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01"/>
  <workbookPr defaultThemeVersion="166925"/>
  <xr:revisionPtr revIDLastSave="0" documentId="8_{33837B5A-E9DD-4FBE-B7FD-BF69D8A495CA}" xr6:coauthVersionLast="45" xr6:coauthVersionMax="45" xr10:uidLastSave="{00000000-0000-0000-0000-000000000000}"/>
  <bookViews>
    <workbookView xWindow="240" yWindow="105" windowWidth="14805" windowHeight="801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163" i="2" l="1"/>
  <c r="C3161" i="2"/>
  <c r="C3150" i="2"/>
  <c r="C3134" i="2"/>
  <c r="C3124" i="2"/>
  <c r="C3104" i="2"/>
  <c r="C3103" i="2"/>
  <c r="C3099" i="2"/>
  <c r="C3088" i="2"/>
  <c r="C3076" i="2"/>
  <c r="C3074" i="2"/>
  <c r="C3069" i="2"/>
  <c r="C3065" i="2"/>
  <c r="C3063" i="2"/>
  <c r="C3058" i="2"/>
  <c r="H3053" i="2"/>
  <c r="C3042" i="2"/>
  <c r="G3037" i="2"/>
  <c r="C3029" i="2"/>
  <c r="C2994" i="2"/>
  <c r="C2988" i="2"/>
  <c r="C2985" i="2"/>
  <c r="C2980" i="2"/>
  <c r="C2976" i="2"/>
  <c r="C2965" i="2"/>
  <c r="G2955" i="2"/>
  <c r="H2948" i="2" a="1"/>
  <c r="H2948" i="2" s="1"/>
  <c r="C2945" i="2"/>
  <c r="C2943" i="2"/>
  <c r="C2935" i="2"/>
  <c r="H2934" i="2"/>
  <c r="C2928" i="2"/>
  <c r="C2921" i="2"/>
  <c r="G2907" i="2"/>
  <c r="C2895" i="2"/>
  <c r="C2885" i="2"/>
  <c r="C2874" i="2"/>
  <c r="C2864" i="2"/>
  <c r="G2855" i="2"/>
  <c r="C2850" i="2"/>
  <c r="C2849" i="2"/>
  <c r="C2841" i="2"/>
  <c r="C2810" i="2"/>
  <c r="C2797" i="2"/>
  <c r="C2792" i="2"/>
  <c r="C2771" i="2"/>
  <c r="C2764" i="2"/>
  <c r="C2763" i="2"/>
  <c r="C2739" i="2"/>
  <c r="C2734" i="2"/>
  <c r="C2711" i="2"/>
  <c r="C2703" i="2"/>
  <c r="C2702" i="2"/>
  <c r="G2701" i="2"/>
  <c r="C2696" i="2"/>
  <c r="C2682" i="2"/>
  <c r="C2681" i="2"/>
  <c r="C2664" i="2"/>
  <c r="C2659" i="2"/>
  <c r="C2650" i="2"/>
  <c r="C2644" i="2"/>
  <c r="C2635" i="2"/>
  <c r="C2632" i="2"/>
  <c r="C2631" i="2"/>
  <c r="C2615" i="2"/>
  <c r="C2586" i="2"/>
  <c r="C2545" i="2"/>
  <c r="C2532" i="2"/>
  <c r="C2530" i="2"/>
  <c r="C2526" i="2"/>
  <c r="C2525" i="2"/>
  <c r="C2513" i="2"/>
  <c r="C2512" i="2"/>
  <c r="C2497" i="2"/>
  <c r="G2487" i="2"/>
  <c r="C2478" i="2"/>
  <c r="C2421" i="2"/>
  <c r="C2408" i="2"/>
  <c r="C2395" i="2"/>
  <c r="C2385" i="2"/>
  <c r="C2361" i="2"/>
  <c r="C2360" i="2"/>
  <c r="C2352" i="2"/>
  <c r="C2351" i="2"/>
  <c r="C2344" i="2"/>
  <c r="C2340" i="2"/>
  <c r="C2331" i="2"/>
  <c r="C2278" i="2"/>
  <c r="C2271" i="2"/>
  <c r="C2244" i="2"/>
  <c r="C2225" i="2"/>
  <c r="C2224" i="2"/>
  <c r="H2219" i="2"/>
  <c r="C2215" i="2"/>
  <c r="C2211" i="2"/>
  <c r="C2200" i="2"/>
  <c r="C2199" i="2"/>
  <c r="C2189" i="2"/>
  <c r="C2168" i="2"/>
  <c r="C2163" i="2"/>
  <c r="C2150" i="2"/>
  <c r="C2120" i="2"/>
  <c r="C2113" i="2"/>
  <c r="C2103" i="2"/>
  <c r="C2101" i="2" a="1"/>
  <c r="C2101" i="2" s="1"/>
  <c r="C2099" i="2"/>
  <c r="C2068" i="2"/>
  <c r="C2065" i="2"/>
  <c r="C2064" i="2"/>
  <c r="C2063" i="2"/>
  <c r="C2052" i="2"/>
  <c r="G2050" i="2"/>
  <c r="C2045" i="2"/>
  <c r="C2015" i="2"/>
  <c r="C2004" i="2"/>
  <c r="C1990" i="2"/>
  <c r="C1984" i="2"/>
  <c r="C1969" i="2"/>
  <c r="C1958" i="2"/>
  <c r="C1956" i="2"/>
  <c r="C1943" i="2"/>
  <c r="C1936" i="2"/>
  <c r="C1932" i="2"/>
  <c r="C1930" i="2"/>
  <c r="C1897" i="2"/>
  <c r="C1892" i="2"/>
  <c r="C1874" i="2"/>
  <c r="C1871" i="2"/>
  <c r="C1865" i="2"/>
  <c r="C1850" i="2"/>
  <c r="C1839" i="2"/>
  <c r="C1833" i="2"/>
  <c r="C1829" i="2"/>
  <c r="C1827" i="2"/>
  <c r="C1824" i="2"/>
  <c r="C1822" i="2"/>
  <c r="C1821" i="2"/>
  <c r="C1800" i="2"/>
  <c r="C1794" i="2"/>
  <c r="C1787" i="2"/>
  <c r="C1786" i="2"/>
  <c r="C1768" i="2"/>
  <c r="C1765" i="2"/>
  <c r="C1747" i="2"/>
  <c r="C1744" i="2"/>
  <c r="G1717" i="2"/>
  <c r="C1712" i="2"/>
  <c r="C1701" i="2"/>
  <c r="C1700" i="2"/>
  <c r="C1693" i="2"/>
  <c r="C1692" i="2"/>
  <c r="C1685" i="2"/>
  <c r="C1680" i="2"/>
  <c r="C1677" i="2"/>
  <c r="C1669" i="2"/>
  <c r="C1668" i="2"/>
  <c r="C1667" i="2"/>
  <c r="C1664" i="2"/>
  <c r="C1663" i="2"/>
  <c r="C1659" i="2"/>
  <c r="C1656" i="2"/>
  <c r="C1648" i="2"/>
  <c r="C1625" i="2"/>
  <c r="C1620" i="2"/>
  <c r="C1615" i="2"/>
  <c r="C1612" i="2"/>
  <c r="C1593" i="2"/>
  <c r="C1575" i="2"/>
  <c r="C1561" i="2"/>
  <c r="C1560" i="2"/>
  <c r="C1558" i="2"/>
  <c r="C1557" i="2"/>
  <c r="C1546" i="2"/>
  <c r="C1543" i="2"/>
  <c r="C1519" i="2"/>
  <c r="C1518" i="2"/>
  <c r="C1514" i="2"/>
  <c r="C1510" i="2"/>
  <c r="C1505" i="2"/>
  <c r="C1474" i="2"/>
  <c r="C1469" i="2"/>
  <c r="C1450" i="2"/>
  <c r="C1440" i="2"/>
  <c r="C1427" i="2"/>
  <c r="C1424" i="2"/>
  <c r="C1409" i="2"/>
  <c r="C1405" i="2"/>
  <c r="C1403" i="2"/>
  <c r="C1393" i="2"/>
  <c r="G1390" i="2"/>
  <c r="C1387" i="2"/>
  <c r="C1354" i="2"/>
  <c r="C1342" i="2"/>
  <c r="C1332" i="2"/>
  <c r="C1331" i="2"/>
  <c r="C1328" i="2"/>
  <c r="C1327" i="2"/>
  <c r="C1322" i="2"/>
  <c r="C1316" i="2"/>
  <c r="C1308" i="2"/>
  <c r="C1288" i="2"/>
  <c r="C1261" i="2"/>
  <c r="C1259" i="2"/>
  <c r="C1250" i="2"/>
  <c r="C1218" i="2"/>
  <c r="C1205" i="2"/>
  <c r="C1197" i="2"/>
  <c r="C1196" i="2"/>
  <c r="C1147" i="2"/>
  <c r="H1120" i="2"/>
  <c r="C1120" i="2"/>
  <c r="C1114" i="2"/>
  <c r="C1105" i="2"/>
  <c r="C1102" i="2"/>
  <c r="C1101" i="2"/>
  <c r="C1099" i="2"/>
  <c r="C1095" i="2"/>
  <c r="C1094" i="2"/>
  <c r="C1076" i="2"/>
  <c r="C1069" i="2"/>
  <c r="C1066" i="2"/>
  <c r="C1061" i="2"/>
  <c r="C1048" i="2"/>
  <c r="C1042" i="2"/>
  <c r="C1033" i="2"/>
  <c r="G1025" i="2"/>
  <c r="C1021" i="2"/>
  <c r="C1020" i="2"/>
  <c r="C1006" i="2"/>
  <c r="C1004" i="2"/>
  <c r="C1002" i="2"/>
  <c r="C986" i="2"/>
  <c r="C969" i="2"/>
  <c r="C968" i="2"/>
  <c r="C953" i="2"/>
  <c r="C950" i="2"/>
  <c r="C945" i="2"/>
  <c r="C942" i="2"/>
  <c r="C940" i="2"/>
  <c r="C938" i="2"/>
  <c r="C936" i="2"/>
  <c r="C933" i="2"/>
  <c r="C928" i="2"/>
  <c r="C921" i="2"/>
  <c r="C916" i="2"/>
  <c r="C911" i="2"/>
  <c r="C908" i="2"/>
  <c r="C900" i="2"/>
  <c r="C894" i="2"/>
  <c r="C891" i="2"/>
  <c r="C877" i="2"/>
  <c r="C869" i="2"/>
  <c r="C868" i="2"/>
  <c r="C863" i="2"/>
  <c r="C846" i="2"/>
  <c r="C838" i="2"/>
  <c r="H828" i="2" a="1"/>
  <c r="H828" i="2" s="1"/>
  <c r="C824" i="2"/>
  <c r="C817" i="2"/>
  <c r="C810" i="2"/>
  <c r="C802" i="2"/>
  <c r="C796" i="2"/>
  <c r="C792" i="2"/>
  <c r="C787" i="2"/>
  <c r="C785" i="2"/>
  <c r="C782" i="2"/>
  <c r="C781" i="2"/>
  <c r="C775" i="2"/>
  <c r="C744" i="2"/>
  <c r="C740" i="2"/>
  <c r="H739" i="2"/>
  <c r="C734" i="2"/>
  <c r="C731" i="2"/>
  <c r="C705" i="2"/>
  <c r="C696" i="2"/>
  <c r="C691" i="2"/>
  <c r="C687" i="2"/>
  <c r="C686" i="2"/>
  <c r="C682" i="2"/>
  <c r="C665" i="2"/>
  <c r="C663" i="2"/>
  <c r="C651" i="2"/>
  <c r="C646" i="2"/>
  <c r="C643" i="2"/>
  <c r="C639" i="2"/>
  <c r="C638" i="2"/>
  <c r="C627" i="2"/>
  <c r="C620" i="2"/>
  <c r="C611" i="2"/>
  <c r="C608" i="2"/>
  <c r="C601" i="2"/>
  <c r="C597" i="2"/>
  <c r="G580" i="2"/>
  <c r="C579" i="2"/>
  <c r="G577" i="2"/>
  <c r="C571" i="2"/>
  <c r="C566" i="2"/>
  <c r="C563" i="2"/>
  <c r="C548" i="2"/>
  <c r="C538" i="2"/>
  <c r="C529" i="2"/>
  <c r="C512" i="2"/>
  <c r="C501" i="2"/>
  <c r="C482" i="2"/>
  <c r="C481" i="2"/>
  <c r="C473" i="2"/>
  <c r="C472" i="2"/>
  <c r="C466" i="2"/>
  <c r="C463" i="2"/>
  <c r="C457" i="2"/>
  <c r="C455" i="2"/>
  <c r="C450" i="2"/>
  <c r="C443" i="2"/>
  <c r="C437" i="2"/>
  <c r="C434" i="2"/>
  <c r="C432" i="2"/>
  <c r="C430" i="2"/>
  <c r="C421" i="2"/>
  <c r="C418" i="2"/>
  <c r="C406" i="2"/>
  <c r="C400" i="2"/>
  <c r="C397" i="2"/>
  <c r="C395" i="2"/>
  <c r="C394" i="2"/>
  <c r="C388" i="2"/>
  <c r="C386" i="2"/>
  <c r="C374" i="2"/>
  <c r="G346" i="2"/>
  <c r="C344" i="2"/>
  <c r="C340" i="2"/>
  <c r="C335" i="2"/>
  <c r="C334" i="2"/>
  <c r="C325" i="2"/>
  <c r="C317" i="2"/>
  <c r="C303" i="2"/>
  <c r="C301" i="2"/>
  <c r="C293" i="2"/>
  <c r="C281" i="2"/>
  <c r="H274" i="2"/>
  <c r="C268" i="2"/>
  <c r="C266" i="2"/>
  <c r="C259" i="2"/>
  <c r="C252" i="2"/>
  <c r="C249" i="2"/>
  <c r="C241" i="2"/>
  <c r="C232" i="2"/>
  <c r="C226" i="2"/>
  <c r="C221" i="2"/>
  <c r="C218" i="2"/>
  <c r="C214" i="2"/>
  <c r="C207" i="2"/>
  <c r="C206" i="2"/>
  <c r="C203" i="2"/>
  <c r="C200" i="2"/>
  <c r="C169" i="2"/>
  <c r="C166" i="2"/>
  <c r="C163" i="2"/>
  <c r="C161" i="2"/>
  <c r="C158" i="2"/>
  <c r="C150" i="2"/>
  <c r="C146" i="2"/>
  <c r="C142" i="2"/>
  <c r="G139" i="2"/>
  <c r="C138" i="2"/>
  <c r="C127" i="2"/>
  <c r="C122" i="2"/>
  <c r="C118" i="2"/>
  <c r="C111" i="2"/>
  <c r="C105" i="2"/>
  <c r="C98" i="2"/>
  <c r="H88" i="2" a="1"/>
  <c r="H88" i="2" s="1"/>
  <c r="C88" i="2"/>
  <c r="C83" i="2"/>
  <c r="C81" i="2"/>
  <c r="C80" i="2"/>
  <c r="C79" i="2"/>
  <c r="C71" i="2"/>
  <c r="C62" i="2"/>
  <c r="H39" i="2"/>
  <c r="C35" i="2"/>
  <c r="C23" i="2"/>
  <c r="C21" i="2"/>
  <c r="C19" i="2"/>
  <c r="C18" i="2"/>
  <c r="C17" i="2"/>
  <c r="C15" i="2"/>
  <c r="C14" i="2"/>
  <c r="C8" i="2"/>
  <c r="C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<sst xmlns="http://schemas.openxmlformats.org/spreadsheetml/2006/main" count="14208" uniqueCount="9279">
  <si>
    <t>アカウント</t>
  </si>
  <si>
    <t>作成日</t>
  </si>
  <si>
    <t>ツイート</t>
  </si>
  <si>
    <t>良いね数</t>
  </si>
  <si>
    <t>リツイート数</t>
  </si>
  <si>
    <t>言語</t>
  </si>
  <si>
    <t>場所</t>
  </si>
  <si>
    <t>アカウントの説明</t>
  </si>
  <si>
    <t>フォロワー数</t>
  </si>
  <si>
    <t>認証の有無</t>
  </si>
  <si>
    <t>フォローしている数</t>
  </si>
  <si>
    <t>ツイート数</t>
  </si>
  <si>
    <t>アカウント作成日</t>
  </si>
  <si>
    <t>cami_lk</t>
  </si>
  <si>
    <t>@eriomapio PayPayなら使えるところ多いしポイントじゃなくお金で返ってくる感覚もいいんですよね✨そうですね、発散しつつ使い過ぎないよう意識しつつうまく使っていきたいです〜</t>
  </si>
  <si>
    <t>ja</t>
  </si>
  <si>
    <t>静岡県</t>
  </si>
  <si>
    <t>鎌倉＊ねこ＊Mr.Children＊コーヒー＊パン屋探訪＊コンコンブル＊大相撲＊ロッチ＊ゆるキャラ＊足るを知る＊2016年11月生まれの長男と夫との3人暮らし。</t>
  </si>
  <si>
    <t>maman2nd</t>
  </si>
  <si>
    <t>みんなーPayPay忘れないでー！ https://t.co/B6qoINoAbh</t>
  </si>
  <si>
    <t>奈良盆地</t>
  </si>
  <si>
    <t>主に藤井隆さんとその周辺/of the SLENDERIE/TとかヘッドとかWCT(ワイプでキュートな隆)とかぜんぶ隆/L4R/超空のギンガイアン/NONA REEVESトラシアン名探偵57/堂島OMM/上方落語/隙あらばサンディ(桂三度)/ひうち/その他雑多に/豆公式FC会長/時々ラクガキ/辛味は旨味</t>
  </si>
  <si>
    <t>iam2hunya</t>
  </si>
  <si>
    <t>大教大附天小133中68高62→明治大学経営学部🇫🇷語 USCPA取りたい #春から明治 フェスと海外DJ好き🙌 特にKYGO🌴 無言フォローします🙏😆</t>
  </si>
  <si>
    <t>keitaishop1</t>
  </si>
  <si>
    <t>@PayPayOfficial paypay事件セキュリティコード等無限に間違えてもロックされない仕様だったため、総当たりで有効なカードを探すことができ、クレジットマスターでカード番号割り出してpaypayに登録して不正利用したり、既に漏洩していたカードを登録して不正利用する事件が発生した#paypay</t>
  </si>
  <si>
    <t>samidare_desu</t>
  </si>
  <si>
    <t>家計簿アプリ「Zaim」ですが、セキュリティ面で不安があります（2段階認証非対応）また、PayPay非対応（PayPay側が対応していないと思われる）、そしてKyashがApple Pay対応したのですが、利用店舗名が自動記録されないことこれらから、今後に何かしらの改善があるまで退会する事にしました</t>
  </si>
  <si>
    <t>まいどの国</t>
  </si>
  <si>
    <t>基本は直接お会いした方をフォロー_応援YouTuberフォロー_外資系ITメーカー勤務_街&amp;猫写真_甘党_🚭_Noギャンブル_若い時は演奏の仕事してました🎹_元パッケージデザイン職_Mac歴20年なのに無知未熟者_とあるドラゴンボール芸人の同級生_CATプロミ卒</t>
  </si>
  <si>
    <t>Nanorinko1</t>
  </si>
  <si>
    <t>@nakau_info 大好きな3品お得にPayPayで食べたいです☺️#なか卯</t>
  </si>
  <si>
    <t>いろいろ呟きまーす♪クロワッサンを含むパンが好き。だから痩せれない。子供2人、犬1匹に囲まれてまーす。懸賞も大好きで相互フォローお願いします。</t>
  </si>
  <si>
    <t>mitan0807</t>
  </si>
  <si>
    <t>大学生🎀自炊料理 #みゆごはん 外食 #MIYU活 #旅行 国内海外温泉✈️ #みゆ旅 /コスメ💄時計⌚️ゲーム🎮映画/かわいいもの💗ファッション/ダイエット/キャンプ⛺️生き物🐶懸賞 #料理好きな人と繋がりたい #Twitter家庭料理部 #日本自炊協会 みゆ支部🔰リプ返マイペース</t>
  </si>
  <si>
    <t>chirol_choco</t>
  </si>
  <si>
    <t>ほんまに潰れるくらいなら遠隔で飲ますからPayPay晒して</t>
  </si>
  <si>
    <t>大阪府大阪市中央区東心斎橋1-4-1 食彩館2F</t>
  </si>
  <si>
    <t>インターネット老人会:懐古アニソン部所属。DJ活動はほぼお休み中。CD整理の為販売しています。🍔Marvel・海外ドラマ・Skylim・fallout・Overwatch・CoD🍟</t>
  </si>
  <si>
    <t>sand_wich_man</t>
  </si>
  <si>
    <t>京本くんPayPay使ってたりするかな、京本くんのスマホから「ペイペイっ🎶」って鳴ったらカワイイな</t>
  </si>
  <si>
    <t>春夏秋冬 I promise you したのにぃ！</t>
  </si>
  <si>
    <t>tujijp</t>
  </si>
  <si>
    <t>牛丼 大盛 テイクアウトで2%消費税減税&amp;amp;15%引き・モバイルTポイントで1日1回上限80ポイント獲得(10回上限)・PayPay残高払いで20%還元。 (@ 吉野家 城北公園前店 in 旭区 大阪府) https://t.co/eEmnrrFDYz https://t.co/Q0tgg5p4W8</t>
  </si>
  <si>
    <t>東京都中央区銀座8-16-10 中銀カフセルタワーヒル</t>
  </si>
  <si>
    <t>デイトレード等で稼いだお金で日本全国の不動産を買い空室の部屋やネットカフェに寝泊まりして日本全国ingress旅。歩いた軌跡が(青函トンネルと関門トンネル)の階段を除くと北は北海道函館駅、南は熊本県八代駅まで繋がりました。</t>
  </si>
  <si>
    <t>q_ii_ilp</t>
  </si>
  <si>
    <t>@xDOLLx96 Yo〜YO〜おれやってるのヨーヨーHo〜HO〜今居るのはTOHOHey〜Hey〜おれの支払いはPayPay</t>
  </si>
  <si>
    <t>おなかすいた@sucide_7 TikTok : tenmadayo</t>
  </si>
  <si>
    <t>vQptrZFhslYCmBO</t>
  </si>
  <si>
    <t>【PayPayもらえるスクラッチ】PayPay残高が無料で必ずもらえる！登録時に貰えるスクラッチを削って、最高1万円、少なくとも38円以上は当たってすぐ入金‼️#ポイ活 #最新 #PayPay #ペイペイ ＃キャンペーン #無料 #スマホ決済 ▼無料登録はURLから https://t.co/kIqiVOGXnv https://t.co/napuczeLld</t>
  </si>
  <si>
    <t>このアカウントは、ポイ活&amp;キャンペーン情報などなど。後はどうでもいいつぶやき🍋名前はレモンティー、画像はチョコミント、でも1番好きなのは抹茶です🍦</t>
  </si>
  <si>
    <t>kumautw</t>
  </si>
  <si>
    <t>関東裏垢界隈</t>
  </si>
  <si>
    <t>ユウ非公式アカウント/175/鍵垢@kumaurt/</t>
  </si>
  <si>
    <t>sasakana069</t>
  </si>
  <si>
    <t>懸賞仲間募集中😊フォロバ🐢♥</t>
  </si>
  <si>
    <t>結婚2年目突入🐰30代の主婦💑海無し県から港町へお引越し💕とにかく釣りが大好き🐟旅行も大好き☺最近ハマってることは野鳥観察です🦅🦆心を込めて当選報告します__ ✍🏻✨    #かなかな当選報告</t>
  </si>
  <si>
    <t>hiruneko_ks</t>
  </si>
  <si>
    <t>PASMOに比べるとちょっとめんどいけど、PayPay使うようにするかなぁ</t>
  </si>
  <si>
    <t>東京都 世田谷区のはじっこ</t>
  </si>
  <si>
    <t>昼寝とねこをこよなく愛するアラフォー(♂)なIT業界の人。 銀英伝とか日本Falcomのゲーム(軌跡シリーズ、Y's)とかアニメとかがお好き。モバイルは、OPPO Reno AとiPad  mini 5を使用中。</t>
  </si>
  <si>
    <t>pxoxn</t>
  </si>
  <si>
    <t>大阪市内、アメ村とか弁天町とかかつては天満とか</t>
  </si>
  <si>
    <t>働けTKGK！_x000D_
尼崎LIVE SQUARE→神戸Star Club→心斎橋MUSE→BIGCAT→神戸VARIT.→大阪福島2nd LINE→でまたBIGCATにて制作してます。_x000D_
「ヒカリノミナモト」というイベントも企画したり。_x000D_
アイコンは @sushiko_sushio さんの作品。_x000D_
卒原発派。</t>
  </si>
  <si>
    <t>masaya303451</t>
  </si>
  <si>
    <t>準備中</t>
  </si>
  <si>
    <t>shi123s</t>
  </si>
  <si>
    <t>@HAMAZUSHi_com はま寿司さんのお寿司をおうちでも美味しく食べたいですね💕PayPayで支払いま～す🥰</t>
  </si>
  <si>
    <t>宮城県</t>
  </si>
  <si>
    <t>自転車は乗れないけど一輪車は得意❯❯食べること大好き🍴炊きたてのご飯最高😍❯❯2児のママ❤❯❯快適マイホーム完成 整理整頓·収納術を勉強中💪懸賞歴3年目❤❯❯今まで数えきれない程のステキなご縁をいただきました🙏感謝の気持ちを忘れず、健康！笑顔で2020年も頑張るぞ❣️❯❯#ゆせまる当選報告  豆っ子🌱</t>
  </si>
  <si>
    <t>__WaIwan</t>
  </si>
  <si>
    <t>日本 東京</t>
  </si>
  <si>
    <t>写真が好き。アマチュアカメラマンです。 東京。 展示やフォトブック作成。ムック・カメラホリックフレア「撮る側の、肖像掲載」
ツイフィール https://t.co/usfI6wxVld 
https://t.co/fTrmZ3BMmn　(ブック販売)</t>
  </si>
  <si>
    <t>mel1lw</t>
  </si>
  <si>
    <t>PayPayやってる方お金くださいhttps://t.co/4BezWCnAnJ</t>
  </si>
  <si>
    <t>埼玉県無職女性の雑多垢。一般人。サンリオがだいすき 🗝@yuna_tksk💟 何があれば✉️yuna.sztn@gmail.com</t>
  </si>
  <si>
    <t>hdt02</t>
  </si>
  <si>
    <t>パレスオブワンダー</t>
  </si>
  <si>
    <t>芝生の上でごろごろするのが得意です</t>
  </si>
  <si>
    <t>Shiba_Shiba007</t>
  </si>
  <si>
    <t>@__WaIwan 支払い方法はPayPay等の利用もいいかもですね。今や公共料金支払いも可能ですしね！</t>
  </si>
  <si>
    <t>日本 東京都</t>
  </si>
  <si>
    <t>女性ポートレート中心に趣味の写真撮影している週末フォログラファー（時々平日も）。
今年は写真以外の時間も大切にしたいので、少しゆったりと・・（予定）</t>
  </si>
  <si>
    <t>TalkCureTULICHT</t>
  </si>
  <si>
    <t>占い＆カウンセリング▪️TalkCure（とーきゅあ）▪️銀行振込、PayPal以外に【PayPay】でのお支払い可能になりした💕ID→ talkcureID検索から送金も出来ます！家にいるから暇、話したい、等でも気軽に利用してください❣️❣️❣️https://t.co/o9SK5d5qlE https://t.co/0e4D3BTNLq https://t.co/8pqBoEL0y8</t>
  </si>
  <si>
    <t>JAPAN</t>
  </si>
  <si>
    <t>ルーン占い☆スピリチュアルカウンセリング☆悩み相談☆ただの雑談☆何でもOKの心の癒し処TalkCure（とーきゅあ）です✨ルーンストーン・天然石を使ったリーディングやっています✨パワスポ・オカルトetc</t>
  </si>
  <si>
    <t>4kegys9M0ERPiDJ</t>
  </si>
  <si>
    <t>しまった　PayPay言うの忘れた（笑）</t>
  </si>
  <si>
    <t>上方落語 右投右打ち 内野何処でも守れます ツイッターは発信。コメントお返し出来ない場合あります。すみません。</t>
  </si>
  <si>
    <t>sxcyi5</t>
  </si>
  <si>
    <t>しっかりとした鑑定が良い！という方へ…🔎オンライン鑑定やってます・zoom使用・70分・1万円通常、対面の場合1万5千円ですがお値下げしています🙈お渡しする資料は変わらず、具体的なことに関してもできる限り鑑定いたします☺️PayPay使用可能になりました🙌🏻ご希望の方はDMよりどうぞ💌</t>
  </si>
  <si>
    <t>四柱推命鑑定師</t>
  </si>
  <si>
    <t>四柱推命をわかりやすくつぶやく。にゆるく挑戦中💬 迷っていたときに四柱推命に後押ししてもらった経験から鑑定師になりました🔎 人生を決めるのは自分！四柱推命はそのお手伝い🌙毎日がすこしでも豊かにになったら嬉しい | ゆる婚活経験者👫｜しいたけ食べられません | 兼ヨガ講師🧘🏼‍♀️</t>
  </si>
  <si>
    <t>yoruka00nyan</t>
  </si>
  <si>
    <t>@Ume_Mamire そうなんですね！ありがとうございます！！PayPal結構使えるとこ多いんですかね？💦PayPayとすら違いがわからない無知なのでよくわからなくて💦💦</t>
  </si>
  <si>
    <t>じろちゃんの帽子の中</t>
  </si>
  <si>
    <t>雑食レイヤー洸（こう）です💕無言フォローフォロバしません！ 😥コスプレと猫と絵とか雑多にツイートします😉✨清光ガチ勢です💕25↑ ⚫︎好き→青エク、ラキド、ドラマダ、lament、マギ、第五人格、黒執事、刀剣乱舞、艶漢、ゾンゼロ、Ｋ、ダンロン、アイナナ 、ヒプマイ、カイブ→153876</t>
  </si>
  <si>
    <t>87tano_chi</t>
  </si>
  <si>
    <t>クイズ正解したから1000円分のPayPay残高もろた！父から</t>
  </si>
  <si>
    <t>かんかん橋</t>
  </si>
  <si>
    <t>インドアおたく　https://t.co/fnjSJ604Ew 竹輪天から改名しました。 音楽垢→@87goroawase</t>
  </si>
  <si>
    <t>suzukyuin</t>
  </si>
  <si>
    <t>4：完全キャッシュレス現金の取り扱いは感染のリスクがある。例えば具体的にいうとpaypayのようなものだとお互い接触しないので安全。支払い方法も安全だとその店には安心して行ける。</t>
  </si>
  <si>
    <t>地球のどこか/機内/ホテル</t>
  </si>
  <si>
    <t>職業：Travel Advisor(エアライン/ホテルのサービス研究)
ケイクス連載→https://t.co/WUPM9BLqcK
航空機の安全知識・旅パッキング・旅エッセイ→https://t.co/wAsgnH3zWO 
ファーストクラスとスイートルームが好き
ツイート＆著作は有料で使用可
たけのこの里派</t>
  </si>
  <si>
    <t>chizurudayoooon</t>
  </si>
  <si>
    <t>PayPayで支払う！って言ったお客様(オッサン)、登録ちゃんとしてなかったから支払い出来ないの店員のせいにして怒鳴り散らされたことあったわー...あとバーコード決済よく分かってないのにゴネてその場で登録し直したりする人結構多い...後ろ見て...長蛇の列できてんで......</t>
  </si>
  <si>
    <t>千鶴だよ！20↑琵琶湖県全力ネタレイヤー💩刀剣とアイチュウにお熱💋 ドール垢(@ichika_dall1028)あるけどキャラドールはこっちにも垂れ流しますので白線の内側までお下がり下さいﾌﾟﾙﾙﾙﾙﾙﾙﾙﾙ 💋ヘッダーは愛しのクレイジーArSたち❤ ❤❤ 私の骨格はストレートらしい</t>
  </si>
  <si>
    <t>SMS40494937</t>
  </si>
  <si>
    <t>メルカリ、aupay、paypay、ヤフオク、Web Money、line、出会い系。電話番号を入力して送信して認証するsms認証ならなんでも可能です。認証一律：７００円（大口も対応可能です）アカウント販売：Yahooメールアドレス Gmailメールアドレスお支払いはline payです。お問い合わせ  DMまで</t>
  </si>
  <si>
    <t>SMS認証</t>
  </si>
  <si>
    <t>KAI0000_key</t>
  </si>
  <si>
    <t>PayPayって自分で金額入力しなきゃいけないのめんどくさいね</t>
  </si>
  <si>
    <t>大掃除ヒーホー！！休職中社交不安 ゲーム(KHペルソナ) 、最近はあつ森、食パン、コスメ、カフェラテ、チャンミン、フリマアプリで断捨離</t>
  </si>
  <si>
    <t>miipuls</t>
  </si>
  <si>
    <t>Yahooでのお買い物は最近もっぱらPayPay残高で支払ってるし、昨日今日はYahooでお買い物してないしそもそも金額0円だし。。ほっといていいんだよね？</t>
  </si>
  <si>
    <t>わたしが使っているサービス(固定ツイに書いてます)についてのお得な情報と、使ってみてわかったこと、最近はじめた(少額)投資についてもつぶやく予定です☻ ときどき雑記も☺︎ ／派遣社員／ひとり暮らし</t>
  </si>
  <si>
    <t>mirimiri_xo1102</t>
  </si>
  <si>
    <t>来春からJCFL🇨🇳+🇺🇸/</t>
  </si>
  <si>
    <t>1rnRd</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</si>
  <si>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#SNKRS国内番号バンもされない安全保障ですよほ</t>
  </si>
  <si>
    <t>常時対応 SMS認証代行を低価格でします #SMS認証代行 #メルカリ認証 #ラクマ認証 ラクマ780円 ライン560円 メルカリ880円 基本千円以下です！ 他も600円でok! 実績数1000件以上！ #バンドル #アイコス #iQOS #LINE #PayPay #nike #SNKRS バンもされない安全保障</t>
  </si>
  <si>
    <t>tyuukaoliive</t>
  </si>
  <si>
    <t>そういえばPayPay導入しましたPayPay童貞は自宅近くのセブンイレブンで捨てました</t>
  </si>
  <si>
    <t>永遠の28歳</t>
  </si>
  <si>
    <t>趣味は歴史巡り(城・資料館)とネットカフェ
好物はメンマとハムカツ
モバマス・デレステ(高垣楓担当)/ミリシタ/シャニマス/三国志大戦/ボンバーガール/FGO/ポプテピピック ロボットアニメ好き
スリーピースポップ・ロックバンド「スピラ・スピカ」を推して参る
やろうぜ!!MTGアリーナ!!</t>
  </si>
  <si>
    <t>hirosima_tomo</t>
  </si>
  <si>
    <t>今日、松屋で飯食ったんだけどPayPayで320円払いからの64円戻ってきて驚いたわ。微々たるものだけどキャッシュレスにするだけだしな。</t>
  </si>
  <si>
    <t>最近はホロライブにお熱</t>
  </si>
  <si>
    <t>naaaaaaa_na1</t>
  </si>
  <si>
    <t>PayPayドームがシャボンディ諸島みたいな描写で草 https://t.co/wxSVIsZOMA</t>
  </si>
  <si>
    <t>大阪府 大阪市 北区</t>
  </si>
  <si>
    <t>honda80y</t>
  </si>
  <si>
    <t>@angelhaw7771 急な転勤大変ですね！新天地(札幌)でも頑張ってくださいコロナが落ち着いて野球が始まったらpaypayドームでお会いしましょう😊お身体ご自愛くださいね🤗</t>
  </si>
  <si>
    <t>paypayドーム</t>
  </si>
  <si>
    <t>#80#23#28#20#51
ホークス一筋です😊
無言フォローすみません🙇
#たゆまぬ努力でさぁ時代を築け
#志ひとつにいけスピードソルジャー</t>
  </si>
  <si>
    <t>OZORA_UTURO</t>
  </si>
  <si>
    <t>今日レジしてたらすんげえイケメンなおにーさん来たんだけど、PayPayの使い方よくわからなかったらしくて、説明したらはにかんでありがとうって言ってくれたの死ぬほど可愛かった</t>
  </si>
  <si>
    <t>あなぼこ</t>
  </si>
  <si>
    <t>APEXを主にやってます。V沼にはまって今は抜け出せません。抜ける気もないです。冬アイスガチ勢です。 #大空洞デイリーアイス</t>
  </si>
  <si>
    <t>vitv88</t>
  </si>
  <si>
    <t>@R_ultimateR PayPayの便利さがDon't you see！</t>
  </si>
  <si>
    <t>釣り行きたい。
おしゃべりクソ人間。
                         明日妹家族  はぐっこ ゆうファミ ぺこず ふぁみレド              
            明日香ちゃんねる応援してます</t>
  </si>
  <si>
    <t>Angel_arnk</t>
  </si>
  <si>
    <t>@26LRS 個人的には財布もなくて、スマホの充電も無いのにPayPayやろうとした話好きえ？？？？</t>
  </si>
  <si>
    <t>アイコンはみすえるさん！@26LRS
エヴァ、ヱヴァ大好き！基本的にアニメは好き！Fate・SAO・リゼロ・喰種・進撃・カバネリ・ノゲノラ・コードギアス・攻殻機動隊etc..... 歌手はAimerさん愛してる！ロック、アニソンはちょっぴり？気軽に話しかけてくれると喜びます😆つぶやきは日常雑多
綾波レイFC39thC</t>
  </si>
  <si>
    <t>kiarua___uu</t>
  </si>
  <si>
    <t>PayPayで</t>
  </si>
  <si>
    <t>さとちゃん</t>
  </si>
  <si>
    <t>♛@satoniya_♛@satomimi__♛@satotomi__♛</t>
  </si>
  <si>
    <t>c_gaka</t>
  </si>
  <si>
    <t>ヤフオクとpaypayフリマでiPhone 6s販売中〜。</t>
  </si>
  <si>
    <t>北海道唯一の都市</t>
  </si>
  <si>
    <t>名前はキシリクリスタルのクリスタルネームから。
アニメ、ゲーム、ファッション、懸賞大好きマン。知識欲も好奇心も旺盛マン。良かったらフォローよろしくです！</t>
  </si>
  <si>
    <t>hira_mosu</t>
  </si>
  <si>
    <t>吉野家攻略https://t.co/WGmg9ILMGH① PayPay支払い〜4月30日②テイクアウト15%off〜4月22日③モバイルTカード提示80pt〜4月12日 https://t.co/n6lFJ4iKLR</t>
  </si>
  <si>
    <t>九州</t>
  </si>
  <si>
    <t>日記しか書かない乞食</t>
  </si>
  <si>
    <t>sanzugawawataru</t>
  </si>
  <si>
    <t>paypay三菱対応しろ</t>
  </si>
  <si>
    <t>ア アラララァ ア アァ!</t>
  </si>
  <si>
    <t>クラシックメタルは聴かないキッズ</t>
  </si>
  <si>
    <t>yujirock1220</t>
  </si>
  <si>
    <t>ライブ遠征でくらいしか飲まなくなったから忘れてたけど、ムリに通わなくてもキープしたらええんやな。通えないとこはPayPayで援護したらええし( ◜ω◝ ) https://t.co/P9eOeZ5ozO</t>
  </si>
  <si>
    <t>#天体3349 #BABYMETAL #BANDMAID #LOVEBITES #D_Drive #モンハン #FX #日経225 専業トレーダー</t>
  </si>
  <si>
    <t>メルカリ、aupay、paypay、ヤフオク、Web Money、line、出会い系。電話番号を入力して送信して認証するsms認証ならなんでも可能です。認証一律：７００円（大口も対応可能です）アカウント販売：ヤフオクメールアドレス Gmailメールアドレスお支払いはline payです。お問い合わせ  DMまで</t>
  </si>
  <si>
    <t>S4UC8R0</t>
  </si>
  <si>
    <t>きのこたけのこ戦争にアルフォートを持ち出してくるヤツはレジでさも当たり前のように「PayPayで」と言ってくる</t>
  </si>
  <si>
    <t>秀華高→柳川大→仙台ライブドアフェニックス→ニート</t>
  </si>
  <si>
    <t>trhk_lcn</t>
  </si>
  <si>
    <t>@tosSEVENTEEN セブチ 個別握手会 個握 福岡 ヤフオク PayPayドーム 譲  クプス 2部 14:00〜      ミンギュ 3部 15:00〜求  買取当方10代後半です。#セブチ交換 #SEVENTEEN交換</t>
  </si>
  <si>
    <t>kawaiikatzbom</t>
  </si>
  <si>
    <t>やまたのおろち逃げるやんけPayPayのCMかじゃあいいですぅー！#DQウォーク  #ドラクエウォーク #ドラゴンクエストウォーク</t>
  </si>
  <si>
    <t>🌟ニコラ等で活躍のイラストレーター、カツボン @katzbom の情報をお知らせします💗100%フォロバ✨お仕事の依頼はDMへ🌈公式サイト: https://t.co/xAkCuWrXeT 原宿フレンズLINEスタンプ: https://t.co/cJCC3WXz3S</t>
  </si>
  <si>
    <t>kyoto6101106</t>
  </si>
  <si>
    <t>ま、まもなく人生で初の、paypayデビューします窓口で、ぺ、、ペイペイでって言うんでしょ？</t>
  </si>
  <si>
    <t>滋賀県 琵琶湖の東側</t>
  </si>
  <si>
    <t>音楽４０% バイク３０% 仕事２０% 食べ物１０% 推し →ロットン、Xmas Eileen、BONEZ バイク乗りレブル250。音楽とバイクの友達は増やしたい！あと介護は、もう17年選手</t>
  </si>
  <si>
    <t>crdy</t>
  </si>
  <si>
    <t>PayPayでの寄付や支援は手間が少なくていい！</t>
  </si>
  <si>
    <t>Yokohama City 粒谷区</t>
  </si>
  <si>
    <t>阪神タイガース🐯刀剣乱舞（鳴狐🦊） ハローキティ🎀 ピューロアンバサダー　　　　さては　しょうわのひとです。</t>
  </si>
  <si>
    <t>nyanyako_neko</t>
  </si>
  <si>
    <t>オンライン物販と、無料でお手紙書かせていただきます👾詳しくは下を呼んでくださいお支払いはPayPayです💌に希望の物販番号、名前、住所(郵便番号も)、Twitterの名前(出来ればユーザー名も)記入nyanyako_neko@yahoo.co.jp物販購入される方でお手紙が欲しい方も、お手紙だけ欲しい方もお気軽に🐱 https://t.co/PQZbRnfMk0</t>
  </si>
  <si>
    <t>🐱🎯🍜⚽️ 🎯 めいどだーつばー→ @nenekoshka</t>
  </si>
  <si>
    <t>saika1_0</t>
  </si>
  <si>
    <t>PayPayインストールしてたのに全く登録手続きしてなかったけど、今日新しいTカードにしたからついでに登録完了させてきたラムちゃん可愛くね！？モバイルでもイラスト表示できるとかありがた仕様だわ🙏💕 https://t.co/JyktvcnF6p</t>
  </si>
  <si>
    <t>雑多垢。2次元３次元問わずツイート。最近呟かなくなってもその沼にはいる。男女/百合/BL/女体化などが好き。すぐ箱推しする。</t>
  </si>
  <si>
    <t>housimaru3</t>
  </si>
  <si>
    <t>アミンたんさんからPayPayの支払いリクエストが届きましたリンクをタップ、またはQRコードを読み取ってPayPay残高を送りましょうhttps://t.co/HWJlIM9FVf https://t.co/mTXMIK7G2k</t>
  </si>
  <si>
    <t>三原出身🐙埼玉住み🏍東京出没♪私は余命三年と…</t>
  </si>
  <si>
    <t>発達障害？#配信社 #ニコ生主 成功率0.03%這い上がれ自分‼️#本田直之 📖西野エンタメ研究所最近入会１ヶ月で脱退⚡︎スロットからラスベガスへ💸行きたい😚IBS&amp;メンタルオフ会代表4年☘サイコ注意👁フォロー半分企業⁈3年以上の闘病全身癌年末母死亡wオトン3月末に死亡#心身症 #荒野行動 #パパ活 #妄想障害</t>
  </si>
  <si>
    <t>mono_Piglet</t>
  </si>
  <si>
    <t>#ドケチ政権クーポン渡す位なら税率0にしちまえよ現金渡したくないなら、何でPaypayとかそっちの方使わないのよ何かもう根本的に可笑しいよな…ドケチとかじゃなく、やりたい事も多少分かるんだよでも老害で馬鹿だからもっと良い方法が分からないんだよいやもう素直に国民の言う事聞けよ？！</t>
  </si>
  <si>
    <t>karkwind</t>
  </si>
  <si>
    <t>え？マジっすか…orz / “【悲報】スーパーマーケット・ロピアでのPayPay（ペイペイ）の取り扱いが4月末で終了、BIGHOP印西の店舗も | 印西とぴっく” https://t.co/dRHWC4MUR2</t>
  </si>
  <si>
    <t>alis.kw.to</t>
  </si>
  <si>
    <t>はてブ、ブログ更新、時々、独り言。また、無職。
自作トークン「KWDCOIN(XKW)(カワダコイン)」を配布中。
2020年の目標は「出会い」
感想は個人、体験は全部友達ですｗ
別のアカウント→@KWDCOIN
匿名の質問は https://t.co/J7y2n1u64i</t>
  </si>
  <si>
    <t>S7CHudb7FSeYCyl</t>
  </si>
  <si>
    <t>出)お好きな家具・マイル旅行券等のアイテム求)1点につきアマギフ or paypay 500円先送りのみお気軽にDMまでお越しください!!6#あつ森#あつまれどうぶつの森</t>
  </si>
  <si>
    <t>基本1体700色違い1000で販売中/配信系はだいたい揃っていますのでお気軽にdmまで/実績多数/TN peke/あつ森取引始めました</t>
  </si>
  <si>
    <t>川口で若い人で歩いてないけど…スロットは今日でスロット出来るのは最後かもと思う人いそう。常連さんばっかりだったかな…。そんで9000円負けました(꒦ິ⌑︎꒦ີ)ぴえんリスナーさん( ´•ω•` )PayPay下さいw#ニコ生主 #PayPay古事記</t>
  </si>
  <si>
    <t>areyama123</t>
  </si>
  <si>
    <t>主現場は音音愛音(@a_i_ne_)のライブ
たまに
🦈🐐🐈で沸いてるひと
サメ界隈</t>
  </si>
  <si>
    <t>iueonakai</t>
  </si>
  <si>
    <t>中井うえおに貢ぎたい人いつでもpaypayのコード出すから言ってね(((と言うかせっかくだから何か形になるものを出したいんだけど、何が良いんだろう…ランダムデザインでポストカードとか…？Tシャツステッカーの類は無限に作りたいけど需要どうなんだろ…</t>
  </si>
  <si>
    <t>💌お写真はDMへ📮LINEできません🙅‍♀️</t>
  </si>
  <si>
    <t>中井 うえお。インターネット自撮りマン/花江夏樹とミミッキュがすき。FGOのお姉さん</t>
  </si>
  <si>
    <t>dddmon</t>
  </si>
  <si>
    <t>🎀観覧方法🎀こちらのQRコードを読み込んでください！！「アートスナック番狂せ」さんのInstagramに飛びますので、まずはフォローお願いいたします‼️こちらから配信となります☺️大事な投げ銭の方法、まずはpaypayの登録から！！どうぞ、宜しくお願いいたしますm(__)m https://t.co/Kgr9nJ5Mj9 https://t.co/r0UYO8ZMMW</t>
  </si>
  <si>
    <t>関東</t>
  </si>
  <si>
    <t>石川県生まれ。ソプラノ歌手をしております♪ジャンルにとらわれず、クラシックからJazzPops歌謡曲 演歌etcなんでも歌わせていただきます🎵
大きな身体を響かせて歌と心をお届けいたします。
天才ピアニストセンチメンタル岡田さんとYoutubeやっております🎵
演奏依頼はdmondiva@gmail.com</t>
  </si>
  <si>
    <t>mochi0__0</t>
  </si>
  <si>
    <t>@sukiya_jp 安くて美味しいすき家😳❣️❣️とろろとわさびの牛丼大好きなので食べたいっ😌🌸いつもお支払いはPayPay利用してます( *˙˙*)</t>
  </si>
  <si>
    <t>20代🧚‍♀️/1児のママ🧡/食べることがスキ🍴/美容💄漫画📕ゲーム📲/YouTubeと懸賞にハマり中🌸/ #ママ友 募集💚/毎日笑ってればいい事あると思ってる🌻/もちまい🌾@satyandayo2/いつもありがとう❤#もち当選報告</t>
  </si>
  <si>
    <t>joejoeu</t>
  </si>
  <si>
    <t>現金はハードウェア制約が永遠だからとても万能ではないわけで。かさばる、不衛生、カウントに時間がかかると消費者のマンパワーが費やされる.. https://t.co/22XXpz1c8B「「店員さんがどれだけ苦労させられたかと…」とあるお店ではPayPayを『使い..」https://t.co/6H9WnHLZs0 にコメントしました。</t>
  </si>
  <si>
    <t>スポーツに罪はない← →スポーツは無謬ではない</t>
  </si>
  <si>
    <t>noriosarasuro</t>
  </si>
  <si>
    <t>@NekoCafeKeurig 同じ猫ちゃん好きとして、PayPay寄付させていただきました🐈❤️猫ちゃんの幸せを願ってます🥰今度お店にもお邪魔させて頂きますね😽 https://t.co/AuiqurByaE</t>
  </si>
  <si>
    <t>福岡県</t>
  </si>
  <si>
    <t>はたしてパチスロは勝てるのか❓その疑問に真正面から立ち向かい勝利を目指すサラリーマンの奮闘記である🐈日々の実践結果を赤裸々に公開中😊2020年3月より本格稼働開始‼️勝利に向け日々勉強中‼️目指せ年間収支＋‼️ 福岡のスロッターの方と仲良く出来たら嬉しいです🌸駆け出しですがフォローよろしくお願い致します🙇‍♂️</t>
  </si>
  <si>
    <t>xTZNHtLQ4p0F5wC</t>
  </si>
  <si>
    <t>@akaihaato メンバーになろうとしたら支払いがクレジットカードかpaypayでどちらとも持ってないです。他の方法で支払う方法はありますか（泣）？</t>
  </si>
  <si>
    <t>ｵﾌﾄｩﾝの中</t>
  </si>
  <si>
    <t>元ネオ民&amp;元公民（黒歴史）の魔女の旅々同盟NO．59 の高2でーす。 フォロバ100%目指すぞ‼️</t>
  </si>
  <si>
    <t>TONKIN325</t>
  </si>
  <si>
    <t>お会計の時、お客様がPayPayで払いたいけど使い方わからんって言うので説明して、残高無いからセブンイレブンでチャージしてきてください(カード未登録)とお願いしたら『お前ついて来い』だって。その説明の間にレジ３人並んだし無理ー！断ったら怒って帰られた。このポップ貼りたい（笑） https://t.co/qkVJWfSUEi</t>
  </si>
  <si>
    <t>昭和生まれです。日々HDD残量との戦いを強いられています。</t>
  </si>
  <si>
    <t>mi2ozx10r</t>
  </si>
  <si>
    <t>タイヤを買った時のpaypayが２万円きたので工具買っちゃいました😊 https://t.co/nUr2pVnn9M</t>
  </si>
  <si>
    <t>日本 愛知</t>
  </si>
  <si>
    <t>mi2oミツオです 最近はcrf250ラリーでキャンプツーリング🏕</t>
  </si>
  <si>
    <t>takenouchippai</t>
  </si>
  <si>
    <t>アマテラスとシノンの人。</t>
  </si>
  <si>
    <t>sato_sugar04</t>
  </si>
  <si>
    <t>YouTuberのサムネ30枚/¥1000円のお仕事しませんか　LINE Payかpaypayでの送金です</t>
  </si>
  <si>
    <t>成南→桃山学院→奈良県立大学② /自治会執行部/桃山学宿/編集奈良/生協学生委員会/どっぷり昭和町/セレサポ企画部/動画編集/写真撮影</t>
  </si>
  <si>
    <t>@hanayayohei_jp 華屋与兵衛さんも、PayPay使えるんだ( *˙˙*)✨久しぶりに食べに行きたいです🥰</t>
  </si>
  <si>
    <t>katsufootball</t>
  </si>
  <si>
    <t>PayPay渋滞、コンビニで何度か見たことある。ダウンロードからやってる雰囲気の時あるもんな。自分は交通系ICしか支払いには使ってない。 https://t.co/WkWzRj4hr0</t>
  </si>
  <si>
    <t>日本</t>
  </si>
  <si>
    <t>コピーライター＆CMプランナー。汐留サッカー部。言葉と広告と舞台と映画と漫画と白巨人と千葉と柴犬の遠い目が好き。ぜに屋、東芝ＬＥＤ、香取慎吾ＧＭ、森永ぺこぱ、羽生結弦PG、櫻井翔ゼリー三井、遠藤塚田アイスアクターズ制作。 宣伝会議講師／宣伝会議賞審査員／久留米法政非常勤講師／就活／つくる人の会主催／＃勝浦雅彦←コピー集</t>
  </si>
  <si>
    <t>aimonogatari2</t>
  </si>
  <si>
    <t>誰もswitchとあつ森買ってくれないし誰もPayPay送ってくれないんだけど😭😭乞食困っちゃう🥺美炎</t>
  </si>
  <si>
    <t>写真と実物は異なります。写真はイメージです。</t>
  </si>
  <si>
    <t>夜職全般を経て卒業。基本無気力。 #LGBT #セクマイ #バイセクシャル 君の人生僕に捧げてみない？</t>
  </si>
  <si>
    <t>占い＆カウンセリング▪️TalkCure（とーきゅあ）▪️銀行振込、PayPal以外に【PayPay】でのお支払い可能になりした💕家にいるから暇、話したい、等でも気軽に利用してください❣️❣️❣️https://t.co/M8EXUOQz8A https://t.co/0e4D3BTNLq https://t.co/5xnQdswvZp</t>
  </si>
  <si>
    <t>furugisouko</t>
  </si>
  <si>
    <t>🌸春のオススメカラーをピックアップ🍀・・古着倉庫オススメのブルー、グレー、ピンクを集めたコーナーです🎶ピックしたものはアイテムもジャンルも様々です👍・・また、古着倉庫ではキャッシュレス決済#paypay… https://t.co/N9LLk0jGFM</t>
  </si>
  <si>
    <t>埼玉 蓮田市西新宿5-138</t>
  </si>
  <si>
    <t>埼玉最大級！古着専門店！充実した商品内容でお客さまを満足させます！埼玉県蓮田市西新宿5-138 048-769-5299 インスタ→@furugisouko 11:00開店22:30閉店</t>
  </si>
  <si>
    <t>enigumabonbon</t>
  </si>
  <si>
    <t>同一人物によるアカウント。中華製海賊版(主に抱き枕カバー)を転売している悪質なアカウントです。見かけたら即通報しましょう。ヤフオクID (PayPayフリマ)onikumadouutetirommmmcollectorsメルカリもこ(通報削除済み)MMM(通報削除済み)ラッキーアボカド(活動中)ぼーろ(MMMから鞍替え)</t>
  </si>
  <si>
    <t>kirara_code777</t>
  </si>
  <si>
    <t>shiba_nora_2016</t>
  </si>
  <si>
    <t>関内デビル</t>
  </si>
  <si>
    <t>吾輩は犬である。吠えることが仕事なのだ。言葉遣いの悪い方と口臭が酷い方はご遠慮願います。</t>
  </si>
  <si>
    <t>_young_ab</t>
  </si>
  <si>
    <t>🇯🇵(18) ab6ix イム氏</t>
  </si>
  <si>
    <t>swindler_sheep</t>
  </si>
  <si>
    <t>✨💎ツイ販💎✨ツイ販にチャレンジしようと思います💪💡🌸価格について：すべて本体価格＋送料(クリックポスト198円)です🌸お支払い方法は「ゆうちょ振込、PayPay、creema、minne」よりお選びください🌸すべて一点物なので、先着順に販売いたします→続きます#ハンドメイドアクセサリー https://t.co/9slDXdUNtm</t>
  </si>
  <si>
    <t>「私だけの願い込めるお守りアクセサリー」をコンセプトに、天然石アクセサリーを制作しています💎ほとんどが一点物です💍noteでは｢皆ができるけどやってないこと｣をテーマに、撮影方法やSNS運用のことも発信中✒️オンラインサロン始めました🚩宮城在住📕趣味は読書🎡委託販売：Thingsly横浜みなとみらい店</t>
  </si>
  <si>
    <t>ChiNaxxjo1</t>
  </si>
  <si>
    <t>北陸</t>
  </si>
  <si>
    <t>プエクからの日プ JO1🌸 しょせ、碧海、蓮強めの箱推し。地方住みの熟JAMオンマline。無言フォローしちゃうけど許して下さい。気軽に絡んでください♫ #熟成JAM /Kポ垢は@kdchinap</t>
  </si>
  <si>
    <t>an_yu_jinn</t>
  </si>
  <si>
    <t>@Go_to_the_Top__ はい！PayPayでの送金で希望してます</t>
  </si>
  <si>
    <t>03line_ヨジャ_同他◎_IZ*ONE_ユジン、ミンジュ_♡ミンジン_アンニョンズ</t>
  </si>
  <si>
    <t>.@NEOura36氏「paypay導入で店側は集客見込めるかもしれないけど、店員にしたら余計な仕事が増えるだけだよな」今はセミセルフレジで現金でも速くて正確だもんね… https://t.co/u6r64Vmdhm</t>
  </si>
  <si>
    <t>tokokoto_19EJ</t>
  </si>
  <si>
    <t>ふと思い出したけど、今月末にpaypayの1万円のキャッシュバックあるやん</t>
  </si>
  <si>
    <t>海洋大関連はこっち→@tokokoto_tumsat</t>
  </si>
  <si>
    <t>n＝1 鉄道/バンドリ/PENTAXな人 立場がよく分からん</t>
  </si>
  <si>
    <t>Nanonan44222617</t>
  </si>
  <si>
    <t>@sukiya_jp うな牛美味しそう🎵4/30までPayPayフル活用します♪</t>
  </si>
  <si>
    <t>食べるの大好き。万年ダイエット中。音楽好き。懸賞好き。</t>
  </si>
  <si>
    <t>ngs0x0kwr</t>
  </si>
  <si>
    <t>社畜の証が社員証「一生懸命頑張ります！」</t>
  </si>
  <si>
    <t>TADA_NO_OTAKU_</t>
  </si>
  <si>
    <t>1枠1000円を予定。支払いはpaypayのみ、普段なら600円するチェキつきなのでかなりお得かと……</t>
  </si>
  <si>
    <t>どつきまわして道頓堀に沈めたれ本舗のメンバーです @a0ieu_0ji3 のうるせー垢</t>
  </si>
  <si>
    <t>mogamuetar</t>
  </si>
  <si>
    <t>PayPay、吉野家で25%帰って来るの、コロナの時にやるなよ...行きたくても行けねえよ</t>
  </si>
  <si>
    <t>二次元世界</t>
  </si>
  <si>
    <t>iPhone を触ることと、漫画を描くことが生き甲斐。趣味で、iSpiritという漫画を描いてます。内容は、まぁ、タイトルでお察し頂ければと、、、思います←あとは、自作漫画のカラーイラスト、好きなアニメのキャラのイラストも落書きレベルですが、描いたりしてます。</t>
  </si>
  <si>
    <t>MarkN_971022</t>
  </si>
  <si>
    <t>俺、人生で初めてPayPayを使う。</t>
  </si>
  <si>
    <t>和歌山大学システム工学部_x000D_
元交響楽団</t>
  </si>
  <si>
    <t>uV6hu2u45mZ9aRd</t>
  </si>
  <si>
    <t>PayPay今月からあまりおいしくないね！20%の飲食店以外はLINE Payを使おうかな</t>
  </si>
  <si>
    <t>ポイント還元、ネットショッピング大好き💰今はSoftBank+Yahooカード+PayPayでほぼ無双モード✌️年間最低でも１５万ポイント以上稼いでます🎵他にもお得な情報などあったらつぶやきます</t>
  </si>
  <si>
    <t>AAAtomokazu</t>
  </si>
  <si>
    <t>@maaagi5487 一応 paypay初日とセミファイナル以外は、参戦しますのでお手伝いしたいと考えてます‼︎もうアレから5年経ったんですね…………</t>
  </si>
  <si>
    <t>2016.1 広島〜大阪へ転勤</t>
  </si>
  <si>
    <t>はじめまして AAAの5人と伊藤千晃さんと浦田直也さんを生き甲斐にしているトラックドライバーをしている親父です‼️✋Liveイベント等で全国どこにでも出没しまーす‼︎ 自称AAAキチガイなので‼︎（笑） 気軽に絡んで下さい‼️😃いきなりフォローでも全然大丈夫です‼️👍🏿AAA濃い目のアカウントです</t>
  </si>
  <si>
    <t>accountsms</t>
  </si>
  <si>
    <t>【出会い系】ワクワクメール・ハッピーメールの電話番号やアカウントについてご相談を承ります。☆サイト名☆必要件数を明記してDMください☆支払い方法は☆アマギフ☆LINE Pay☆Paypay☆フリマ払いは規約違反の為対応できません💦また詐欺を疑う方はご遠慮ください💦</t>
  </si>
  <si>
    <t>アカウント認証はこちら</t>
  </si>
  <si>
    <t>gg_kuy__hiro</t>
  </si>
  <si>
    <t>ドカバト販売実績ないので心配される方はすみません。急遽お金が必要な為出品致します。（業者に頼むとかなり安くなるので個人での出品です。)※大切にして下さる方にのみ販売致します。支払い方法ですが、口座振込かPayPay送金可能な方に限ります。 #ドカバト販売  #ドカバト交換 https://t.co/MUaqVPFSJE</t>
  </si>
  <si>
    <t>月</t>
  </si>
  <si>
    <t>@sukiya_jp すき家さんの美味しい牛丼米も気になる✨PayPayでお得に食べたい☺️#すき家</t>
  </si>
  <si>
    <t>yukkuri_clover</t>
  </si>
  <si>
    <t>@hanayayohei_jp 凄いタイミングできたなPayPay好きです(*´-`)</t>
  </si>
  <si>
    <t>6月までマイクラメインね🎃仲良くしてください😫 チャンネル登録お願いします！！🤓マイクラ歴6年（1.8くらい？）🥴今は140人です🤕相互フォローはします🍎相互登録はDM🌸 ため口🙆‍♂️よろしくお願いします🐯</t>
  </si>
  <si>
    <t>rsLep_2525</t>
  </si>
  <si>
    <t>Suica決済対応なのか明示されて無い店とかはSuica使う前提でレジ行ってから結局paypay開いて決済で手間取ることがあるyoutubeで配信聞きつつだからアプリ閉じたくないんだよなぁ…</t>
  </si>
  <si>
    <t>東京都八王子市・日野市</t>
  </si>
  <si>
    <t>🍆🍬👻【重要】ふぁぼ魔です。 地理、八高線、鉄道、Vtuber、艦これ、自転車、マイクラ、アニメ、ガジェット、ニコニコ、料理、WoTB、道路、某畑の人、etc…  @rsLep_2nd←垢ロック時避難用垢 @rslep_3rd←雑記・異文化用垢 LINE、discode、その他はDMで</t>
  </si>
  <si>
    <t>yasegumo</t>
  </si>
  <si>
    <t>PayPayのアレのスクショです</t>
  </si>
  <si>
    <t>天神と薬院は庭</t>
  </si>
  <si>
    <t>猫雲です。はめつはろう、葉山さんです。ビールが大好きな博多のサラリーマンです。優良YouTuberです嘘です。たまに椎名林檎や東京事変のギター動画をYouTubeにアップしてます。</t>
  </si>
  <si>
    <t>yukiti2525</t>
  </si>
  <si>
    <t>「店員さんがどれだけ苦労させられたかと…」とあるお店ではPayPayを『使い慣れた方のみ』の利用をお願いしている - Togetter https://t.co/5v4AdEULcm @togetter_jpから分かる。アプリDLするのにパスワードを忘れたとか、新規登録をしてないとかあったわー。</t>
  </si>
  <si>
    <t>病んでるので取り扱い注意+2年連続喪中</t>
  </si>
  <si>
    <t>愚痴と猫とFEZとなんかが好き♥
🌱腐った話💑や同人誌系呟きは垢移動しました🔞禁→ 安コBL小説垢@yutitiday🌱</t>
  </si>
  <si>
    <t>yuka_two2</t>
  </si>
  <si>
    <t>姉からPayPayの入学祝いが届いた🌟ハイテクだなぁ😅</t>
  </si>
  <si>
    <t>日本 兵庫</t>
  </si>
  <si>
    <t>まらしぃさん大好き❤ピアノが大好きです🎹</t>
  </si>
  <si>
    <t>kuzunun</t>
  </si>
  <si>
    <t>いつもpaypayで支払う時は値段入力後「〇〇円、はい大丈夫ですね。」って店員に確認してから支払うを押してたんだけど、普段違う店に行って入力後画面見せたら「あれ、これだとまだ支払われてませんのでこの支払うボタン押してくださいね」って怒られて∩(´；ヮ；｀)∩ﾝﾋｨｨｨｨｨってなった。</t>
  </si>
  <si>
    <t>トイレ🚻</t>
  </si>
  <si>
    <t>くずぬぅです。カウンセラー。ゲーム:ドラマニ9100=ノスOp.3 6600＞ポプ99.57＞デラ皆伝DDR7段 マンガ:酒井まゆ キャラ:マイメロディ アニメ:ラブライブガルパ/ン パチ・懸賞ツイとても多め アレルギー:生えび アイコン:らくま先生</t>
  </si>
  <si>
    <t>morinokuma_m</t>
  </si>
  <si>
    <t>この美容院PayPayの時に取材してなかった？ #wbs</t>
  </si>
  <si>
    <t>stream3715</t>
  </si>
  <si>
    <t>katabame</t>
  </si>
  <si>
    <t>熊本市上下水道局がPayPay請求書払いに対応したことでPayBがいらなくなり各所への支払いがPayPayに一元化された</t>
  </si>
  <si>
    <t>Gob 13-1 &amp; 2-36 Valefor Gaia</t>
  </si>
  <si>
    <t>🏳️‍🌈 💚 @QuaLazola</t>
  </si>
  <si>
    <t>happy_ina</t>
  </si>
  <si>
    <t>@sukiya_jp #テイクアウト もPaypayで✨PayPayどこでも使えちゃいますね💗テイクアウトならコロナも怖くないですし、支払いもスムーズで良いですね🕊✨</t>
  </si>
  <si>
    <t>🧸✨ハッピーがモットー✨🌷</t>
  </si>
  <si>
    <t>🌽✨わんこ2匹と暮らす元気な25歳会社員🐶🐶カメラとお絵描きとオシャレが大好き🍓🍞目標はカメラ貯金＆―5kg📣✨お仲間さん募集中💛🧡
#いーなな幸せ当選報告🙅‍♀️副業LINE登録NG✋
🌱豆っ子🌱🌷妹@reeeei_oO🌷</t>
  </si>
  <si>
    <t>akisehiro</t>
  </si>
  <si>
    <t>ないんじゃないかな。カード決済同様手数料と現金が手元に来るまで（早くなったけど）時間があるから、自転車操業な店は客足がなくなると現金のほうが喜ばれる。あと、paypayはいつ手数料無料キャンペーンを止めるんだろうね。</t>
  </si>
  <si>
    <t>よこはま/Yokohama Japan</t>
  </si>
  <si>
    <t>とある会社のSE。interest::Network/Architecture/Social Communicate/Mass Communicate/Gadget/Strategy</t>
  </si>
  <si>
    <t>KABIGON311</t>
  </si>
  <si>
    <t>paypayです、はいテキーラ https://t.co/bOlIDxoJz4</t>
  </si>
  <si>
    <t>-Anime song- -future bass- -vocaloid- DJ-MC from ANIDELIC PARTY ➡️ #アニデリ I love beer&amp;tequila</t>
  </si>
  <si>
    <t>P89425303</t>
  </si>
  <si>
    <t>@HAMAZUSHi_com ＼#テイクアウト もPayPayで‼️／ 新生活応援❣️フォロー＆リツイートキャンペーン😆 素敵なキャンペーンありがとうございます😊はま寿司さんは🍣美味しから良く行きます😃応募させていただきます😆#PayPay新生活応援CP</t>
  </si>
  <si>
    <t>5歳と1歳の男の子／アニメ／映画大好き/甘い物/美味しいもの/家電大好き/無言フォロー失礼します😅無言フォロー大歓迎😭#懸賞好きさんと繋がりたい🌈#懸賞垢✨心こめて感謝の✨#カルガモP当選報告 /#懸賞仲間募集中/#懸賞初心者／#懸賞垢さんフォロバ100</t>
  </si>
  <si>
    <t>osusitabetaiyoo</t>
  </si>
  <si>
    <t>キャンディキャンディが大好き💕聖子ちゃんが大好き💖手作りが大好き✂️ 出没地・浅草橋.新宿👗💍なのなの。</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</si>
  <si>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#SNKRS国内番号バンもされない安全保障ですほのな</t>
  </si>
  <si>
    <t>kzars617</t>
  </si>
  <si>
    <t>PayPayもモバイルSuicaも便利すぎ遊ぶ予定もないし5日間くらい財布開いてないキャッシュレスや〜〜</t>
  </si>
  <si>
    <t>yachiyo/23 ♡♡♡</t>
  </si>
  <si>
    <t>HDrideryasu26</t>
  </si>
  <si>
    <t>@shinsanndeneb じゃあ、Paypayで✋金投資してますけれど～。自分は物販行かないので余裕です😃</t>
  </si>
  <si>
    <t>名古屋</t>
  </si>
  <si>
    <t>趣味:アウトドア、バイク、トレッキングなど。名古屋住み。 厭離穢土 欣求浄土            - Desperado -</t>
  </si>
  <si>
    <t>PIKA_2525</t>
  </si>
  <si>
    <t>そう言えば先月福岡行った時にPayPayドームに行って新劇場見てきた。 https://t.co/UsGDb4cXlA</t>
  </si>
  <si>
    <t>iz_qst</t>
  </si>
  <si>
    <t>ソフトバンクのPayPayボーナスに生かされてる今日この頃</t>
  </si>
  <si>
    <t>よわよわオタク</t>
  </si>
  <si>
    <t>kbc_odaiba</t>
  </si>
  <si>
    <t>【くまざわ書店アクアシティ店にてご利用可能です】港区商品券、Edy 、ID、交通系IC、LINE Pay、楽天Pay、PayPay、銀聯カード、微信、AliPay 三菱地所グループカード・ポイント対象店舗となりました。https://t.co/ba8sSx3tjX</t>
  </si>
  <si>
    <t>アクアシティお台場</t>
  </si>
  <si>
    <t>くまざわ書店アクアシティお台場店です。営業時間11:00～21:00(繁忙期は延長有)イベント情報なども、可能な限りつぶやきます。都心から15分の「東京リゾー島」にぜひお越しを。</t>
  </si>
  <si>
    <t>gema_niconico</t>
  </si>
  <si>
    <t>お茶の水女子大学</t>
  </si>
  <si>
    <t>世界で初めてリフレシアで理論値破壊した人。KBM OB。groovin'‼︎総合36位 VOLZZA2総合2位 Go Beyond!!もArcanosもStorm Busterも下手くそ。 #Xピカチュウ1匹縛り #ORピカチュウ1匹縛り @anti_traio0619</t>
  </si>
  <si>
    <t>mykn1982</t>
  </si>
  <si>
    <t>同じ理由で終了する店増えるんだろなぁ。利用客的にも還元率0.5%になったし、キャッシュレス還元ももうすぐ終わるし。加盟店も利用客も減りそう。【悲報】スーパーマーケット・ロピアでのPayPay（ペイペイ）の取り扱いが4月末で終了、BIGHOP印西の店舗も https://t.co/fwPE2FBcJ7 @InzaiTopicより</t>
  </si>
  <si>
    <t>東京都大田区</t>
  </si>
  <si>
    <t>カメラと広島カープが好きなApple信者のアカウント。今はNikon Z6を使ってます。愚痴が多くならないように気を付けたいと思います。よろしくお願いします。</t>
  </si>
  <si>
    <t>takaaqui520</t>
  </si>
  <si>
    <t>十勝バス、画期的だなぁ。SuicaなどICカードは使えないけど、Paypayが使えるとは便利になったもんだ。#十勝バス https://t.co/CplqXBOz2z</t>
  </si>
  <si>
    <t>北海道</t>
  </si>
  <si>
    <t>鉄道、コンサドーレ、ファイターズ、関西京都今村組、田沼西中マスゲームが好きな男です！震災復興支援も応援しています！「blog de takaaqui Ⅱ」もぜひご覧ください！</t>
  </si>
  <si>
    <t>yu74553180</t>
  </si>
  <si>
    <t>@HAMAZUSHi_com はま寿司🍣さんは近くにあるので頻繁に食べに行っています〜🤤❤今は外出自粛なので、テイクアウトが何より有難い🙏テイクアウトもpaypayで🍣キャンペーン応募させて頂きます。ご縁がありますように🧸❤</t>
  </si>
  <si>
    <t>2kids、mamaです🙋🏻5歳と2歳の子育て真っ最中😆✨専業主婦🌼主人は単身赴任中👱🏻‍♂️無言フォローすみません😭🙏⚽️⚾️好きです🥰👌🏽よろしくお願いします(꒪˙꒳˙꒪ )</t>
  </si>
  <si>
    <t>Ryl_Mil</t>
  </si>
  <si>
    <t>回転えな権代饅頭まんじぃぃぃぃぃ！andいおりん最高</t>
  </si>
  <si>
    <t>りみ推し🙌/お別れはブロ解で🙇‍♀️/🥰同盟/ペア画→@ancoro527_spl💕大切な相棒➦@nekozukiy_tan😆h➻@Inu_inu1122/友✌️⇒@meikasofttenni2 友達⇒@harucha_horo 弟子⇸@Kasumi1118714</t>
  </si>
  <si>
    <t>Teruto_kun_</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</si>
  <si>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https://t.co/jmo6K3X4mJ</t>
  </si>
  <si>
    <t>あつまれどうぶつの森の宣伝屋さん🍏 本垢提示可能です👌 #Ask_実績</t>
  </si>
  <si>
    <t>mako_yuchiha2</t>
  </si>
  <si>
    <t>#すとぷりギャラリー#なーくん💜「PayPayで…(　･´ｰ･｀)✨✨｣ https://t.co/djjXYbpKME</t>
  </si>
  <si>
    <t>🍓💜【@love_nkun】【@nanamorisan】【@nanamorinyan】💜🍓|┏( .-. ┏ ) ┓|🍓👑FA描いてます✨🎨| 【@mako_yuchiha】←前垢</t>
  </si>
  <si>
    <t>HazukiH001</t>
  </si>
  <si>
    <t>PayPay使えた！葛根湯を買った</t>
  </si>
  <si>
    <t>転載まとめ引用ツイートモーメント不可</t>
  </si>
  <si>
    <t>🐥フォローしないでください🐥                            
🐰    Please don't follow me.   🐰</t>
  </si>
  <si>
    <t>arimax123</t>
  </si>
  <si>
    <t>AmazonってPayPay使えたっけ？</t>
  </si>
  <si>
    <t>大阪</t>
  </si>
  <si>
    <t>毎日ボケたりつっこんだりして、のほほ～んと暮らしています。 給料と愛情の半分をドナルドに捧げている廃人的ドナヲタ。時々、ゾンビ、映画、犬猫、ひとり園芸部ネタ呟いてます。</t>
  </si>
  <si>
    <t>minami2dori</t>
  </si>
  <si>
    <t>みなみです。 PF.AINIが全てです</t>
  </si>
  <si>
    <t>_mell5xxy_</t>
  </si>
  <si>
    <t>両親にビットコインとPayPay教えてたら半日終わったわ</t>
  </si>
  <si>
    <t>埼玉拳👊🏻</t>
  </si>
  <si>
    <t>xxy mtx pansexual / 彼女の中の"理想のお姉さん"を目指しています。彼女@Sana_pokemon_</t>
  </si>
  <si>
    <t>Joy_RSR2</t>
  </si>
  <si>
    <t>@reo22yoonYoo テイクアウト割とPaypayバックで夢の牛丼が1300円。おためしをー(*´∀｀)</t>
  </si>
  <si>
    <t>山形・盛岡</t>
  </si>
  <si>
    <t>滑りこみランドヌール。主にR宮城の試走。下り坂と追い風とグルポタが好き。ステーキとラーメン、LESSMILLSと成分献血で出来てる。</t>
  </si>
  <si>
    <t>ariafloat</t>
  </si>
  <si>
    <t>そもそもZoomのセキュリティを批判していたら、LINEもpaypayも使えない。米国の中国ビジネス叩きが行き過ぎなんだよ。ITを中国に取られたら、米国の利益が大きく減少するから米国が必至なんだろうけど。より良いサービスを世の中にという理念ではなく、お金のための経済戦争と化しているからつまらん。</t>
  </si>
  <si>
    <t>パンツ</t>
  </si>
  <si>
    <t>かわいいパンツが欲しい。プロ独身。ITエンジニア投資家。【好き】ARIA。可愛い生き物。布団。【趣味】1人旅(国内・海外旅行)。アプリ開発。株式運用(16年:+100万円 17年:+2130万円 18年:-1820万円 19年:+370万円)。睡眠。【特技】女性にモテないこと。魔法。【所属】非モテ地位向上委員会</t>
  </si>
  <si>
    <t>よく見たらPayPayとPayPalって違うやつなの…？</t>
  </si>
  <si>
    <t>PayPay_konpeto</t>
  </si>
  <si>
    <t>エリアリグマ@2Paychan</t>
  </si>
  <si>
    <t>前前世sugar。前世こんぺーとー。しゃぶしゃぶファミリーの一員(勝手に)。ゲームのことよくつぶやくと思います。関わらないと判断した場合はフォロー外しますのでご了承を。射程がないと生きて行けないので中後衛持ちます。ヘビスナ大好き。轟絶可愛いアイコンはいしゅさん→@isyutan</t>
  </si>
  <si>
    <t>Takoyaki777_</t>
  </si>
  <si>
    <t>コロナに負けるな企画ほしい物リストhttps://t.co/vZ0hTYIyljオナ企画なんかhttps://t.co/o76AjVZwL8もはや謎Paypayhttps://t.co/PbnLH1RATgバカラ社長YouTuberになった企画ギフカ1500円＋セブンのなんかhttps://t.co/6Rsz6LXUG8レッツ参加！#プレゼント企画実施中 #アマギフ#PayPay</t>
  </si>
  <si>
    <t>筋トレ、メンタル、投資、ギャンブル、経済学、金融論、史学等</t>
  </si>
  <si>
    <t>仮想通貨1500万→借金1000万/カジノ/FX/筋トレ 荷揚げ #養分channel/ブログ #たこマインド #たこダイエット
たこやき企画 　@TAKOYAKI777GIFT
ぼのぼのですよ師匠のofficial養分
https://t.co/VkrIfKeKC9  YouTube💓💞</t>
  </si>
  <si>
    <t>@sukiya_jp テイクアウトもpaypayで🥰✊家族みーんな、すき家が大好きです( ⸝⸝•ᴗ•⸝⸝ )❤キャンペーン応募させて頂きます🙏ご縁がありますように❤</t>
  </si>
  <si>
    <t>Yoshiko0713y_c</t>
  </si>
  <si>
    <t>Yahooメアド？忘れたからPayPayフリマでフィギュア買われへんくなったwww無理wwww</t>
  </si>
  <si>
    <t>大阪の善子枠🙌🏻</t>
  </si>
  <si>
    <t>津島善子が１番っ🙌🏻✨</t>
  </si>
  <si>
    <t>harurain2019</t>
  </si>
  <si>
    <t>ちなみになんですが、PayPayでの投げ銭企画しようと思ったんですがPayPayの規約上、それは出来ないみたいで！認知不足でした🙇‍♀️今後配信もしていくと思いますが、いろいろ考えて前向きに活動していきたいと思いますのでぜひ見てくださいねー！！！🎉🎉 https://t.co/1BUbri6bC7</t>
  </si>
  <si>
    <t>2019.04.01.Start。福岡のPOPSバンド"ハルレイン". https://t.co/ELEr7hHpq4ちか(@chibi349) Ba.てぃも(@tomo4703) Dr.けいちゃん(@0923Sndr) 御用命はこちらから📩harurain.2019@gmail.com</t>
  </si>
  <si>
    <t>kawaiiuyoku</t>
  </si>
  <si>
    <t>この後、トランプ大統領と集金PayPayの違いを目の当たりにしますよ。史上最大の訴訟が始まります。逃げたら次の一手もあります。日系企業は早めの脱中国を！！ https://t.co/ExqNAG9nAQ</t>
  </si>
  <si>
    <t>百獣の王 のつもりです😝 🌸後手後手侍の越冬避難垢🐯弟もヨロシク〜😼焼野原から立ち上がる日本人🇯🇵今こそ原発フル稼働！マスク着用派 #ccpvirus 集近閉の防疫3原則</t>
  </si>
  <si>
    <t>seimiya0801tati</t>
  </si>
  <si>
    <t>今年の目標は清宮レイに会うこと</t>
  </si>
  <si>
    <t>S4R1A</t>
  </si>
  <si>
    <t>#荒野行動アカウント買取 23#廃課金_金枠多数など高価買取 総実績700以上なので安心🗝️実績確認【https://t.co/y9BYIZKsmW】買取方法各種プリカ/銀行振り込み/Linepay/paypay#即日支払い💸#荒野行動#荒野行動垢買取#荒野行動買取https://t.co/uDdea1iYuE</t>
  </si>
  <si>
    <t>業者歴2年以上/本垢@doryaseria⠀⠀ ⠀ ⠀ ⠀⠀⠀⠀在庫一覧 #せりあ荒野在庫 ⠀ ⠀⠀ ⠀ ⠀⠀⠀⠀ ⠀ ⠀⠀🌸実績多数🌸#総実績700以上⠀⠀⠀⠀⠀⠀⠀⠀⠀ 🔔実績→【https://t.co/qdbWiicZH2…】</t>
  </si>
  <si>
    <t>SADAPG1</t>
  </si>
  <si>
    <t>PayPay登録出来ないから出来ないし解除までさよならですね</t>
  </si>
  <si>
    <t>iconなみかり(@n_a_mi7xx) せんちゃん(@Sen_cos00)茉夏ちゃん(@manatsukin)とれのちゃん(@tonari_machi_)が好きです。 赤系の服欲しがりがち</t>
  </si>
  <si>
    <t>hug__ne</t>
  </si>
  <si>
    <t>0407サリエリありがとうございました。🥀お久しぶりな方も昨日会ったくらいの感覚だったお客様も、沢山乾杯有難う。こうして会えることが幸せです。暫く長い春休みに入ります。その間はバーチャルはがねくんです、Paypayインストールしておいてネ？僕らはずっと一緒だよ。 https://t.co/bEozLRtTJX</t>
  </si>
  <si>
    <t xml:space="preserve">Ikebukuro </t>
  </si>
  <si>
    <t>会える→ ？　男装Cafe&amp;Bar.Salieri la torta -サリエリ・ラ・トルタ-@Salieri_l_t DM❎</t>
  </si>
  <si>
    <t>283hawks28</t>
  </si>
  <si>
    <t>福岡Paypayﾄﾞｰﾑ ﾎｰｸｽ応援席</t>
  </si>
  <si>
    <t>Marnies #78 大隣憲司   20th 0勝 0負                                                        写真投稿はInstagram ↓</t>
  </si>
  <si>
    <t>o218Vnn</t>
  </si>
  <si>
    <t>SEVENTEEN セブチ 個別握手会 交換福岡 PayPayドーム【譲】スングァン 4部【求】バーノン 何部でも大丈夫です🙇‍♀️身分証明書交換可能な方当方、00lineです。お気軽にリプ、DMお願いします🙇‍♀️</t>
  </si>
  <si>
    <t>ギュソル寄りの箱推し💎</t>
  </si>
  <si>
    <t>inossy</t>
  </si>
  <si>
    <t>Paypay決済は画期的なようにも思うが、整理券をとって、スキャンして、運賃表示見て…、とどうもスマートじゃない。仕方ないのだろうが…。 https://t.co/pCI4WXDn3D</t>
  </si>
  <si>
    <t>阪神阪急市バス沿線</t>
  </si>
  <si>
    <t>1971年生来の神戸人.反応対象:鉄道ﾊﾞｽ/基本乗り系特にﾛｰｶﾙ/狭隘/秘境駅北海道沖縄/離島産業遺産ﾚﾄﾛ系広告看板CM〒ﾗｲﾌﾛｸﾞｶﾜｲｲ子…等.ﾌｧﾎﾞ内容も参照を.地元阪神方面と国内各地ﾈﾀが混在ﾌｫﾛｰｱｶと普段の投稿内容(交通系が多)の落差投稿頻度濃淡注意.↓も参照下さい</t>
  </si>
  <si>
    <t>TorahNovartis</t>
  </si>
  <si>
    <t>@DeepRedStallion 3月末は在宅勤務だとヤバかったと思うwだって、paypayとかの電子マネー決済が4月1日から始まるってのに、3月23から対応始めたんだもん。在宅勤務だったら間に合わないw</t>
  </si>
  <si>
    <t>Omame0715</t>
  </si>
  <si>
    <t>関東・中部・北陸</t>
  </si>
  <si>
    <t>꧁パチンコ⋈スロット꧂ジャグラーが好きです。色々な職業(🏬🍸🚛💄👩‍🚒)を経て現在は動画編集とCMやwebコンテンツなどの制作をしています👩‍💻💫🐻フォロー&amp;リプ&amp;いいね♡ありがとうございます！</t>
  </si>
  <si>
    <t>tmtmmanto</t>
  </si>
  <si>
    <t>@sukiya_jp PayPayでテイクアウトしておうちで食べます！！</t>
  </si>
  <si>
    <t>友達との有意義な時間を記録していく💪4月〜KUIS 🌍 大学生活楽しむぞ🤟</t>
  </si>
  <si>
    <t>honakan07</t>
  </si>
  <si>
    <t>paypayのリンク？作りました！ https://t.co/zLGFFAOCHN</t>
  </si>
  <si>
    <t>DMよりリプの方が返信返ってきます(</t>
  </si>
  <si>
    <t>フォロ制限なう😭JK3になりそうです../ゲーム大好き💕</t>
  </si>
  <si>
    <t>N16mgyuTLdlMZ9j</t>
  </si>
  <si>
    <t>@HAMAZUSHi_com テイクアウトでもPayPayが使えるのは嬉しいです😃しかも還元サービスの対象にもなるとは嬉しすぎます👏✨💕外出自粛だけどテイクアウトなら気にせず食べることができるからおすすめですね😃ぜひ #はま寿司 の美味しいお寿司🍣を食べたいです😋💕</t>
  </si>
  <si>
    <t>3人の子どものママ🍀夫婦共働きで仕事家事育児の両立に頑張っています💗いつまでもきれいなママでいたい❤️今年は料理にも力を入れたいなぁ🥰like❤️Disney🏰お酒🍺sweets🍰旅行✈️ファッション👗コスメ💅いろいろな事に興味があります😍仲良くしてもらえるとうれしいです💖 #tomoの当選報告</t>
  </si>
  <si>
    <t>hi12040728</t>
  </si>
  <si>
    <t>懸賞大好き！♡ラジオ大好き❤</t>
  </si>
  <si>
    <t>avVmaI2O2yzFuXP</t>
  </si>
  <si>
    <t>はじめてのお買い物で使おうPayPayフリマ初回クーポン - PayPayフリマ https://t.co/77surlUp54 https://t.co/FHEj8iAJw3</t>
  </si>
  <si>
    <t>毎朝楽しく見ています</t>
  </si>
  <si>
    <t>bayagufu4351</t>
  </si>
  <si>
    <t>paypayとかのQRコードをスマートウォッチで表示出来たら便利じゃね～って思ったけど、あれ支払われる方か</t>
  </si>
  <si>
    <t>布団の中</t>
  </si>
  <si>
    <t>最近はシージとかTRPGやってたり</t>
  </si>
  <si>
    <t>誰かわかる人PayPayログインできないの助けて</t>
  </si>
  <si>
    <t>mayoiga</t>
  </si>
  <si>
    <t>「店員さんがどれだけ苦労させられたかと…」とあるお店ではPayPayを『使い慣れた方のみ』の利用をお願いしている - Togetter https://t.co/N4qXXUWyJC @togetter_jpさんからはよ統一しろドアホ、とは思いますね（故に使ってない</t>
  </si>
  <si>
    <t>テキストゲームの底辺</t>
  </si>
  <si>
    <t>PBW＋趣味系用。情報のメモほか、ゲームについてたまに吐露。超太古のHN名義。
 接続環境がプアゆえ反応にぶし。
 IC他で自作以外の画像は、参加ゲーム運営様のサービスで作成・絵師様より提供・素材配布などより。規約は各者に準拠、盗用など厳禁。
 （【活】蔵定期更新・艦／【休】風呂波ら！クロス富99U2チョコFis</t>
  </si>
  <si>
    <t>Monryoryo</t>
  </si>
  <si>
    <t>PayPayしれっと0.5%還元に変わってるの痛いなクレカの方がええじゃん</t>
  </si>
  <si>
    <t>I'm always with you</t>
  </si>
  <si>
    <t>好きなものは伸びのあるストレート。 愛で憎しみをなくそう。onevoices18期</t>
  </si>
  <si>
    <t>JKwvwv</t>
  </si>
  <si>
    <t>paypayはじめました！もし良ければお願いします！かわかわさんからPayPayの支払いリクエストが届きましたリンクをタップ、またはQRコードを読み取ってPayPay残高を送りましょうhttps://t.co/IZ9NAm4phN https://t.co/zbY58ckq3r</t>
  </si>
  <si>
    <t>ロックかかりすぎ...アイコン右</t>
  </si>
  <si>
    <t>tsuttonton</t>
  </si>
  <si>
    <t>レジでクレジットカード精算するときに指でぽちぽちパスワード入力するの嫌やな..て感じるのもご時世柄ですな。確かに紛失した際にゴリゴリ使いこまれるのは防止できるよね。それで言ったら常に時代の最先端の認証システムで守られたスマホでのQR決済が全てにおいて上位。#PayPay</t>
  </si>
  <si>
    <t>東京都</t>
  </si>
  <si>
    <t>写真 | 映像 | 空撮 | 現役カメラマン | 
YouTube→https://t.co/kHGZzYgPbw
属性 : 下世話
(CANONSONYSIGMADJI ) 人物撮影垢→ https://t.co/qr92V1AmdK</t>
  </si>
  <si>
    <t>buzz61023864</t>
  </si>
  <si>
    <t>日本 静岡</t>
  </si>
  <si>
    <t>男の子2人の育児に奮闘中☺️💓 2人目の出産を機に懸賞を始めました❤️ 懸賞大好きです✨ ハガキ、ネット、Twitter沢山ご縁があったら嬉しいなぁー😍❤️ 当選したらSNSで必ず報告させていただきます🙋‍♀️💖 無言フォロー失礼します😭無言フォロー大歓迎です‼️ 同じ趣味の方仲良くしてください❤️</t>
  </si>
  <si>
    <t>thgc_Mtd_h</t>
  </si>
  <si>
    <t>PayPayの通常還元率が0.5%になった上、4月の5%還元は飲食店限定なので、残高が一気に不良債権化してしまった。</t>
  </si>
  <si>
    <t>埼玉県民</t>
  </si>
  <si>
    <t>栃木県→UTS1-20(2018)→eeic2020(電電) 新B3 / crb68 / Cgaku18 / IRESA(19.4〜) / プラレーラーズ(19.12〜) / 爆オタの電車とコラ画とパワポの人 / 最近TL追えてない</t>
  </si>
  <si>
    <t>tekkinsan0701</t>
  </si>
  <si>
    <t>あわよくばCCもまわせるくらいPayPayバックあったけど時間的に無理だ…(つ﹏&amp;lt;。)</t>
  </si>
  <si>
    <t>自由なだだの呑んだくれ
( ^^)／＼(^^ )無言フォローは受付ません！</t>
  </si>
  <si>
    <t>yasu_1_3_2_5</t>
  </si>
  <si>
    <t>北野めぐみしか愛せんな🍺🍀</t>
  </si>
  <si>
    <t>decadeoooo</t>
  </si>
  <si>
    <t>PayPayを松屋で使えるようになった今、吾輩は真の松屋マスターになった</t>
  </si>
  <si>
    <t>仮面ライダーが好きな社会人。バイクにも乗ってます🏍 スマホ依存症</t>
  </si>
  <si>
    <t>mkmgTatsuya</t>
  </si>
  <si>
    <t>ShiroKuma_POS</t>
  </si>
  <si>
    <t>謎にRX100QTに入れ替えたのはPayPay以外のQRコード決済をSmartCodeで導入する為かと思っていたけど、EMVコンタクトレスも使えるのかなんにも記載がなくて接触ICクレジットで決済してしまった。</t>
  </si>
  <si>
    <t>POS CCT等決済端末 決済サービス中心 どうでもいい事しかツイートしません。ご覧の通り、かなりどうかしています。</t>
  </si>
  <si>
    <t>satoshi3201</t>
  </si>
  <si>
    <t>✅メインセゾンプラチナビジネスアメックス✅サブヤフーカードクレカはあと他に3枚持っていますが基本的に⬆️の2枚を使い分けてます😄メインカードの枠が大きいので1枚で十分足りるのですが、PayPay・Tポイントを効率よく稼ぐ為にヤフーカードも使ってる感じです💳</t>
  </si>
  <si>
    <t>↓↓↓YouTubeで靴磨き動画を配信中</t>
  </si>
  <si>
    <t>服・靴磨き好きな30代/2019年1月アパレルせどりを開始▶︎そこそこ稼げる様になり同年12月末で退職/脱サラ後の一月目で月商246万・利益108万を達成/3ヶ月続けてせどりのみ、1人作業で月利100万/ヤフオク出品マスターゴールドランク🏅メイン商材はレザージャケット😉靴磨きでYouTubeにも挑戦中👞</t>
  </si>
  <si>
    <t>ayaka66047172</t>
  </si>
  <si>
    <t>絵描き〜</t>
  </si>
  <si>
    <t>ゲーセン好きフィギュア大好き！★イラストレーターになりたい(*´ｖ｀) ☆コウペンちゃん☆鬼滅の刃義勇、善逸推し！伊之助炭治郎♡☆白兎さん🐰🥕のデザイナーヘッダーやアイコン描いてます🐰 ▶️@USAGISIR/@tttttt112345▶️推しきーくん👣🤢 ヘッダー自作</t>
  </si>
  <si>
    <t>shion_no_hane</t>
  </si>
  <si>
    <t>paypayの使い方がよくわからないんだけど、残高送っていただく際は、画像のQRコード読み取ってもらえばよいのかな？教えてエロい人⁉️ https://t.co/5K0Opb3F0i https://t.co/W9W9iye9mU</t>
  </si>
  <si>
    <t>新曲発売中</t>
  </si>
  <si>
    <t>臨床心理士 公認心理師 PSW etcで #歌手 #被写体 /#歌と心のロリ姉/観覧可ニコ生『#逢坂研究室』主催/axesfemme公式アンバサダー/筋トレ/#スーパーロングヘア/#低身長/DMはお問合せと予約のみ/レスは来場者優先/お仕事依頼はshion.utaibito@gmail.comまで</t>
  </si>
  <si>
    <t>jizomae</t>
  </si>
  <si>
    <t>ソフバンからの２年経過特典、PayPay３千円の支給（あえて支給w）で、可能性を垣間見たわ。</t>
  </si>
  <si>
    <t>石川県能登地方</t>
  </si>
  <si>
    <t>能登で瓦屋をしている建築士。1968年もの。すっかりドローン系ですが特に固執してません。丁寧語とおだてが下手。 フォロー＆アンフォロー＆つっこみ歓迎です。</t>
  </si>
  <si>
    <t>Aratayo_geppei1</t>
  </si>
  <si>
    <t>リング2みたい+*:ﾟ+｡.✩</t>
  </si>
  <si>
    <t>病むな❕病むんじゃねえ❕(旧まつたけ)取引.雑多.絵 腐カプ最推し→イデアズ・縁巌・黒獪</t>
  </si>
  <si>
    <t>J05783874</t>
  </si>
  <si>
    <t>吉野家のテイクアウトが15%オフ、paypayで支払うと20%還元、さらにモバイルTカードのキャンペーンで80ポイントもらえるので最近牛丼ばかり食べている😅</t>
  </si>
  <si>
    <t>beeee_ambitious</t>
  </si>
  <si>
    <t>@4444Bppr ぽぽるどこすみやったっけ……関東近辺なら直接渡せるけど……それでもいいし、アマギフとかPayPayとか楽な方法でええぞ！！</t>
  </si>
  <si>
    <t>のうみそのけんきゅうしてましたᐠ( ᐛ )ᐟ
ゼロサム使い。
アイコンはぬめのこ @numenoko さん！
Switchフレンドコード
SW-4922-3981-6014
⁽⁽ฅ₍₍⁽⁽ฅ•ω•ฅ₎₎⁾⁾ฅ₎₎わわわわわわわ</t>
  </si>
  <si>
    <t>tEAmO_mn</t>
  </si>
  <si>
    <t>まみーが急にpaypayで3000円送ってきた。ありがてーなほんとに</t>
  </si>
  <si>
    <t>リミジャンヌしかいらん</t>
  </si>
  <si>
    <t>paypay_01</t>
  </si>
  <si>
    <t>@mirimiri_xo1102 体調大丈夫ですか？とか、Gmailの事とかで疑問に思ってることあったら聞きますよ！っていうような電話だったよ🤓会ったことあるの1回だけなのに性格まで覚えててビビったわ爆笑😂😂とりま凄かったわwwww</t>
  </si>
  <si>
    <t>(20) English🇬🇧//Italiano🇮🇹//soccer⚽️//camera📷//coffee☕️//2020’4.01~JCFL🌸Department:International Tourism / Major: Tour Conductor&amp; Tour Guide</t>
  </si>
  <si>
    <t>omame_1pick</t>
  </si>
  <si>
    <t>@oniku0530 PayPayがいいです！！！</t>
  </si>
  <si>
    <t>97lineメンズJAMです🙋🏻‍♂️JO1 1stファンミ2/1.18.19参戦済◎  豆4/純豆/豆鶴 #豆4</t>
  </si>
  <si>
    <t>3DMffnux5Nxq7MO</t>
  </si>
  <si>
    <t>今は合わなくてもpaypayで送金してるなぁ https://t.co/GjLGfoMbHf</t>
  </si>
  <si>
    <t>man_dshurica</t>
  </si>
  <si>
    <t>ヤフオクに送料込み即決で出品している人が同じものをメルカリ、ラクマにも出しているのにPayPayフリマには出していないという</t>
  </si>
  <si>
    <t>植物が好き 特に関心あり：スミレ(その中でもスミレが一番)、デンドロビウム(特にセッコク)、あとはスベリヒユの仲間たち インスタ:https://t.co/RbgZjlbgvS</t>
  </si>
  <si>
    <t>xxJulexx</t>
  </si>
  <si>
    <t>PaypayのQRコード貼れば集金出来るのか！</t>
  </si>
  <si>
    <t>Tokyo</t>
  </si>
  <si>
    <t>動画師です✨面白そうなお仕事とか募集中です💰AE/C4D/UE4/Arduino/ボルダリング/バイク/登山 etc. 
過去案件とか▶https://t.co/Mi9nQE4Rar 
素材・Scriptとか▶https://t.co/EuO7YXgAMw 
note▶https://t.co/HrujbjTRIZ</t>
  </si>
  <si>
    <t>YoriYoga660</t>
  </si>
  <si>
    <t>お家でヨガ をするスペースがない方、床に座るのが困難な方、お仕事の休憩中に、どなたでもお気軽にご参加ください。お支払い方法:PayPayau Payご予約:トップページのURLから。お問合せ:LINE、インスタDM、E-mailまで。ご予約後詳細をLINEまたはE-mailでお送り致します。#オンラインヨガ</t>
  </si>
  <si>
    <t>兵庫 尼崎市</t>
  </si>
  <si>
    <t>#尼崎 #杭瀬 で少人数制の #ヨガ教室 を開いています。ヨガでみんなをを元気にしたい！#あなヨガ IG:@yoriyoga660 FB:Yori-yoga</t>
  </si>
  <si>
    <t>otokudou</t>
  </si>
  <si>
    <t>@bigboyjapan_cam PayPay新生活応援CP応募させて頂きます！</t>
  </si>
  <si>
    <t>当選報告：1投稿最大70877インプ</t>
  </si>
  <si>
    <t>🍓苺🍓大好き✨⏩こだわりの逸品や新商品・サービス/お酒🍺/映画🎬音楽🎧/美容💆・コスメ💄/読書📚/旅行🏝️/グルメ🍔/献血19回💉/育休/🌺皆様とのご縁に感謝🌺/心を込めて #当選報告 させて頂きます🆙メディア一覧から見れます✨🎗️アイコン使用許可済 🍀2019.7〜懸賞 #相互フォロー</t>
  </si>
  <si>
    <t>encount0415</t>
  </si>
  <si>
    <t>@affalter_bach @shippin41 実はこっち系の友達に勧められてPAYPAYスタート直後ぐらいのレベルで導入してましたf^_^;なのでいつのまにか流行ってたという感覚^_^</t>
  </si>
  <si>
    <t>大阪市ミナミ西心斎橋</t>
  </si>
  <si>
    <t>BARエンカウントは大阪西心斎橋2丁目9-5三ツ寺会館３Ｆに2016年4月15日オープン☆彡みんなでわいわいお酒を飲んだり、まったりお話ししたり、色々楽しく遊びましょー！( ´ ▽ ` )ﾉ定休日無し☆彡平日20:00〜5:00、土日祝20:00〜力尽きるまで^_^☆彡TEL06-6484-6090</t>
  </si>
  <si>
    <t>iceblue_jp</t>
  </si>
  <si>
    <t>そもそもPayPay営業達は手数料有料化したら辞めて良いですよ。て言ってたので。その通りになっていくのでは？それにポイント改悪で使用者も減るだろうし【悲報】スーパーマーケット・ロピアでのPayPay（ペイペイ）の取り扱いが4月末で終了、BIGHOP印西の店舗も #SmartNews  https://t.co/gUcDE0UKHy</t>
  </si>
  <si>
    <t>耳から脳汁が出てますが何か?(-.-)やる気の無さを売りにしてる探偵事務所ですが何か?(-.-メbとは言いつつも、のんびり＆臨機応変…自由気ままで、のほほん系…風の吹くまま気の向くまま…ってな感じでやってまする。(^^;b LINE@:https://t.co/FWZRgla5bt</t>
  </si>
  <si>
    <t>zumidnet</t>
  </si>
  <si>
    <t>Money Forward使いにとってのau Pay最大のメリットは直接連携できて店舗名の明細が即反映されることクレカ経由のPayPayやd払いはそうはいかないKyashが即時反映としたら最強間違いなしなんだが…au WalletでQUICPayだと一旦金額だけ記録されて店舗名は後から反映されるから、Kyashもそうなる…？</t>
  </si>
  <si>
    <t>IT系やガジェット、iPhone、Mac などが好きです。投資信託とかやってみたい→1000円から始めました</t>
  </si>
  <si>
    <t>kojimer</t>
  </si>
  <si>
    <t>@hihihihicky paypay、pring、銀行振込！</t>
  </si>
  <si>
    <t>埼玉</t>
  </si>
  <si>
    <t>旅行会社JTBの社員だった人力舎の芸人です。旅行に詳しいです。埼玉生まれ埼玉育ち西武&amp;浦和の埼玉愛。アイルランド留学経験有。Japanese comedian. English🆗 ブログ→ https://t.co/9YuqSIUW5a</t>
  </si>
  <si>
    <t>sms92762004</t>
  </si>
  <si>
    <t>SMS認証代行します。ラクマなどのフリマアプリ〜2000円バンドルカードPayPay             決済系アプリ〜2500円その他の認証はDMください#sms認証代行#ラクマ認証 #ヤフオク認証 #バンドルカード認証 #LINE認証</t>
  </si>
  <si>
    <t>sms認証やってます！ 1件から承ります  なんでもあるのでまずは連絡お願いします！</t>
  </si>
  <si>
    <t>ningyocho_info</t>
  </si>
  <si>
    <t>1800mlを2本または720mlを3本以上のお買い上げで配達料無料だそうです。ふくはら酒店03-3831-2235支払いは現金・paypay・LINEpayで可能平日9:00〜20:001・3土曜9:00〜19:00台東区台東3-6-8配達範囲は、中央区、台東区、千代田区、文京区、荒川区、墨田区</t>
  </si>
  <si>
    <t>東京 中央区</t>
  </si>
  <si>
    <t>人形町住み。オープン情報などもお伝えします！！ #人形町 #水天宮 #水天宮前 #浜町 #ランチ #ディナー #ningyocho #suitengu #suitengumae #hamacho #lunch #dinner</t>
  </si>
  <si>
    <t>1mover2</t>
  </si>
  <si>
    <t>@blueriver_aoki 今は、耐える時です！終息を迎えたら、また、沢山の人が集まるPayPayドームに戻りますよ。そのときも、素晴らしい花の景色を見れる事を願いたいです。</t>
  </si>
  <si>
    <t>アカウント消えたぁ！(涙)
再出発です！見覚えある方フォローお願いします。
台湾、隠岐諸島、ラストアイドル、ビートルズ好きな方、是非絡んで下さい。
基本的に構ってちゃん(笑)
絡むと喜びます(笑)暇潰しに絡んでね！(笑)
ただし、エロ系、勧誘系、融資系は、フォローしても、絡まない。日本語のみ。</t>
  </si>
  <si>
    <t>bloody_wateri</t>
  </si>
  <si>
    <t>5ちゃんねるにpaypay連携機能を搭載してほすぃさとるもやったんだジムカスもはよ入れるんだよあくしろよ</t>
  </si>
  <si>
    <t>大日本帝国</t>
  </si>
  <si>
    <t>VIPにも出没する変なネカマ幼女、ツクラーもやってるっぽい
トリップ：◆jvDtio.XXI
乞食リスト：https://t.co/e0LU4rF6A3
Steam：https://t.co/RH84TS2voR
Switch：768644947299</t>
  </si>
  <si>
    <t>@mkmgTatsuya 番号03からだったら、JCFLやと思うよ〜！</t>
  </si>
  <si>
    <t>70dJjH9LQaxKVDO</t>
  </si>
  <si>
    <t>レッスン代の支払いはpaypayかlinepayの送金するというシステムを使えば簡単に済むんじゃないかな？</t>
  </si>
  <si>
    <t>JD___Rio</t>
  </si>
  <si>
    <t>カカオトークで調教してあげるよ💕PayPay5000円でお貢ぎできる子だけ相手にしてあげる💕💕 #マゾ　#貢ぎ奴隷募集　#ATM奴隷 #調教  #貢ぎ豚 #射精管理　#奴隷募集#クソマゾ　#財布管理　#寸止め　#射精許可　#飲尿　#貢ぎ奴隷</t>
  </si>
  <si>
    <t>お貢ぎして気持ち良くなっちゃう変態さん❤️ 待ってます‼️アマギフかiTunesかPayPay先払いね❤️私DMしかしないよ🥺写真とか声とか送ってって言われてもやだよ❓それでもいいなら受け止めてあげるよ💸名前は教えてあげなくもないよ❤️</t>
  </si>
  <si>
    <t>流行りのpaypayやり始めました！やり方教えてください！ https://t.co/6Jk76cwRZ7</t>
  </si>
  <si>
    <t>OK_UYI_NO</t>
  </si>
  <si>
    <t>「キャッシュレス還元」の赤い張り紙見てPayPayだと思い込んでしまう人も、しっかりせえ！目ん玉見開いてよく見ろよ！と思う… https://t.co/OHSJYAkQzi</t>
  </si>
  <si>
    <t>EじゃんGジャン最高じゃん</t>
  </si>
  <si>
    <t>あるがままの心で生きられぬ弱さを誰かのせいにして過ごしているっていうんですか！？( ﾟдﾟ )</t>
  </si>
  <si>
    <t>seina_00x</t>
  </si>
  <si>
    <t>そろそろ"お貢ぎできる専属奴隷"を募集しちゃおっかな🥺💛初めてだから聖奈まで緊張😂PayPay＞アマギフで優先します💜今まで見せたことない画像も😉#貢ぎマゾ #貢ぎ奴隷  #貢ぎペット #射精管理  #給料管理 #M男募集中 #M男 #DM調教 #調教 #財布奴隷 https://t.co/xdIK58GW3O</t>
  </si>
  <si>
    <t>高校生やってます︎︎︎︎︎♡ まずはDMから♡ お貢ぎ→PayPayアマギフ / 年下にいじめられて興奮しちゃう？？♡ いきなり通話、リアルしません。</t>
  </si>
  <si>
    <t>amhnne</t>
  </si>
  <si>
    <t>PayPayデビュー</t>
  </si>
  <si>
    <t>B7</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</si>
  <si>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#SNKRS国内番号バンもされない安全保障ですほほる</t>
  </si>
  <si>
    <t>minaminaluv0324</t>
  </si>
  <si>
    <t>お金なさすぎて辛かったけどPayPay覗いたらお金入ってたんだけど！！！嬉しすぎる https://t.co/hxp1PcfC0i</t>
  </si>
  <si>
    <t>#OurPrincessMina</t>
  </si>
  <si>
    <t>02line//名井南ちゃんが酸素//長野のうぃずわんす//嵐・特撮//ゆる〜く呟く//Next→東京ドーム</t>
  </si>
  <si>
    <t>bigtoku109</t>
  </si>
  <si>
    <t>明日からテイクアウト専門として当面営業していきたいと思います。ランチタイム、ディナータイム共に、あいがけ弁当の販売と、Tシャツの販売を行います。よろしくお願い致します😃Tシャツは全国発送もpaypayもオッケー！生きる！！#サケトメシ  #九条  #カレー #大阪 #スパイスカレー #ミャンマー https://t.co/P7QgW4dz8g</t>
  </si>
  <si>
    <t>中央線九条駅徒歩1分</t>
  </si>
  <si>
    <t>中央線九条駅徒歩1分🚉 美味しいスパイスカレーが自慢の居酒屋🍛🏮日本では珍しいミャンマーカレーも取り扱ってます❗️もちろん通常の居酒屋メニューも充実してますので、美味しいお酒🥃🍶を美味しく楽しめます‼️ 営業時間18時-0時(LO23時半)休み月曜、不定休。ランチは年明け再開予定❗️</t>
  </si>
  <si>
    <t>azuu0415</t>
  </si>
  <si>
    <t>刺さった第3弾ヘリコプターも草食べるんです！って刺さっただけだけど、、w#PUBGモバイル#ヘリコプター#PayPay https://t.co/64O9Hz07wz</t>
  </si>
  <si>
    <t>日本 福岡</t>
  </si>
  <si>
    <t>PUBG mobile  ※配信日毎週日曜日　　　 ※推しマ→🐈👑</t>
  </si>
  <si>
    <t>tarakoi</t>
  </si>
  <si>
    <t>ヤ○オクのアプリ開けたら PayPayフリマの商品一覧でサントリー山崎をすすめられていて笑っている</t>
  </si>
  <si>
    <t>( *｀ω´)</t>
  </si>
  <si>
    <t>☆*:.｡. o(≧▼≦)o .｡.:*☆</t>
  </si>
  <si>
    <t>HiDE_wack</t>
  </si>
  <si>
    <t>日本  岐阜</t>
  </si>
  <si>
    <t>WACK沼から抜け出せない🧟‍♂️！！！ ！！！ ※写真撮ります、見ます、いいねします</t>
  </si>
  <si>
    <t>weepjp</t>
  </si>
  <si>
    <t>日テレ系 テレ金（ローカルスポット）・PayPay・サンガリア・コープ共済・カゴメ 野菜生活 SOY・ディズニーデラックスチャンネル・資生堂 uno・ユニクロのブラトップ・ジャンティール キタカミ・沸騰ワード10(番宣) ZERO～♪</t>
  </si>
  <si>
    <t>Somewhere in Ishikawa / epg.jp</t>
  </si>
  <si>
    <t>ぴえん。</t>
  </si>
  <si>
    <t>mizu_omy</t>
  </si>
  <si>
    <t>PayPay導入すっかぁ……</t>
  </si>
  <si>
    <t>ロヂシャン、コトラさん推し。フォローしてる人は全員好きです</t>
  </si>
  <si>
    <t>SIGUTIMO</t>
  </si>
  <si>
    <t>偽りの自分</t>
  </si>
  <si>
    <t>Loveenサブマネ￤iPad AIR✩💍@pechi_pechii￤ｽｷ@__mru16￤🐰@Utaxone_￤🥀@odarumas￤🍑@Moechalan￤ﾜﾀｼﾉ💍💓@DrElumaWorld</t>
  </si>
  <si>
    <t>ryuji_sky</t>
  </si>
  <si>
    <t>@gigigiaru62 また落ち着いたら遊び行くわ〜paypay覚えてればOK！ヨシ！ https://t.co/WXrKCTqyJS</t>
  </si>
  <si>
    <t>hirokorobi</t>
  </si>
  <si>
    <t>@babushka8592 paypayとか個人間で送金できますよ〜</t>
  </si>
  <si>
    <t>できたら毒を吐かずに平穏に生きたい</t>
  </si>
  <si>
    <t>m_5xe</t>
  </si>
  <si>
    <t xml:space="preserve">REXX 🦖 </t>
  </si>
  <si>
    <t>@c_ruzl @miocha___n @106s_ @ndou_ei @i_Erika39</t>
  </si>
  <si>
    <t>hikaru__m</t>
  </si>
  <si>
    <t>Mozilla Japan Community</t>
  </si>
  <si>
    <t>Mozilla Social Supporter Volunteer / Perl JavaScript / Security / CHRIMEN / 食品写真 / カメラマン / 6D Mark2 /
Icon drawn by @niek__K</t>
  </si>
  <si>
    <t>matomex2015</t>
  </si>
  <si>
    <t>『paypayの４割還元話題にもならんな』億ったー｜https://t.co/64n4MXHojQ</t>
  </si>
  <si>
    <t>2015年7月登録  億ったーのツイッターアカです。 時事・政治・話題のネタを扱っています。フォローしてくれた方はフォロバします。よろしくお願いします！</t>
  </si>
  <si>
    <t>chieelyn12</t>
  </si>
  <si>
    <t>@Saku2_10 はいっPayPayとLINEpay、2つ使い✨</t>
  </si>
  <si>
    <t>邦ROCK🔥LOVE( *˘ ³˘)♡なちーりんです🎵優しくされると超なつきます😳❤好きは大好き🙌嫌いは大嫌い😈ほぼﾘﾌﾟ専だから返してくれて話が面白い･頭ｲｲ･優しい人がめっちゃ好き😍懸賞🎯も大ｽｷ🎁当選報告必ずします😊企業様＆企画者様ありがとう✨ｱｲｺﾝえりかﾁｬﾝ🎀ᵗᑋᵃᐢᵏ ᵞᵒᵘ ¨̮💗</t>
  </si>
  <si>
    <t>WCj14h</t>
  </si>
  <si>
    <t>外出自粛で需要増の吉野家、PayPayキャンペーン＋αで実質半額に！（BCN） https://t.co/7DsYrKca43</t>
  </si>
  <si>
    <t>☆気まぐれつぶやき ☆無言フォローOK 私も無言フォローしちゃいます。</t>
  </si>
  <si>
    <t>ttkyou</t>
  </si>
  <si>
    <t>マルキョウもpaypay止めてるし、必要最低限のハードルとしておサイフケータイは偉大だったんだな。</t>
  </si>
  <si>
    <t>P兼提督兼悪魔召喚師。デレステとミリシタ兼業。sideMはアニメとCD勢。 アイコンは@NYALLL謹製</t>
  </si>
  <si>
    <t>showam95</t>
  </si>
  <si>
    <t>違った。orz私が買いたいものは、PayPayモールじゃなくて、PayPayフリマにあって、「PayPayフリマでの購入には、ヤフーIDとPayPayアカウントの登録・連携が必要です」か。モールとフリマは違うのね。本当に難しいですね。</t>
  </si>
  <si>
    <t>新宿御苑前</t>
  </si>
  <si>
    <t>賞状類作成代行の老舗サイト「表彰状ネット」(運営：大東パッケージ有限会社)の管理人です。東京都印刷工業組合(東印工組)新宿支部会員。同夏目坂交流会会員。元プログラマーで、C++で作ったDTPソフト、C#で作った受注管理ソフトで業務を行っています(InDesignとカラーミーに移行を計画中)。</t>
  </si>
  <si>
    <t>miningstar007</t>
  </si>
  <si>
    <t>今見たらPayPay残高が129万もあるやん‼️欲しいもんないからどうしよう……換金できんからなんか使わんとマズイやろ</t>
  </si>
  <si>
    <t>さすらい人、自由人、結果重視</t>
  </si>
  <si>
    <t>UMtX5wr5nAlSnpD</t>
  </si>
  <si>
    <t>tchief1323</t>
  </si>
  <si>
    <t>おかえり♪ごろごろ煮込みチキンカレー。今月は、PayPayの20％バックもあるし、あと2、3回は食べたいな。(≧▽≦) https://t.co/JpUZ5WGYZK</t>
  </si>
  <si>
    <t>アフィリア・サーガヲタの名残で純情のアフィリア現場にゆるーりと。どちらかと言えば、イケてるハーツ現場寄り。（橘莉衣ちゃん推し）(●ω●)は永遠の推し。そろそろ幸せになりたいが、まだ先かな？水樹奈々/田村ゆかり/GRANRODEO/桃井はるこ/椎名へきる/JAM Project/新谷良子/妖精帝國 DM FF外でもOK</t>
  </si>
  <si>
    <t>masawada</t>
  </si>
  <si>
    <t>身の回りだとだいたいカードかQUICPayかPayPayが使えるので、PayPayのバックエンドにKyashのカード挿しておけば全部Kyashを通して生活できそう。月初に生活費入れといてそこから引き落として管理する運用もありそう。</t>
  </si>
  <si>
    <t>Web Application Engineer at Hatena Co. Ltd. / Developing a manga viewer named as GigaViewer / a part of the soundreliabilityengineering</t>
  </si>
  <si>
    <t>isobeomochi</t>
  </si>
  <si>
    <t>@smile_veg 小銭出すのが面倒くさくてずっとキャッシュレス派です😂最近はクレジットカードを自分で差し込むレジも増え、店員さんの負担も減って良さそうです✨Suicaだめなんですね💦PayPayとかLINE Payとかは対応してないのかな？クレカNGだけどPayPayならOKというお店最近増えた気がします👀</t>
  </si>
  <si>
    <t>ズボラを極めてミニマリストになりました。おいしいものに目がないベジタリアン。なるべくゴミを出さないゼロウェイストな暮らしを模索中🐷</t>
  </si>
  <si>
    <t>y76YfHxUMifuofA</t>
  </si>
  <si>
    <t>ｼﾝﾏﾏです❤基本子供優先の生活です！寝かしつけして起きてたらTwitterｳﾛｳﾛしてます✌️✨誤字ります。寝落ちします。 明るく楽しくがモットーーー🐒❤️ 欲しい物リスhttps://t.co/t6pyAoHGoQ</t>
  </si>
  <si>
    <t>hidetooooooooo</t>
  </si>
  <si>
    <t>社食PayPayに対応してくれ</t>
  </si>
  <si>
    <t>初めてのTwitter(？) です。はじめましての方ははじめまして。よろしくね。釧路→帯広</t>
  </si>
  <si>
    <t>holyhero5</t>
  </si>
  <si>
    <t>アメブロを更新しました。 『あのpaypayが・・・』 https://t.co/SM8RIeKU2v</t>
  </si>
  <si>
    <t>SASAME828</t>
  </si>
  <si>
    <t>新宿まですぐには行けない距離</t>
  </si>
  <si>
    <t>pixivにて小説を書いております。
https://t.co/NtV3vUZh62
シティーハンターメインで活動しております。
成人済
無言F🆗
無断転載は絶対認めない！
ポイピク
https://t.co/FlXcOrD9e9</t>
  </si>
  <si>
    <t>keisuke_0kada</t>
  </si>
  <si>
    <t>【インスタライブを観るには】こちらの番狂せインスタアカウントをフォローhttps://t.co/UBXLCC7jXF【投げ銭のやり方】こちらからPayPayをダウンロードhttps://t.co/zxbFQ6T3uwPayPayID bankuru2008　検索メッセージ欄にお名前記載の上お願い致します。@snack_bankuru @dddmon</t>
  </si>
  <si>
    <t>新宿カールモール</t>
  </si>
  <si>
    <t>Jazz Pianist Beat MakerRapper 2019年渡米、21公演。ソプラノ歌手D門さんとYouTuber。bandcamp https://t.co/1dsoeiugk9 keisuke.okada.official@gmail.com</t>
  </si>
  <si>
    <t>coris_pens</t>
  </si>
  <si>
    <t>母から届いた暖かなPayPayマネー、『1か月大変やろけど頑張ってね、これはちゃんと無駄遣いするんやで』って言って託されたけど無駄遣いなんか絶対にできないな😢と思っていろいろ考えた結果、CHEMISTRYさんの音源買おうってなってるの意味がわからないな…？</t>
  </si>
  <si>
    <t>インターネット感謝世代</t>
  </si>
  <si>
    <t>心は在宅 身体は現場 オタク元気で留守がいい // 腰痛 // アイドル・ジャニーズ・宝塚歌劇・いい曲中心よろずサークル // #フェーカラ #マツこりす // iHerb【QUL7733】// PC夏春 // 三度の飯とコスメが好きなエンタメウォッチャー</t>
  </si>
  <si>
    <t>fufu_536</t>
  </si>
  <si>
    <t>@Saku2_10 してます！PayPayもしてます！便利でいいですよね！</t>
  </si>
  <si>
    <t>日本 大阪</t>
  </si>
  <si>
    <t>EtsuGreen</t>
  </si>
  <si>
    <t>@Takoyaki777_ PayPayいただきにきたぜぃ✌(´&amp;gt;ω&amp;lt;｀)✌</t>
  </si>
  <si>
    <t>日本 千葉</t>
  </si>
  <si>
    <t>いろいろなK-popアイドルを追ってる
雑食ペンです💜❤💙💚</t>
  </si>
  <si>
    <t>Kasumi1118714</t>
  </si>
  <si>
    <t>北海道在住のバンドリーマー スプラしかしてません チャー縛りしてます 当たるとは言ってません 呼びタメOK師匠→@Ryl_Mil</t>
  </si>
  <si>
    <t>hagashotenstaff</t>
  </si>
  <si>
    <t>芳賀書店は「まちかどペイペイ」対象店舗です#まちかどペイペイ#ペイペイ#paypay#PayPayで家計がおトク#芳賀書店https://t.co/8ELw2x6ngn</t>
  </si>
  <si>
    <t>アダルトと動物が大好きな芳賀書店のスタッフが芳賀書店の最新情報からアダルト情報、地域情報などを発信しています</t>
  </si>
  <si>
    <t>taketo_4649</t>
  </si>
  <si>
    <t>セブンでPayPayにチャージするつもりがSuicaにチャージしてもーたよwwwwなにしとんねん🤣</t>
  </si>
  <si>
    <t>アノあたり</t>
  </si>
  <si>
    <t>せんべろ好き😋</t>
  </si>
  <si>
    <t>chisa_ryoyuki</t>
  </si>
  <si>
    <t>@SASAME828 福岡タワーの写真は持ってない😥ご当地ものでpaypayドームもありか！？</t>
  </si>
  <si>
    <t>好きなもの ☆シティーハンター ☆牙狼の鋼牙(小西遼生さん)流牙(栗山航さん) ☆声優さん成人済み ※無言フォロー失礼します ※pixivにもありますので、ご興味のある方はどうぞ</t>
  </si>
  <si>
    <t>PayPayのポイントもらったから使おうと思ったのに全然ログイン出来なくて殺意がすごいこれだから変なのやりたくないんだよぶっころ</t>
  </si>
  <si>
    <t>PayPayモールのトップページに、「PayPay残高を利用するにはご登録が必要です」とあるので、登録しないと買い物ができないと思い込んでいただけでした。まだ良く分かって無いけど、いい。</t>
  </si>
  <si>
    <t>acoustic1016</t>
  </si>
  <si>
    <t>あんぷら</t>
  </si>
  <si>
    <t>青学/アコースティックギター/ライブ行きたい/あんぷらぐど/バ戦/シャドバ（グランドマスター）/fender strat/Nikon/ツイート多めなのでブロックミュート自由にどうぞ しゅみあか的なやつ/YouTube 結構見ます 米津&amp;oneroom&amp;radのライブ行く</t>
  </si>
  <si>
    <t>出)お好きな家具・マイル旅行券等のアイテム求)1点につきアマギフ or paypay 500円先送りのみお気軽にDMまでお越しください!!5#あつ森#あつまれどうぶつの森</t>
  </si>
  <si>
    <t>m_g_586</t>
  </si>
  <si>
    <t>遠方からでも、お家からでも、バーチャル店舗においでませ！(*⁰▿⁰*)PayPayの登録をよろしくお願いいたします🙇‍♀️ https://t.co/Vod27hIfce</t>
  </si>
  <si>
    <t>▷ 関係者さんのみフォロバ致します🙇‍♀️</t>
  </si>
  <si>
    <t>▷会員制BAR『RELUM』池袋キャストでただのオタクです♨️▷好きなもの*お酒‼︎・ディズニー(犬親子にお熱)(共通7年目🙌) ・幕末志士(ﾔﾛｫ!?ｻｶﾓﾄﾄﾞﾝ!)・コイス 、丸亀製麺、桜と苺🍓🌸極度のDヲタ酒クズ🍶。.いいね、リプ返は不定期です ฅ•ω•ฅ♡.個人的なDMはNG！ダメよ！リプして！</t>
  </si>
  <si>
    <t>aka11062543</t>
  </si>
  <si>
    <t>@nananana__007 @daifuku___15 paypay最高‼️企画者も最高‼️</t>
  </si>
  <si>
    <t>懸賞初心者🔰です🥺💦懸賞友達と仲良くしたい🤝心優しい&amp;面白い方と繋がりたいです🙏いつか大物当たりたーーい‼️✨至らないことが多いですが、よろしくお願いします🤗🎊</t>
  </si>
  <si>
    <t>mashosi</t>
  </si>
  <si>
    <t>paypay入ってて良かった。コンビニの支払い楽だし、店員さんもお客さんも安全。ただ、商品を手に取って戻す人結構いる。今はやめてほしい😣</t>
  </si>
  <si>
    <t>TOKUSHIMA JAPAN</t>
  </si>
  <si>
    <t>MAS☆と申します。日本製大好き。TOKUSHIMA　JAPAN☆</t>
  </si>
  <si>
    <t>pokomaru___peko</t>
  </si>
  <si>
    <t>@HAMAZUSHi_com テイクアウトもPayPayで⭐️PayPayユーザーだからぜひ利用したい🙌❤️なかなかお店行かなくて悲しいけど、テイクアウトという技が😍✨もう家の時間長すぎて、3食毎日自分のご飯はしんどいし飽きます😂自宅ではま寿司さん堪能したい😋❤️ぜひご縁がありますように😊🍀</t>
  </si>
  <si>
    <t>1児の男の子ママ👦🏻❤️ おいしいもの🍙/美容💄/洋服👗/テレビ📺/子連れお出掛け👜…好きなものたくさん😍✨ 当選報告させて頂きます❤️ #ぽこの当選報告 無言フォローすみません🙏💦 逆は大歓迎🙌❤️敬語ポイで仲良くしてくれると嬉しいです🥰🎶素敵なご縁で繋がれますように💫</t>
  </si>
  <si>
    <t>4690ss</t>
  </si>
  <si>
    <t>3月の来店客数は1割減か😐4月の牛丼チェーン各社はPayPay春のグルメまつりキャンペーンで、実質安く食べられますよ！🙆‍♂️#キャッシュレス決済 ■外出自粛要請は「吉野家」「松屋」「すき家」にどんな影響を与えたのか　3月の実績が明らかに［ITmediaビジネス -稼ぐ戦略-］https://t.co/eVhNbhaWDe</t>
  </si>
  <si>
    <t>履きだおれの街→食いだおれの街</t>
  </si>
  <si>
    <t>#キャッシュレス決済 ◆教えてくれるタイプ◆あなたの宣伝係◆アイドル→声優と地下＄→関西インディーズSSWと渡り歩いたライブ観戦歴34年の元鉄道員がラジオ・ライブ情報から天気・経済・動物ネタまで硬軟幅広くお届け◆関西インディーズライブカレンダー https://t.co/jqTpqjEA4d ◆RT9割◆ #つぶせ都構想</t>
  </si>
  <si>
    <t>paypayできた✨【物販】CD3種　一枚1000円(同時購入3枚まで送料300円)チェキ　一枚1000円(同時購入10枚まで送料100円)欲しい方はDMでご連絡ください。 https://t.co/94vmt0E1lE</t>
  </si>
  <si>
    <t>あとPayPay3000円で欲しい洋服が買えるの🥺聖奈にお貢ぎしていじめられたいマゾちゃんいない？？☺️#貢ぎマゾ #貢ぎ奴隷  #貢ぎペット #射精管理  #給料管理 #M男募集中 #M男 #DM調教 #調教 #財布奴隷</t>
  </si>
  <si>
    <t>tottorieging</t>
  </si>
  <si>
    <t>日本 鳥取</t>
  </si>
  <si>
    <t>鳥取🏡ライトゲーム中心になりつつあるこの頃。笑 エギング🦑 アジング🐟💓 メバリング🤘😎たまにオフショア 🚢 。😊💗 釣り好きと繋がりたい🙌STOIST イグジスト 宵姫 ステラ💋フォロバおいついてません😢</t>
  </si>
  <si>
    <t>Fukutan_monatan</t>
  </si>
  <si>
    <t>@NekoCafeKeurig 少額にはなりますが、PayPayから寄付させて頂きます。落ち着きましたら、福岡に行く際はぜひ立ち寄らせて頂きますね！</t>
  </si>
  <si>
    <t>鹿児島</t>
  </si>
  <si>
    <t>4匹の猫がいます🐱猫好きさんと仲良くなりたいです( * ˊᵕˋ )無理のない範囲で保護活動をされてる方の支援もさせて頂いてます👀犬も飼ってます🐶</t>
  </si>
  <si>
    <t>_____VENUS__</t>
  </si>
  <si>
    <t>ほんとうにそれ…コロナがまだ流行る前だって、物凄く混むお昼の時間にPayPayの残高不足でレジ進まなくて後ろの客はキレてくるし、他のPayでももはやQRの出し方もわかんない客も来るし、Pay系使ってないこっち側からしたら店員が一番ブチギれてる。今はカードか現金にしてくれ…</t>
  </si>
  <si>
    <t>//新しく作りなおしました//進捗🐢</t>
  </si>
  <si>
    <t>Nipa_Usa</t>
  </si>
  <si>
    <t>おっ！トイザらスでPayPay使用可能なのか😏ヤフオクくじで付与された分を今月発売のミニフィグシリーズで使うとしよう🎵😋</t>
  </si>
  <si>
    <t>レゴ、特にミニフィグが大好きで集めています！
その他にサッカー・ラーメン・プリン・アニメ・漫画も大好物ですｗ</t>
  </si>
  <si>
    <t>poepoe_dayo</t>
  </si>
  <si>
    <t>クーポンきたから思わずPayPayフリマを見に行ったけど、結局はパンツ買っただけだった</t>
  </si>
  <si>
    <t>栃木県餃子市</t>
  </si>
  <si>
    <t>現在、着ぐるみのグリチーム「あにっと」に所属しています。今のところアテンド専門です。
あと、LHに嵌ってます。お会いできる方々と楽しい時間を過ごせるのを楽しみにしてます。
それと、密かにイラストも描いてますw</t>
  </si>
  <si>
    <t>SetsunaFumizuki</t>
  </si>
  <si>
    <t>結局今日の早出残業は消えました。 異動初日…ロッカーは2、3人でロッカー1つなので荷物は軽くしないといけない。そして前いた所よりもそんなに混んでいない…休憩が割とルーズな感じ…ただpaypayのとかのミスにはかなり厳しいようだ…明日も頑張ります。</t>
  </si>
  <si>
    <t>鏡音廃(リアクターは嫁)&amp;青廃
最近はFGOやfateに力を入れてます。ギルガメッシュとマーリンとジャンヌオルタとアビーちゃん推し</t>
  </si>
  <si>
    <t>ikapasuta128</t>
  </si>
  <si>
    <t>フラッチちゃんのパイは空気だって事....？今目の前にあるこの空気を揉めばフラッチちゃんのPayPayが揉めるって事.....？</t>
  </si>
  <si>
    <t>凍結される前の垢→@ikapasuta127</t>
  </si>
  <si>
    <t>lawson_bank</t>
  </si>
  <si>
    <t>PayPayに間違えて銀行口座からチャージしてもうたので、アホーカード以外無効にした。</t>
  </si>
  <si>
    <t>東京 千代田区</t>
  </si>
  <si>
    <t>@ktn1096ってなんだっペイ？
湯水のように沸いてくる高品質な下ﾈｯﾀをフリーWiFiの如く提供中！！
ヒョロバしてくれよオォン！！
ぷいきゅあー！がんばぇー！</t>
  </si>
  <si>
    <t>p5UEC7hM2hKQOlc</t>
  </si>
  <si>
    <t>アイ工務店でマイホームを建てました！ブログも書いていますので見に来てください！ #家系ブログを盛り上げる会</t>
  </si>
  <si>
    <t>tonokun1115</t>
  </si>
  <si>
    <t>magiは売却時のプラットフォームとしてありですね！✅Amazon  8%✅メルカリ 10%✅ラクマ　3.5%✅paypayフリマ  10%手数料7%だからまだ良心的。任天堂スイッチとか、あつ森の販売も割とありますね！</t>
  </si>
  <si>
    <t>「お金・健康・ゲーム」にフォーカスし、ちょっとでもお得な情報を知って帰ってもらえるような雑記ブログを運営中/#せどりしとけ/#プログラミングしとけ/#動画撮れ/YouTube→ https://t.co/BAhwIWgXdq</t>
  </si>
  <si>
    <t>PayPayモール、実はPayPayアカウントが無くても、ヤフーのアカウントが有れば利用可能？　お得ではないのかも知れない。あまりにも事実誤認が多いので、投稿削除します。</t>
  </si>
  <si>
    <t>shimbakone</t>
  </si>
  <si>
    <t>田舎の工務店で、性能と意匠にこだわった注文住宅(HEAT20 G2レベル)を建てました。性能の高い家で健康な生活が普及してほしいと願い、家づくりブログを書いています。アラサー、育休を取得した一児の父。 主に家づくり、お金、健康に関してつぶやきます。#家系ブログを盛り上げる会</t>
  </si>
  <si>
    <t>kazut_ikou</t>
  </si>
  <si>
    <t>ららぽーとも明日から休みか。新横のグルメストリートも休み(´・ω・｀)。paypayのキャンペーン使いきれるかな</t>
  </si>
  <si>
    <t>横浜</t>
  </si>
  <si>
    <t>横浜だなも！
アニメやゲーム関係のつぶやき多め 。2018年6月急性リンパ性白血病と診断され9/21に造血幹細胞移植し11/17退院。
2019年4月から仕事復帰、超順調。
シンフォギアライブ2020！！</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</si>
  <si>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#SNKRS国内番号バンもされない安全保障ですへはる</t>
  </si>
  <si>
    <t>atami117</t>
  </si>
  <si>
    <t>よくうちのオーナーと「私はぺーぺーなんでpaypayわからないです」みたいなくだらんやり取りする今日この頃 https://t.co/D0XH0cDh30</t>
  </si>
  <si>
    <t>熱海</t>
  </si>
  <si>
    <t>掛川西高元團長  東海大学文学部文明学科  応援団統制長(名物？司会者)  建学祭2018 Mr.女装コンテスト・グランプリ #今日の清掃  母校の讐は倶に天を戴かず</t>
  </si>
  <si>
    <t>初！なか卯Pay#paypay #ペイペイ https://t.co/dNt57hCHU0</t>
  </si>
  <si>
    <t>kuchibiru0719</t>
  </si>
  <si>
    <t>不要不急の外出をし、わざわざ牛丼屋にご飯食べに来て米粒少しでも残していく人と、PayPayの使い方わかんないくせに一丁前に「支払い、PayPayで」って言ってくる人と、人と対面でご飯食べてるそこの牛丼屋ユーザーのあなたたち～、許さないよ～～～いい加減家で自炊しなさい～～～～～🐄💢</t>
  </si>
  <si>
    <t>光ヶ丘女子(愛知)→昭和音楽大学(神奈川)、トランペット専攻、2020年の目標は痩せる、自炊たくさんする、女子力上げるです。</t>
  </si>
  <si>
    <t>flog_bb</t>
  </si>
  <si>
    <t>@norabotoke 配信はよ PayPayでスケキヨがかわいいね！コンジローマ◯朱雀チソチソ！</t>
  </si>
  <si>
    <t>NXlinef2area</t>
  </si>
  <si>
    <t>HIU。夢見る少女じゃいられない系女子系男子
映像研究部だと思う
はこだて未来大学応援サークル会長です</t>
  </si>
  <si>
    <t>acovys</t>
  </si>
  <si>
    <t>ケータイと鍵だけ持って散歩に出る。買い物はしないつもりだったので財布はない。けれど気がついたらキキマールの前。そうだpaypayがあるじゃないか!!満面の笑みで入店し、カレーとファームコヤマの野菜をつかみ、自信満々でpaypayをかざしたが残高が足りなかった。</t>
  </si>
  <si>
    <t>TOKYO JAPAN</t>
  </si>
  <si>
    <t>✧小林昭子✧小さな家で @m_room_ 営んでます✧そばがら枕製作✧「幸せ」を見つける才能(講談社)✧亡き俳優小林すすむの遺したもの整理中✧認知症の母を遠距離介護</t>
  </si>
  <si>
    <t>ちなみにPayPayで払うと1%の還元あります</t>
  </si>
  <si>
    <t>DD_0913</t>
  </si>
  <si>
    <t>テイクアウト値引き15%PayPay払い還元25%およそ定価の63%程度で購入できる https://t.co/p8EqlLRVtT</t>
  </si>
  <si>
    <t>群馬 高崎市</t>
  </si>
  <si>
    <t>アイドルは世界を救う、アイドル界隈、オセロ界隈</t>
  </si>
  <si>
    <t>MrKazudren</t>
  </si>
  <si>
    <t>アンケートPayPay、LINEPay使ったことある？</t>
  </si>
  <si>
    <t>茨城県水戸市</t>
  </si>
  <si>
    <t>ふくせんの人(o・ω・o) 絡んで来ても無視とブロックしかしません。</t>
  </si>
  <si>
    <t>固定資産税の納付書来てたけどPayPayで払えるんやね。便利や</t>
  </si>
  <si>
    <t>neko_kaji</t>
  </si>
  <si>
    <t>初✨5ドルバイイン200ドル保証✨スタートしました❣️"23:15"までご参加可能🌟何エントリーでも200ドルの保証付き❤︎【入金方法】❶ネコカジ・Liiink店頭にて❷PayPayにて送金※送金後・PayPayアカウント名・pppokerアカウント名・入金額をネコカジ宛にDM🌟送る→ID検索【freepoker】 https://t.co/XVtloj8bS0</t>
  </si>
  <si>
    <t>新宿区歌舞伎町1-22-9 Jゴールドビル6階</t>
  </si>
  <si>
    <t>♢♡猫メイドたちのポーカー初心者専門店♡♢</t>
  </si>
  <si>
    <t>iteko_bell2</t>
  </si>
  <si>
    <t>お手渡し停止(～5/6)</t>
  </si>
  <si>
    <t>⚠️ツイフィ未読の方にはお返事しません 19歳♀ 密くんは天使👼 A3!＊密/十座/莇 まほやく＊ファウスト/フィガロ/ミスラ ヒプマイ＊帝統/二郎 ツイステ＊イデア/ルーク/シルバー アイコン友人(@amakawatamawono) 誤ふぁぼ・誤RT常習犯のツイ廃 本垢(@iteko_bell0)</t>
  </si>
  <si>
    <t>Yuri____JD</t>
  </si>
  <si>
    <t>マジ暇なんだけどーアマゾンプライム見飽きた😫  PayPayかアマギフ咥えてDM来たら搾ってやるから❤️#マゾ　#貢ぎ奴隷募集　#ATM奴隷 #調教  #貢ぎ豚 #射精管理　#奴隷募集#クソマゾ　#財布管理　#寸止め　#射精許可　#飲尿　#貢ぎ奴隷　#m男　#s女</t>
  </si>
  <si>
    <t>JDの養分になりたい奴隷募集してるよー。DMでお貢ぎしたら男でも女でもイジメてあげるよ❓ 通話🔺リアル🔺DM⭕️ お貢ぎ💜写真おくってるくるのはいいけどゆーりは送んないから。。 文字だけでオナニー出来ない奴隷かいらないよ❓お貢ぎはiTunesかアマギフね❤️お貢ぎ出来ない奴は回れ右😜</t>
  </si>
  <si>
    <t>paypay_v</t>
  </si>
  <si>
    <t>Ryotan81</t>
  </si>
  <si>
    <t>このタイミングでPayPayデビューどんな使い方がおすすめか教えて国民</t>
  </si>
  <si>
    <t>石川 金沢市</t>
  </si>
  <si>
    <t>岐阜西 長良 南山 金沢なう</t>
  </si>
  <si>
    <t>camuranaco</t>
  </si>
  <si>
    <t>いつも使っているスーパーが来月からPayPay扱わなくなってしまう。カードも使えず現金のみ。まぁ昔はそうだったし、元に戻るだけ。すぐ慣れるか。</t>
  </si>
  <si>
    <t>かむらなこ  自分の記憶の取りまとめ用。くだらない独り言。</t>
  </si>
  <si>
    <t>Sironeko224505</t>
  </si>
  <si>
    <t>モンスト石垢普通に課金するより安く済むのでお得です！！是非どうでしょうか！お支払い方法コンビニ支払い PayPay アマギフ欲しいゲームの石垢があればDMまで！！#モンスト石垢 #モンスト販売https://t.co/wG2zKfVbvq</t>
  </si>
  <si>
    <t>随時更新していくのでどうぞよろしくお願いします🙇実績→⭐#Shironekoの実績⭐ いいね欄にもあります取り扱い→基本は🎮モンスト🎮パズドラ🎮ドッカン その他のゲームの石垢で欲しい物があればDMまで！！</t>
  </si>
  <si>
    <t>seina_ruimaru</t>
  </si>
  <si>
    <t>@bigboyjapan_cam 素敵なキャンペーン、ぜひ応募させてください🎁😌✨『#ビッグボーイ さん』大好きですっ💕テイクアウトもよく利用するので、PayPayが使えるのはすごく嬉しいです💓😊✨美味しいハンバーグを、家族みんなでお家でゆっくり味わいたいです🏡✨良いご縁があると嬉しいです🍀#PayPay新生活応援CP</t>
  </si>
  <si>
    <t>グラフィックデザイナーやってます⭐️ディズニー・お笑い・可愛いもの＆甘いもの🍰・金爆＆V系・懸賞大好き💕😊✨#懸賞好きさんと繋がりたい ✨当選させて頂いた商品は、必ず報告させて頂きます🍒RT多めですが💦、フォロー大歓迎です⭐️フォロバさせて頂きます❗️😉✨仲良くしてください💖😊✨</t>
  </si>
  <si>
    <t>alicerose_63</t>
  </si>
  <si>
    <t>LOHACOでハンドソープとか洗剤買おうとしたらPayPay払いしたいのにYahoo!アカウント連携できなくてイライラする😂ハンドソープまだ売り切れないで…！！！！😭</t>
  </si>
  <si>
    <t>*.❤︎…𝟙𝟡𝟡𝟙☕𝕋𝕠𝕜𝕪𝕠🍰…❤︎.* Instaも更新してます🍊🧡</t>
  </si>
  <si>
    <t>aceoface27nb</t>
  </si>
  <si>
    <t>今日初めてPayPay使った、便利、、今後使ってこ。。</t>
  </si>
  <si>
    <t>dmosbz_</t>
  </si>
  <si>
    <t>PayPayとかその他諸々還元率とか、決済方法わからないなら、やらないでほしい単純にめんどくさい時間の無駄</t>
  </si>
  <si>
    <t>三浦大知 ' 大知識2年目 next→福岡 元ばんぎゃる 接客業 26歳 椎名林檎 amz 宇多田ヒカル メイク ボディピアス 宇野亞喜良先生 joker 猫 漫画 軽度鬱病 パニック障害 自律神経失調症 睡眠 etc .. 義勇しゃん</t>
  </si>
  <si>
    <t>ao_i_aji_sai</t>
  </si>
  <si>
    <t>りらっくまちゃんの@rilakkuma310710 企画にて当選😆Amazonギフト券4000円もいただいちゃいました😆❤️ハンバーグかアマギフか迷って旦那さんに聞いたのに「PayPayにして俺にも送金してよ🥺」って言われてw話し合い？でアマギフにしました🤣りらっくまちゃんありがとう😆❤️#ノラねこの当選報告 https://t.co/MbStFe4olJ</t>
  </si>
  <si>
    <t>日本地図の左下の方</t>
  </si>
  <si>
    <t>🐱です💕やんちゃな姉弟👧👦のママ🙋‍♀️KinKiKids💓キンプリ💓佐藤健💓珈琲牛乳（無糖）中毒☕️キャラ好き🐈懸賞✉️今年の抱負【今年も家族仲良く💕】いつかTDL行きたい✈️敬語ポイ🆗私は敬語癖アリ🤣副業不審垢LINE登録🙅‍♀️#ノラねこの当選報告 #懸賞好きさんと繋がりたい</t>
  </si>
  <si>
    <t>shiorinagane</t>
  </si>
  <si>
    <t>@rentalchef zoomワイン講座やろうよ！参加料PayPayするよ！それかピーティックスとかでもいいし。</t>
  </si>
  <si>
    <t>地方に眠る逸品を紹介するオンラインマガジン「イロドリ」</t>
  </si>
  <si>
    <t>農業のリアルな現場を発信する #アグリトラベラー 🥕そして、丁寧に作るからこそ量産できない"地方に眠る逸品"を紹介するオンラインマガジン「イロドリ」を運営しています。手仕事で作られた優しい逸品は、あなたの日常をイロドルものばかり💐温もりを感じる素敵な世界観に触れてみませんか？ぜひ、のぞいてみて下さい📖</t>
  </si>
  <si>
    <t>yyh_gl</t>
  </si>
  <si>
    <t>親への借金返済がpaypay対応したことを、ここに報告いたします。つきましては、銀行へ行く時間がないという言い訳は今後一切通用しません。</t>
  </si>
  <si>
    <t>東京でWebエンジニアしてます／DMM.go運営／ Go／DDD／アーキテクチャ／CLI名刺 $ npx yyh-gl／ツイート内容は所属組織と無関係です</t>
  </si>
  <si>
    <t>akanegi0</t>
  </si>
  <si>
    <t>PayPay使ってる人の後ろで10人くらいで急にペイペイ♪ぺいペペイペイ♪って踊り出すフラッシュモブないですかね？？？？？</t>
  </si>
  <si>
    <t>食べることと可愛いものが好き！♡♡漫画・アニメ・ドラマ・ゲーム・食べること・お絵描き・料理・パソコン・お花・博物館美術館巡り♡♡同じ趣味の方フォロバします(*'▽'*)♪ どうぶつの森エンジョイ中 ポケモン追加コンテンツ楽しみ♪</t>
  </si>
  <si>
    <t>wN0dd0diCC2dLtz</t>
  </si>
  <si>
    <t>ヤフオク!ドームじゃなかったpaypayドームで思いっきりソフトバンクホークスの応援する🍺ヤクルト戦も観に行って、つばくろうに会いに行く🐾延期になった先輩とのお茶会する🍰#コロナが落ち着いたらやりたい事を一つあげる見た人もやる#ソフトバンクホークス #ヤクルトスワローズ#つば九郎</t>
  </si>
  <si>
    <t>福岡 福岡市</t>
  </si>
  <si>
    <t>安室ちゃん引退、Acid Black Cherryのyasuさん休養中で落ち込んでいたところ今は星野源さんに感染中💖
2018.2.27namie amuro Final Tour 2018～Finally～
2019.3.10星野源ヤフオク!ドーム参戦✨
ファンの方と
仲良くできたら嬉しいです🎵</t>
  </si>
  <si>
    <t>cot_yn_04</t>
  </si>
  <si>
    <t>20↑/A3!垢/推しは千景さん、臣くん、丞さん/秋組贔屓のカンパニー箱推し🌸🌻🌼❄/同担◎/フォロー大歓迎、フォロー＆初回お取引の際はツイフィ一読お願いします🙇🏻‍♀️</t>
  </si>
  <si>
    <t>さっきの配信で『paypay始めて！』て言われたから、今から登録するよ。てなわけで、リク撮や通販の料金のお支払いは、ゆうちょの他、paypayも可能になります。</t>
  </si>
  <si>
    <t>S_Kasumi_</t>
  </si>
  <si>
    <t>調教されたいM男は固定ツイートからコースを選んでDMね♡支払いはPAYPAYかアマギフ たくさんイジメてあげる♡現在奴隷９名飼育中♡(一定人数集まったら締め切ります残りあと１名募集中)S女 DM調教 M男 マゾ ドM ドS 射精管理 貢ぎマゾ裏垢女子 通話調教調教 裏アカ女子裏垢jk 裏垢JK https://t.co/zk2rCN3jd9</t>
  </si>
  <si>
    <t>性的ないじめ大好きなロリっ子Sです。他人の嫌がる顔を見るのが生き甲斐♡ 奴隷希望のM男は固定ツイート読んでからDMにきなさい命令よ</t>
  </si>
  <si>
    <t>PayPay使う時、例のあの歌がよぎって踊りたくなる</t>
  </si>
  <si>
    <t>sonoyamah</t>
  </si>
  <si>
    <t>コロナ対策でテイクアウトできる店が急に増えて嬉しい。たいてい paypay使えるから今の10%還元受けられるし。 #一人暮らしを満喫する最高のdinner 🍽 https://t.co/VsRSOERFc3</t>
  </si>
  <si>
    <t>なぎさMe公認</t>
  </si>
  <si>
    <t>にさいじと0さいじの子育てと自転車活動の両立を図る(両立できるとは言ってない)。 COLNAGO clx3.0／キャリーミー</t>
  </si>
  <si>
    <t>pistolgpz1100kr</t>
  </si>
  <si>
    <t>@yuuu_minnn そうなんですか！  ( ﾟдﾟ)なかなか難しいね。ツイキャスでもPayPayの振り込み番号を公開して投げ銭募集してるヒト居ましたよ 。</t>
  </si>
  <si>
    <t>@nakau_info 素敵なキャンペーン、ぜひ応募させてください🎁😌✨『#なか卯 さん』大好きです💕#テイクアウト もよく利用するので、PayPayが使えるのはすごく嬉しいです💓😊✨牛丼に親子丼、うどんも大好きです❗️家族みんなでお家でゆっくり味わいたいです🏡良いご縁があると嬉しいです🍀#PayPay新生活応援CP</t>
  </si>
  <si>
    <t>kajy_3</t>
  </si>
  <si>
    <t>パンドラのお客様方、適応力高過ぎィ～(*´▽｀*)✨販路Webに重心をかけるよっ！の告知した翌日には遠隔でPayPay飛ばして精算手続きしてくれる🙏✨ありがたや～(*´▽｀*)緊急事態宣言前から休み予定だった日に、これだけ精算稼働出来ているのは成果上場♡#パンドラのはこ#精算は遠隔PayPay可能</t>
  </si>
  <si>
    <t>⏬Webサイトは下記リンクから⏬</t>
  </si>
  <si>
    <t>神奈川県湘南エリア寒川にある『ハンドメイドのお店 パンドラのはこ』の名物オーナー、かじぃ。さん。お笑いと格闘技スキー♡あのラブリーマーケットの副隊長。【精神は肉体を凌駕する】が我が座右の銘。(*￣∇￣)ドラクエで言うと「ガンガンいこうぜ！」と前を突き進む戦士(ワルキューレ)。フォロー、リプ大歓迎♪</t>
  </si>
  <si>
    <t>sky_takaya</t>
  </si>
  <si>
    <t>PayPayとすきパスの2段活用で食費を抑えていく！</t>
  </si>
  <si>
    <t>長野 長野市</t>
  </si>
  <si>
    <t>オカッパリの釣り全般やります。最近は菅釣りにお熱🎣 all写真部。そろそろ23歳の社会人。楽しい！</t>
  </si>
  <si>
    <t>amessagesong</t>
  </si>
  <si>
    <t>PayPay、困ってる中小店舗向こう3か月くらい助けて欲しい。どんな小さい店にも入ってるし、全国網羅してるらしいし。</t>
  </si>
  <si>
    <t>東京</t>
  </si>
  <si>
    <t>銭湯巡りにラーメン、パン。鉄道、路線バスに地方の物産物。キャラメルボックスCSCは20年目の年に閉会になりました。応援は続けます。
2019年、サウナにはまりました。</t>
  </si>
  <si>
    <t>NMPtoKJK</t>
  </si>
  <si>
    <t>PayPayﾀﾞｯｼｭの公式アプリをインストールするとお得なサービスが受けられます！https://t.co/B3ribWUmDlアプリをインストール後に紹介番号(7915293)の入力をお願いします。</t>
  </si>
  <si>
    <t>福岡</t>
  </si>
  <si>
    <t>自己破産をして反省し乞食を拗らせた結果、キャッシュレス都市で #生活保護 を受給することに。制度をハックし #手取り10万 で豊かになるゲーム。タダ飯の写真を上げるBot。懸賞はまってる</t>
  </si>
  <si>
    <t>rrrrranchan66</t>
  </si>
  <si>
    <t>大島さんと仲良しさんな可愛さ銀河1の私の可愛いメイドのさらさちゃんのオンライン飲みひと枠35分完全独占、さらさにドリンク2杯付いて4000円税込と破格ですがどうですか！！！支払いPayPayのみ、お時間も少し遅いけどおすすめ！！！ https://t.co/NpJK8M4OGl</t>
  </si>
  <si>
    <t>職業:ぽたく⚑･属性:病み💉🔪･🐰ﾃﾞｽ･💜❤️❤️</t>
  </si>
  <si>
    <t>現場主義-推しは推せる時に推せ-</t>
  </si>
  <si>
    <t>mitsurock</t>
  </si>
  <si>
    <t>蚊帳の外</t>
  </si>
  <si>
    <t>バイク【SV650S】乗ってます。 アイドルカレッジ/中島優衣（ @ic_yuipon ）が好き アイドル/ハードコア/メタル/バイク/自転車 など 金城成美（ @kin_1122_ ）石井奏美（@ishiikanami）※HN以降のあだ名は中島優衣さん命名で不定期に更新されます</t>
  </si>
  <si>
    <t>tenshi_motti</t>
  </si>
  <si>
    <t>@forest_moriko キャンペーンに合わせて色々貯めてます！楽天、docomo、Line、paypayがメインですかね！後はたまにモッピーとか使ってます💪そろそろメルカリの本格的な出品デビューも考えてます🤔</t>
  </si>
  <si>
    <t>首都</t>
  </si>
  <si>
    <t>@MochikuLionsのカラオケ垢です✌️やむを得ずヲタ卒しました(;o;) ただ、カラオケではアイドル曲歌い続けます( ˶ ᷇⚰︎ ᷆˵ )ゝ ソテカン数72曲のへっぽこですが、ちゃっかりELTの全曲ソテカン制覇チャレンジ中😎ただいま 23/203曲 ランバトもやってマウス🐭</t>
  </si>
  <si>
    <t>oyuyann_hannzai</t>
  </si>
  <si>
    <t>ヤフーとLINEの経営統合により、PayPayとLINEPayが統合あるいは相互互換になればキャッシュレスの普及は一気に進みそう。この2つのスマホ決済サービスはJR西日本のバスに対応したからスマホ決済で電車に乗れる時代も来ると思う。</t>
  </si>
  <si>
    <t>元無職です。
元無職だからこそ伝えたいことが沢山あります。</t>
  </si>
  <si>
    <t>rakuen1015</t>
  </si>
  <si>
    <t>ツイキャス内でテキーラ・シャンパンを課金したくなったら此方のURLからどうぞ💓✨PayPay➡️https://t.co/7AfB6UbSng銀行振込➡️ 七十七銀行仙台市役所支店店コード207普通預金口座番号5332613ヒノヒロコ https://t.co/F5EFVvSZZd</t>
  </si>
  <si>
    <t>宮城県仙台市青葉区国分町2丁目8番3号ライオンビル仙台館5F</t>
  </si>
  <si>
    <t>国分町唯一のレズビアンバーです🍷✨ 平日は女性同伴で男性も入店OK🙆‍♀️ 🈺営業時間19:00-LAST/毎週月曜定休日🍸飲放90分2500円〜！その他多数ボトルあります🍾 😘{ツイッターからのご予約で飲み放題500円OFF🍻‼️</t>
  </si>
  <si>
    <t>grosser_15</t>
  </si>
  <si>
    <t>@amaimono_310 paypayしながら頑張れぇ！！！</t>
  </si>
  <si>
    <t>おーすし</t>
  </si>
  <si>
    <t>もーつ(@motsu0830)とヘスティア(@HestiaHappiness)のモデやらせてもろてます！！
ヘッダー作ってもらいました！
ヘッダー→@HestiaHappiness
トプ画→@fu_senn_</t>
  </si>
  <si>
    <t>kana19930829</t>
  </si>
  <si>
    <t>お茶爆(50以上)を送って下さった皆様にはさきほどメッセージと本日のオフショットをお送りいたしました。もし届いていない方がいらっしゃいましたら教えてください。また、PayPayの投げ銭はこの後0時までとさせていただきます。よろしくお願い致します！</t>
  </si>
  <si>
    <t>一緒に歌いたくなるような、ポップでキャッチーな音楽を作って歌っています。 ライブ情報はホームページへ。お問い合わせはDMにて。 ★★★2020年12月1日、阿倍野ROCKTOWNにてレコ発＆ワンマンライブ「Sparkle」開催決定！みなさまのご来場、心よりお待ちしております。★★★</t>
  </si>
  <si>
    <t>THEFINAL_seiji</t>
  </si>
  <si>
    <t>今日成し遂げたこと✅朝活30分読書✅ツィート4本投下✅Voicyの音声で勉強✅せどり仕入れ商品リサーチ✅Paypayフリマへ1商品出品最近はメルカリより銀行への出金手数料が安いPaypayフリマの方への出品を増やしていきたい朝晩の気温差に気をつけてお過ごし下さいね😊#おつかれ戦隊0407</t>
  </si>
  <si>
    <t>物販初月5ケタ達成✨1ヶ月でフォロワー1937人増💡40代サラリーマン投資家/高卒▶️公共施設のメンテナンスへ🛠/ 詐欺と情報商材で作った400万円のローンを徹底した節約生活で完済💰/ 現在は資産運用📈やSNSでマネタイズ、せどりに挑戦中/人生どん底で学んだ知識や経験、副業に関して発信📶リベ大ゆるコミュ参加中</t>
  </si>
  <si>
    <t>nakayama3261</t>
  </si>
  <si>
    <t>PayPayフリマが上履きをレコメンドしてくる https://t.co/jLZ8mPB5Vk</t>
  </si>
  <si>
    <t>アイドルトピック備忘録
https://t.co/FByYtLvGP1</t>
  </si>
  <si>
    <t>Anrit</t>
  </si>
  <si>
    <t>渋谷</t>
  </si>
  <si>
    <t>Founder at https://t.co/Q74WYzmtva 息子×2とおくさまが好き</t>
  </si>
  <si>
    <t>marabou21</t>
  </si>
  <si>
    <t>@kohaku_slowlife 公式サイトは銀行振込（郵振、楽天銀行）、代引き（＋330円）。5400円以上で送料無料。ヤフーショッピングはもろもろあります･･･クレカPayPayコンビニケータイ他（その代わりここだけの話ちょい割高かな。まとめ売りセットのみ）ヤフーは送料無料のしか置いてないです</t>
  </si>
  <si>
    <t>まらおじ介護施設</t>
  </si>
  <si>
    <t>趣味アカウント
https://t.co/2fOjb9xfTE えびせん和菓子職人
商業垢→@ebisenkings
グラブル：→まったり団（2016/02/12）
花騎士→イカリソウちゃん</t>
  </si>
  <si>
    <t>maja_iaia</t>
  </si>
  <si>
    <t>メインは第五。ゲーム垢。
別ゲーも呟きます(SKY、音ゲー等)
18👇の♀_(:3 」∠)_
タメ大歓迎です(o^^o)
(タメで返せるとは言ってない)
一回遊ぶと調子乗ってウザ絡みします
沢山絡んでくれると嬉しいです😊
学生なので不定期イン
⚠️口が悪い
⚠️クソガキ
謎フォローは無視絶対🙃</t>
  </si>
  <si>
    <t>suppai_sakusan</t>
  </si>
  <si>
    <t>@banebakari おあーーーーいいなぁ！！支払いPayPayとかでもよければかう………</t>
  </si>
  <si>
    <t>チッスチッス</t>
  </si>
  <si>
    <t>lin_li412080</t>
  </si>
  <si>
    <t>DiDiのクーポンめちゃくちゃ増えてる😲ありがとうございます😂DiDiというタクシーの配車アプリです❗️招待コードで2000円分無料で乗れます✨PayPayも使えます！ぜひ使ってください！→NYBN4TTH #didiタクシー #didiクーポン</t>
  </si>
  <si>
    <t>大阪で1人暮らししてます🎵 今は専門学校通いながら保育士を目指しています🐱　色んな出会いに感謝してます🤗</t>
  </si>
  <si>
    <t>_7yuk</t>
  </si>
  <si>
    <t>Paypayほどの分かりやすいUIが使えない人もいるんすね…</t>
  </si>
  <si>
    <t>サークル：乙女研Qで活動中 主→@otomekenQ
俺は最強のサポーター(お金)
もういっこのアカウント@Uqgal</t>
  </si>
  <si>
    <t>career_places</t>
  </si>
  <si>
    <t>PayPay非常に重宝しております。#PayPayフリマ</t>
  </si>
  <si>
    <t>👇恥ずかしいので絶対に読んじゃダメですよ❗️絶対ダメよ⁉️</t>
  </si>
  <si>
    <t>キャリアカウンセラー| しあわせを  #しぇあキャリ | #コーチング | 詩人 | #内向型 | イラスト | 弾き語り | 健康 | メンタル | #HSP | エセミニマリスト | 会社員ときどき趣味でブログ | 散歩 | 現在はピアノスキル0から弾き語りに挑戦中🎹 |近日コーチングサービス始動</t>
  </si>
  <si>
    <t>StudioBayd2</t>
  </si>
  <si>
    <t>スタジオベイドでは、全店舗 PAYPAY、楽天ＰＡＹでの決済が可能になりました。クレジットカード、ID・APPLE PAY・Airpay・QUICPay・SUICAの利用も可能です。https://t.co/z5Z9mHjpDJ</t>
  </si>
  <si>
    <t>東京都世田谷区代沢５－８－１４　岩城ビル地下１階</t>
  </si>
  <si>
    <t>ABCDEFの6部屋です。Fの部屋の広さは44畳で、スタジオライブできます。★プロジェクターがあるので、 上映会、セミナー などもできます。カメラ常設、持込可能。Showroom・Youtube・ツイキャスを利用しての配信可能です。2部屋、即レコ24 クラウド型24chRECシステムが 設置されております!</t>
  </si>
  <si>
    <t>enjoy_brass</t>
  </si>
  <si>
    <t>@5L_TON 最近PayPayだかメルペイだか知らんが、キャッシュレス決済が流行ってるみたいだな。まぁ俺の前ではそんなもん無力よ？この掃除機を使ってすべてのレシートを吸い込み、支出をいんpay(隠蔽)するんだからなぁ！ブヒヒヒヒヒ！！！！</t>
  </si>
  <si>
    <t>ゆったりまったり楽しんでいます🔥最近皆さんとお話してみたいなって思ってます🔥懸賞🔥フォローお気軽にどうぞ🔥懸賞垢フォロバします🔥当選報告必ずさせていただきます🔥RTのRT最大限に気をつけます🔥副業・モニターなどのDM🚫詐欺アカフォロー🚫当選実績→#ふれあ当選報告</t>
  </si>
  <si>
    <t>【副業・転売やるなら常識？！】メルカリやラクマやヤフオクの電話番号をお探しですか？☆サイト名☆必要件数を明記してDMください☆支払い方法は☆アマギフ☆LINE Pay☆Paypay☆フリマ払いは規約違反の為対応できません💦また詐欺を疑う方はご遠慮ください💦</t>
  </si>
  <si>
    <t>shiroanmaki</t>
  </si>
  <si>
    <t>@sukiya_jp 新生活にすき家は力強い味方です〜PayPayで支払ったことまだないので試してみようかな☺️</t>
  </si>
  <si>
    <t>20↑好き→スイーツ/コスメ/猫/ゲーム/アニメ/映画/ミッキーさん/声優さん/平川さん
分けてないのでごちゃごちゃと呟いてます！
暇があればとりあえずスマホいじってソシャゲするひと。
同じ趣味の方の無言フォロー⭕＆気軽に話しかけてくださると嬉しいです☺️</t>
  </si>
  <si>
    <t>tsuntako_darts</t>
  </si>
  <si>
    <t>固定資産税をPayPayで払ったら0.5%還元されて来月の還元率がアップしてちょっと得した気分😃【PayPayステップ達成】そんなわたしは #PayPayマニア #paypay https://t.co/wYlBvao2wX</t>
  </si>
  <si>
    <t>東京～横浜</t>
  </si>
  <si>
    <t>ダーツにハマったおじさんRT7(L)／2017.7〜／レザクラは万年素人／今はひたすら投げる／老若男女仲良くしてください／最近フォロワーさんが増えたのであまり自分からフォローしてません🙇が、フォローしてくれたらダーツ垢ならフォロバします♪／（元）ガチャ／（元）おやつ／（元）単身赴任／休みの日はだいたいアキバ</t>
  </si>
  <si>
    <t>NozoMaru6934</t>
  </si>
  <si>
    <t>「おめぇらPayPayでっけえなぁ！」って書かれた250円のスパチャで晩飯の炒飯吹きかけた#ノエしろ</t>
  </si>
  <si>
    <t>高田馬場・秋葉原・沼津</t>
  </si>
  <si>
    <t>Saxophone/iM@S/LoveLive!/浦の星吹奏楽部/imas_PB/315プロ演奏企画/@_saya_aizawa/@aina_suzuki723/@sashide_m/@shiroganenoel/@honmahimawari/@___Dola/@OtogibaraEra/</t>
  </si>
  <si>
    <t>hanme_san</t>
  </si>
  <si>
    <t>paypayの投げ銭は利用規約NGみたいなツイートを見たけど、実際のところはどうなんだろ。検索してみるとけっこう皆普通に募集してて、こんな状況だし黙認されてるのだろうか。それとも恐怖の一斉BANがくるのだろうか、、、</t>
  </si>
  <si>
    <t>マンガ・アニメ全般/FGO/アナスタシア担当P/チーズフォンデュ最高/銭湯お遍路/特に理由はなく着物マン/二郎全店巡り44店中43店/drive.google.com/open?id=1M3J7m…</t>
  </si>
  <si>
    <t>a_i_ne_</t>
  </si>
  <si>
    <t>【わーい！】平素よりお世話になっております！チャオス企画経理部部長の音音愛音です。本日より、愛音の物販などチャオス企画での有料コンテンツにて、・PayPay決済・アリペイ決済・クレジット決済（要PayPay登録）が可能となりました！！！！今後ともよろしくお願い致します！！！！！ https://t.co/HRxIDTiHsN</t>
  </si>
  <si>
    <t>音音愛音（ととあいね）と読む</t>
  </si>
  <si>
    <t>ロックのアイドル。強くて弱いよ。主催定期【4/30】✉️toto1010.info@gmail.com✉️</t>
  </si>
  <si>
    <t>支給方法は銀行口座振込みになる可能性高いからその口座とPayPayやLINEPayに紐付けすれば口座振替によるチャージができる。だから現金支給が一概に悪いとは言えない。 https://t.co/DXJbOodHbC</t>
  </si>
  <si>
    <t>kktubby</t>
  </si>
  <si>
    <t>常に省電力モード/HSP/脳内多動/ADHD/ASD/処世術/生きるヒント/損得勘定/ジェイゾロフト/サインバルタ/睡眠過多/モンチッチ/アンチエイジング/行動範囲狭い/コスメ/スキンケア/冷凍パスタ/ゆるキャラ歓迎/アーモンド常食🐿高齢フリーター/スタバ/ソイラテ</t>
  </si>
  <si>
    <t>このあと22:15〜初✨5ドルバイイン200ドル保証✨をpppoker内にて開催😻何エントリーでも200ドルの保証付き❤︎【入金方法】❶ネコカジ・Liiink店頭にて❷PayPayにて送金※送金後・PayPayアカウント名・pppokerアカウント名・入金額をネコカジ宛にDM🌟送る→ID検索【freepoker】 https://t.co/lznI0iKIHX</t>
  </si>
  <si>
    <t>cateye0608</t>
  </si>
  <si>
    <t>貸切入店時アルコール消毒を実施中店内3つの換気扇常時作動信頼できる仲間と貸切で安心空間。1名様の場合　　　   ¥300002名様の場合　1人　¥150003名様の場合　1人　¥100004名様の場合　1人　¥7500JINRO 鍛高譚 ウイスキ-飲み放題カラオケ PayPay☎️0452324216 #関内#馬車道#野毛 https://t.co/IaIGKetINi</t>
  </si>
  <si>
    <t>横浜・馬車道</t>
  </si>
  <si>
    <t>横浜・馬車道にあるタイスナック 矢沢永吉さんをリスペクトする店です。 https://t.co/t9czgW8pA5 ร้านค้าสนุก ๆ ในโยโกฮาม่า https://t.co/Ph1J75pDqk</t>
  </si>
  <si>
    <t>soba_roki</t>
  </si>
  <si>
    <t>@aizawasyota11 何があった、と聞きたい(笑)届くんや🙄びっくり🙄てか番地まで入れるやろ普通😅でもそれは明らか購入者のミス🤚私が使ってるのはフリマ系アプリやとメルカリ、ラクマ、PayPayフリマ、ヤフオク。ネットやと駿河屋とか😇あと楽天ショッピングとかヤフーショッピングも巡回してるw</t>
  </si>
  <si>
    <t>20⬆️主にヒロアカ🙃ヒロ垢です😇轟くんがイケメンすぎて辛い🍰同担拒否とかないです👋その他にも好きな漫画沢山👑色々呟きます💭グッズは欲しいものだけ😌※下ネタも言います😇現在産休中のため浮上率高め👶🏻💪</t>
  </si>
  <si>
    <t>nekohomura</t>
  </si>
  <si>
    <t>データ通信専用SIMでSMS対応してないからPayPayやらLINEも登録出来ない罠ｗ</t>
  </si>
  <si>
    <t>熊本県</t>
  </si>
  <si>
    <t>名前はてきとーでいいですw
しゅーでもいちににいよんでも。
クリスマスでもw
e-amuアプリ：SYU
出典元：猫の地球儀（秋山瑞人)
何だかダラダラしています。
倉吉（主に白壁周辺）と倉野川市民のリスト作ってます。
unity勉強中。←やれてない(´・ω・｀)</t>
  </si>
  <si>
    <t>mochi_co_san</t>
  </si>
  <si>
    <t>SEVENTEEN セブチ メンバー個別握手会 舞い落ちる花びら SVT 福岡 幕張 大阪 個握 握手会【譲】福岡PayPayドーム3部 ウジ 〜150番大阪 京セラドーム2部 ミンギュ 〜20番【求】ウォヌ、買取ご年齢を明記の上、DMにてご連絡お待ちしております！ https://t.co/aedzmQUvXu</t>
  </si>
  <si>
    <t>SEVENTEEN♡Stray Kids♡MONSTA X</t>
  </si>
  <si>
    <t>25↑ / 雑食垢 ♡♡ 전원우🦊 방찬🐺 한지성🐿 창균🐺 ♡♡</t>
  </si>
  <si>
    <t>sl7i7tbYIm6Tub3</t>
  </si>
  <si>
    <t>@sukiya_jp paypay使えるならますます便利になります✨嬉しい😂豪華なキャンペーンありがとうございます🙌家族皆大好き💕すき家豊富なメニューで嬉しい😍🌸ご縁🌸がつながりますように🍀願いを込めて応募します🌻(❁ᴗ͈ˬᴗ͈)っ🍵#テイクアウトしよう #抽選 　#paypay新生活応援CP　#すき家</t>
  </si>
  <si>
    <t>子供2人シングルマザー👩‍👦‍👦下手でも料理好き🍳憧れﾃﾞｨｽﾆｰ🐭#家電製品欲しぃ📺旅行ｲｷﾀｲ✈お酒ｽｷ🍸お寿司ｽｷ🍣お菓子🧁１年中アイス🍨コスメ好💄ヘアケア必須🧴映画📽️ｹﾞｰﾑ🎮#懸賞好きさんと繋がりたい💕ご縁を大切に🍀#ぱるぴぃな当選報告🌻必ずします‼️
怪垢🙈登録🙈</t>
  </si>
  <si>
    <t>omiya_06171126</t>
  </si>
  <si>
    <t>@i7r5HizCYc68eJy にの担よりのおーるPayPay勢16(もーすぐ17)虹、Love Situation、Attack it！ため🙆🏻全然浮上しないし、投稿しないけどよかったら絡んでください!!!</t>
  </si>
  <si>
    <t>マジでっかい “ 感謝 ”</t>
  </si>
  <si>
    <t>嵐▹大宮よりのall担 Snow Man めめらうこじ寄りのall担・ﾔﾌｵｸﾄﾞｰﾑ勢 ・FJK ・03Line ・同担他担◎ 掛け持ち</t>
  </si>
  <si>
    <t>dkpg14</t>
  </si>
  <si>
    <t>パワプロアプリをやっています。</t>
  </si>
  <si>
    <t>Zuuu__123O</t>
  </si>
  <si>
    <t>@svt_gan_17 おおいいねぇ😳👏👏👏👏👏ジョシュアは英語でなんとか救われるよな🗽PayPayか!!私は京セラやけどお互いちゃんとシュアちゃんスマイル焼き付けような🙋🏼‍♀️</t>
  </si>
  <si>
    <t>無言フォローやめてな🙋🏼‍♀️</t>
  </si>
  <si>
    <t>👧 98(97) ￤❥» ジスくんがなんば〜わん￤🎹しれーっとピアノ弾いてます 02以下××(._.) 💎恋人((@shuashua_530)) 💎うさゴリ((@pa_svt17)) 💎愛棒((@svt_17_saran_)) 💎相方((@_____pmsj))</t>
  </si>
  <si>
    <t>white__cat</t>
  </si>
  <si>
    <t>@morningshow_tv #ジャパンライフ のCMを流した詐欺加担疑惑の #テレビ朝日 系列スポンサーです。#KeePer #キーパー #キリン #KIRIN #PayPay #JCOM #キッコーマン #kikkoman #ソフトバンク #SoftBank #カルビー #Calbee #フルグラ #グーグル #Google #JR東日本 #アサヒ飲料 #Asahi #スタディサプリ  #リクルート</t>
  </si>
  <si>
    <t>ts_uichan</t>
  </si>
  <si>
    <t>@fro12310suki PayPay、簡単登録できたよ！🐕</t>
  </si>
  <si>
    <t>元スルースキルズ。埼玉出身。イベント好き。コント舞台・ラジオ。まけんグミういあんなのせ〜のポテト/IDOL BOX/いとちゃんういちゃん馬鹿ゲーム/ホラーYouTube 魑魅奇譚(すだまきだん) ぼくらのて/柴犬/ひまわり/焼きとん/お酒/映画/ToonBlast</t>
  </si>
  <si>
    <t>minimal566</t>
  </si>
  <si>
    <t>ごりらもそうしてるし基本的な決済方法はApplePay使えるところも多いしなによりPayPayとかより圧倒的に早い</t>
  </si>
  <si>
    <t>ミニマリズムが好きです。
筋トレも好きです。
最近はランニングが好きです。
意識高い感じのことをぼやきます。</t>
  </si>
  <si>
    <t>NASHkageboushi</t>
  </si>
  <si>
    <t>@reona9305 そういうことが出来るんですね～Paypay使ってないけど…どうしよう❤</t>
  </si>
  <si>
    <t>Japan</t>
  </si>
  <si>
    <t>おしゃべり、旅、食べる、寝る、アウトドア  
谷麻由里(まゆりん)</t>
  </si>
  <si>
    <t>nanawari_run</t>
  </si>
  <si>
    <t>@f_c_t77 70代のおじいちゃん…！？すごい、うちの両親PayPay使えない…尊敬です🤩</t>
  </si>
  <si>
    <t>名古屋県民！</t>
  </si>
  <si>
    <t>ICUナース(〜2020.3)／ゆるーいノマド保健師になるまでのブログ制作中／資格を使って後悔しない自由な生き方をする！それが誰かの参考なればいいな／自由に生きる医療職を繋ぐ人になりたい／東海看護師コミュニティ運営！メンバー募集中！／ 🇺🇸🇦🇺🇬🇧🇹🇭🇹🇼🇲🇽🇧🇷🇦🇷</t>
  </si>
  <si>
    <t>Rioto0913</t>
  </si>
  <si>
    <t>オ→Bsshop・B-WAVE、コールセンター、オンラインショップ、三宮のチケット売り場休業神→甲子園のグッズショップ休業ソ→ E・ZO FUKUOKA開業延期、PayPayドームのホークスストアは営業</t>
  </si>
  <si>
    <t>京都(例のアレで撮影自粛中)・京セラドーム大阪</t>
  </si>
  <si>
    <t>YouTubeやってます！ 多趣味な人です/京都/03line/鉄道🚆/オリファン🐃/どうぶつの森/#ゆーぽんず🐰 /自己紹介→ https://t.co/9AFJh9fp4O /T国党→@no_tiktok/日常垢→@Rioto_second/どうぶつの森垢→@Rioto_ac/怪しい垢以外100％フォロバします！👍</t>
  </si>
  <si>
    <t>Lupinus20191011</t>
  </si>
  <si>
    <t>⚪️ご案内状況⚪️✅指名料無料🌟🔷園崎要➡️22:10~🟡全コース🌈✅2000円オフ✅➕10分https://t.co/37jZDoL8pD⚪️PayPay、クレジットカード🆗⚪ご予約https://t.co/YH9pUVtSsq⚪️LINEhttps://t.co/IwwdWrNIS4☎️042-698-5245(本日 25:00まで)#立川#町田#八王子#メンズエステ https://t.co/ZREzZsBqzw</t>
  </si>
  <si>
    <t>東京 八王子市 旭町7-9 相模ビル202</t>
  </si>
  <si>
    <t>🔶令和10月11日OPEN🔶JR八王子駅徒歩2分🏇八王子で一番駅近のメンズエステ◎ホスピタリティ溢れるセラピストのみ在籍。営業時間 13:00~ラスト ☎️042-698-5245 ※お電話に出られない場合もございます。⚪セラピストさん募集中です🙏</t>
  </si>
  <si>
    <t>kawasakicat</t>
  </si>
  <si>
    <t>猫の絶対幸福 。現在は17匹の猫と暮らしています。おっきいちゃん23歳.民子さん12歳お空に還りました。(ΦωΦ)ボラ引退。頑張るボラさんの応援を続けます。😸🐶応援しますが、👄は❌。✋❌🙇。
精一杯応援します。</t>
  </si>
  <si>
    <t>charioji</t>
  </si>
  <si>
    <t>shagyo2</t>
  </si>
  <si>
    <t>最近はQUICPayとpaypayを駆使してるから現金に触らないし、店員にも触られる必要もないたまにタクシーが対応してないのがいらっとするけど</t>
  </si>
  <si>
    <t>tokyo</t>
  </si>
  <si>
    <t>社労士試験合格、行政書士試験合格、
年金アド2級、簿記2級
人事関係業務
塾員、某国立出身
田舎生まれ</t>
  </si>
  <si>
    <t>doryaseria</t>
  </si>
  <si>
    <t>#荒野行動アカウント買取 13#廃課金_金枠多数など高価買取 総実績700以上なので安心🔐実績確認【https://t.co/Nx5b8A0IsN】買取方法💰各種プリカ/銀行振り込み/Linepay/paypay#荒野行動#荒野行動垢買取#荒野行動買取https://t.co/rWdPmmvxv8</t>
  </si>
  <si>
    <t>サブ垢 @S4R1A</t>
  </si>
  <si>
    <t>業者歴2年以上🛡️総実績700↑📁 ⠀ ⠀ ⠀⠀ ⠀⠀実績確認 #せりあ実績 ⠀ ⠀⠀ ⠀ ⠀⠀ ⠀ ⠀⠀ ⠀ ⠀⠀在庫確認 #せりあ荒野在庫⠀ ⠀ ⠀ ⠀⠀ ⠀ ⠀⠀ ⠀⠀⠀取り扱いアカウント全てJP垢、非共有です</t>
  </si>
  <si>
    <t>onakaippai_dana</t>
  </si>
  <si>
    <t>PayPayとビックカメラのロゴ似てるな〜というところから家電量販店業界の分析してみた（受けない）勉強になったのはビックはバリ島のスラングらしいことと最近「出る杭は伸ばす」がキャッチフレーズの某家電量販店は業界は意外にも8位なことと、北関東YKKのY社は2位と差が開いていることでした https://t.co/y6XLSzdlnJ</t>
  </si>
  <si>
    <t>見た目は大人！頭脳は中卒！コナンはそんなに好きじゃない！都内中堅私文マン/広告とIT #21卒</t>
  </si>
  <si>
    <t>yasukko0423</t>
  </si>
  <si>
    <t>何度か前を通ったことあって存在は知ってたけど保護猫だったんだ。少額だけどPayPay残金ポチった、いつか行きたいなー！</t>
  </si>
  <si>
    <t>diffeasyのフルスタックエンジニア。vue.jsAngularjstsC#Xamarinetc...開発大好き、ゲーム大好き、野球大好き。副業も募集中</t>
  </si>
  <si>
    <t>fro12310suki</t>
  </si>
  <si>
    <t>神奈川県川崎市</t>
  </si>
  <si>
    <t>mihimaru GT好き（mihimaLIST）で川崎フロンターレを応援しています(シルバー会員) ☆ 好きなアーティスト:  スキマスイッチ・The Order Made・Chu-Z・WenDee・吉野慎之介・愛ゆうか・裸裸👽🎩・ｴﾙﾌﾘｰﾃﾞ ☆ よろしく!!
次回参戦予定:3/8away柏レイソル戦⚽🐬</t>
  </si>
  <si>
    <t>ydsanta</t>
  </si>
  <si>
    <t>つい最近キャッシュレス決済の還元がめっちゃお得なことに気づいた🙄とりあえずauペイ使ってる、小銭増えないのは楽。PayPayやらLINE Payやら種類多すぎない？ https://t.co/oUqLM14NNO</t>
  </si>
  <si>
    <t>ゲーム/ #Erantt/ #エラントゥ/ #TheElderScrollsLegends/ #エルダースクロールレジェンド</t>
  </si>
  <si>
    <t>cashlesspayblog</t>
  </si>
  <si>
    <t>あした水曜日は対象店舗でpaypay支払いがおトク👍✅期間：毎週水曜日✅対象店舗：虎ノ門・西新橋(画像)✅支払い対象：paypay残高のみ✅還元：15%＋5%=20%✅付与上限・15%:回 1000円　期間中10000円・5%:回・月　25000円 https://t.co/ptiT6wi4wS</t>
  </si>
  <si>
    <t>東京在住のpay(ペイ)です/50歳サラリーマン/家族4人/楽天経済圏で楽天証券(つみたてNISA)楽天ウォレット(イーサリアム・ビットコイン・ビットコインキャッシュ)少額ポイント投資//キャッシュレス・キャンペーン・スマホなどの情報発信</t>
  </si>
  <si>
    <t>nomeaning_RMT</t>
  </si>
  <si>
    <t>支払い方法:(Payment methods:)#Amazonギフト#PayPay</t>
  </si>
  <si>
    <t>I support only paying in front</t>
  </si>
  <si>
    <t>【 #日本人相互垢 #販売中 】 詳細は固定ツイートを！⚠️お支払い方法：#Amazonギフト / #PayPay 送金 ⚠️取引後は自己責任です。返金対応❌/先払いのみ ✨実績→ #宗派実績</t>
  </si>
  <si>
    <t>t_eita0713</t>
  </si>
  <si>
    <t>日本 沖縄</t>
  </si>
  <si>
    <t>冨中→中杉51期→中大数学科卒業/Le Grand Bleu/数研/speranza 沖縄移住</t>
  </si>
  <si>
    <t>ssho4338_s</t>
  </si>
  <si>
    <t>うちの店PayPayとかまず電子マネーすら対応しとらんのに払えなくていいから設定してくださいとかアホか携帯初期化して割るぞ</t>
  </si>
  <si>
    <t>喜翆荘</t>
  </si>
  <si>
    <t>ただのオタクです 蘭子P 銀髪&amp;白髪美少女大好き</t>
  </si>
  <si>
    <t>an_ahou</t>
  </si>
  <si>
    <t>岩間に回転寿司をおごった配信者に先ほどpaypayで1110円をあげてお礼のメッセージを受け取ったつまり俺は岩間に間接的に1110円おごったことになるやさしい世界 https://t.co/NRlelF8PgZ</t>
  </si>
  <si>
    <t>★無言フォロー/いきなりリプ/ためぐち歓迎★名前：あるあほう(NAME:ARU-AHOU) ／日本人／男性／趣味：セルフハンディキャッピング／興味(全ニワカ)：お笑い 映画 ラップミュージック 水族館 バスケ 風俗 AV 漫画 BSスカパー 嫌儲 5ch 2ch／性的指向：ストレート／酉：◆ynI4eQdpVxU6</t>
  </si>
  <si>
    <t>yuyuyu_hau</t>
  </si>
  <si>
    <t>2400♡ありがとうございます🥺✨\  PayPayで  / https://t.co/tsSgv2bffL</t>
  </si>
  <si>
    <t>💜</t>
  </si>
  <si>
    <t>💜 ✧̣̥̇ @love_nkun ✧̣̥̇ 💜 ▽ FA🍓👑 ▷▶︎▷@kasiwaten_ten</t>
  </si>
  <si>
    <t>MAGURU2929</t>
  </si>
  <si>
    <t>初めてPayPay使ったら、ぺいぺい!!という音が可愛すぎた。この在宅が多い期間に要らないものをヤフオクで売りまくり、またあの声を聴く。</t>
  </si>
  <si>
    <t xml:space="preserve">東京 </t>
  </si>
  <si>
    <t>【人物】29歳・独身・都内 【仕事】営業 （輸出入・ものづくりを勉強）【趣味】サッカー・食べる 【資産】現金・自社株・米株・ロボアド等 〜資産運用勉強とのんびり生活〜</t>
  </si>
  <si>
    <t>YaBuRow125cc</t>
  </si>
  <si>
    <t>近所のスーパーは『会計のみセルフレジ』と『通常のレジ』があって、paypayは通常のレジしかできないからそこに並ぶんだけど、ジジババはセルフ会計が出来ないから通常のレジに並ぶし、ケータイクーポン出す→プリカ出したと思ったらチャージしてもらうのコンボで、くっっそ時間かかる</t>
  </si>
  <si>
    <t>愛知県</t>
  </si>
  <si>
    <t>バイク '13 WR250R
ボルダリング</t>
  </si>
  <si>
    <t>maroyuki753</t>
  </si>
  <si>
    <t>早速のご支援を本当にありがとうございます。家賃や固定費より店長やキャストのお給料を優先して参りますので、末長くお力添え頂けますと幸いです。（数日前から様々な事態を想定してPayPayのアカウントを作成してて良かった。これからも思考停止せず、店長と話し合いながら精進していきます。） https://t.co/kQnUMqm59i</t>
  </si>
  <si>
    <t>みそしるが好き。新宿や池袋などでBARや撮影スタジオを経営しています。</t>
  </si>
  <si>
    <t>tutru13</t>
  </si>
  <si>
    <t>@kamekame_xx 140円引きだったPayPayで払ったからさらに20％還元された https://t.co/7d7ZP0esIq</t>
  </si>
  <si>
    <t>元塾講師。YouTubeが趣味（日本TOP4とUUUM）。出会い厨キャラを貫くツイッタラー。</t>
  </si>
  <si>
    <t>1027_yamorin</t>
  </si>
  <si>
    <t>お支払いは、クレジット、paypay、楽天pay、コンビニエンスストア、などなど割と沢山が可能になります！！ネコポスにて発送致します、送料は複数買っていただいても￥350です！</t>
  </si>
  <si>
    <t>◇アニメの主題歌をやるまでしねない◇</t>
  </si>
  <si>
    <t>音楽やる人。よろしくおねがいいたします！▶️#ヤモリカサカサ ☯️連絡等⇸ https://t.co/8pbF2xKTD0迄!</t>
  </si>
  <si>
    <t>kusso_kuso</t>
  </si>
  <si>
    <t>未だにPayPayがなんなのかわかってない</t>
  </si>
  <si>
    <t>ってふざけてたら現実になった</t>
  </si>
  <si>
    <t>月月火水木金金！！日本人には休みなどありゃあせんのじゃ！！！</t>
  </si>
  <si>
    <t>i__17rikom</t>
  </si>
  <si>
    <t>これを機にキャッシュレスだ〜っておもってPayPayインストールしたけど初期設定でバグって明日またやってくださいの画面になっちゃって悲しみに包まれてる</t>
  </si>
  <si>
    <t>💃【instagram｜_mari_gram】follow me♡♥</t>
  </si>
  <si>
    <t>oronosima</t>
  </si>
  <si>
    <t>はじめてのお買い物で使おうPayPayフリマ初回クーポン - PayPayフリマ https://t.co/6BnplxG1Sx</t>
  </si>
  <si>
    <t>@oro_nosima☜こっちフォローしてください！</t>
  </si>
  <si>
    <t>Kaiyan_mizuki</t>
  </si>
  <si>
    <t>てか、PayPayはおかしいよをコロナなのに20%還元セール開始しますって。飲食店は感染しやすいんだからな。マスクとるし机も1人食べたら拭くなんてことしてないんだから。辞めるべき。不適切なイベント</t>
  </si>
  <si>
    <t>東京都江戸川区</t>
  </si>
  <si>
    <t>無言フォロー失礼します。 アニメ| 阪神タイガース | AAA | SUPER☆GiRLS 石橋蛍 @SG3_HOTARU、松本愛花 @SG4_AIKA | STU48 立仙百佳 | 26時のマスカレイド | ガルパ | 前島亜美</t>
  </si>
  <si>
    <t>SUNRISExpressDX</t>
  </si>
  <si>
    <t>JRの指定席券売機も現存のQRコードの読み取り機を使えばPayPayとかLINE Pay使えそうなんですけれどもねやってくれないですかね https://t.co/Gekp0pCH8u</t>
  </si>
  <si>
    <t>愛知に住んでる乗り鉄です 基本的にはフォロバします 無言フォロー失礼します</t>
  </si>
  <si>
    <t>hirokunsurf</t>
  </si>
  <si>
    <t>@reiranran9214 @YouTube 早速買ってきましたーpaypay支払いで20%還元で実質400円でした。ありがたやー</t>
  </si>
  <si>
    <t>サーフィン・サッカー好きです</t>
  </si>
  <si>
    <t>吉野家のドライブスルーテイクアウト牛丼、牛皿、ファミリーパックは15%引きさらにPayPay払いは25%還元計算したら定価のおよそ63%で購入ができる37%引き</t>
  </si>
  <si>
    <t>eWViGCrmjXqZ2cM</t>
  </si>
  <si>
    <t>あんスタ あんさんぶるスターズ！ アカウント 垢 譲【譲】星5 25枚【求】即決4000円〜ランク241課金額3万円程度ご質問や金額相談はDMにてお願い致します！メルカリ、又はPayPayフリマでのお取り引き希望です(*^^*)#あんスタ垢販売#アカウント販売#アカウント譲渡 https://t.co/WRRC2gD2AZ</t>
  </si>
  <si>
    <t>取引垢</t>
  </si>
  <si>
    <t>aka_mooo</t>
  </si>
  <si>
    <t>@teracho_g30 うーうん、それは受け付けてなくて、、現金払いだけですううううううちなみにPayPayとかも使えませんんんん</t>
  </si>
  <si>
    <t>Ⓖファンフォローカモン☻</t>
  </si>
  <si>
    <t>熊本のⒼファン🧸23歳❥❥❥ⒼⒾⒶⓃⓉⓈ*🐢⁹❥❥❥</t>
  </si>
  <si>
    <t>@VgiiLAFS03JJRGb 返ってきたPayPay全部この辺で使ってやる！(*^^*)</t>
  </si>
  <si>
    <t>taaaaaaa121</t>
  </si>
  <si>
    <t>@yunadayon_5 いろいろフリマあるから何がいいかわかんない〜とりあえずPayPay使ってたからそれ使ってるだけって感じどれも微妙なんかも</t>
  </si>
  <si>
    <t>ぽぽぽぽぽ、30代男、常鼻炎気味</t>
  </si>
  <si>
    <t>Umaimesi_Kuitai</t>
  </si>
  <si>
    <t>子供の頃誰しもが思うだろうけど、1億人一人ひとりに会って貰うには一人一秒でもおよそ27日。まぁいける。(無理矢理)一円玉1つで１グラム。と言うことは、、、、100トンに!!!ネックの重さに阻まれた!!!しかしpaypayなら時間もましてや重さ何か関係ありません、、ね。であればやってみましょう。</t>
  </si>
  <si>
    <t>どこか楽しいとこに行って、それきりおしまい。</t>
  </si>
  <si>
    <t>melo3__</t>
  </si>
  <si>
    <t>自粛。今日は1歩も家出てないPayPayをウーバーイーツにも採用して欲しい配信者になるべくツイキャスを始めたが、深夜にしかやる気が起きないためほぼ独り言 https://t.co/Y3RrZz0dwg</t>
  </si>
  <si>
    <t>「死にたい」んじゃなくて「生きたくない」のダ</t>
  </si>
  <si>
    <t>tajimanmhxx</t>
  </si>
  <si>
    <t>@u_ru_ruu 100万ﾃﾞｭpaypay🏧</t>
  </si>
  <si>
    <t>＊ぷちたま十三隊＊</t>
  </si>
  <si>
    <t>ブレソル、モンハン、清春さん、ミオヤマザキをこよなく愛する🤘同じ趣味の方フォローしていただけると嬉しいです(*^ω^*) 高確率で飯テロしますがご勘弁を↜(⃔っ ॑꒳ ॑c)⃕ ヘッダー▶︎愛棒らてのーるゅ作🤘</t>
  </si>
  <si>
    <t>tuna_nya</t>
  </si>
  <si>
    <t>地元の昔ながらのパン屋さんがPayPay導入してたのがびっくりした～！😲おじさんの会計いつも暗算だからw</t>
  </si>
  <si>
    <t>音楽、ハンドメイド、お店めぐり、なんでも好き</t>
  </si>
  <si>
    <t>inumarutaichou</t>
  </si>
  <si>
    <t>PayPay読み込めなかった。何故、、、👽</t>
  </si>
  <si>
    <t>デジタルワールド</t>
  </si>
  <si>
    <t>絵描きではないです◆重要なので二回言います。絵描きじゃないです◆松中心それ以外もあり◆腐有242.14.454◆❤️RT魔◆無言フォロー失礼します◆あなたのファンでいさせてください。お願いします◆</t>
  </si>
  <si>
    <t>JIHADI_NINJA</t>
  </si>
  <si>
    <t>金無ンならPayPay使えよ</t>
  </si>
  <si>
    <t>アフガニスタン全国公共事業労組</t>
  </si>
  <si>
    <t>砂漠の戦士、ジハーディー・リョウは俺の事</t>
  </si>
  <si>
    <t>mark__instinct</t>
  </si>
  <si>
    <t>PayPayの残高見たら毎日くじの2月分が付与されててホクホクホクホク🥰</t>
  </si>
  <si>
    <t>人生の3/4は関東、1/4は関西･:*+.\(( °ω° ))/.:+</t>
  </si>
  <si>
    <t>takpy17</t>
  </si>
  <si>
    <t>@snbmtng927 コレってコツがあって、ちょっとQRコードを拡大させてファインダーから上の方に少しズラすと読み込めるよ😉PayPayのQR読込みシステムの範囲仕様が悪いせい‼️</t>
  </si>
  <si>
    <t>新宿↔️渋谷↔️新橋↔️上野</t>
  </si>
  <si>
    <t>*ଘ(੭*ˊᵕˋ)੭* ੈ✩‧₊˚天使の囁き、如何ですか？ フォロー、フォロバはお会いして絡んで頂いた方とさせて貰ってますっ♡</t>
  </si>
  <si>
    <t>honokaze_rin</t>
  </si>
  <si>
    <t>すっごい今更過ぎて聞くのもためらうくらいなんだけどさ、PayPayってあると便利？←</t>
  </si>
  <si>
    <t>国立栃ノ木坂学院</t>
  </si>
  <si>
    <t>#ガルパ こころ推しの紗綾好き( *˙ω˙*)و #崩壊3rd 好きと話したい/無言フォローするしされたい/ヘッダー作成@Noir_x0様 #サメちゃん連盟 2017.7.26 μ'sic START</t>
  </si>
  <si>
    <t>saitama_haruka</t>
  </si>
  <si>
    <t>下着買ってくれるって言ってるフォロワーさんがいたけど、メルカリとPayPayモールで揃いました。無事太ってF80です。落ち着いたら愛でてね。 https://t.co/kMhjpUwpRg</t>
  </si>
  <si>
    <t>神奈川県(東京～大船)</t>
  </si>
  <si>
    <t>痴漢プレイ垢。お風呂芸人。敬語使えない人とやり取りが楽しくない人には塩対応です。あと健康でない時はDM返せません。</t>
  </si>
  <si>
    <t>god_created_man</t>
  </si>
  <si>
    <t>アラツークリスチャン。放蕩中キリストに救われ信仰者に。末っ子。2020~子ウサギ🐰『汝の若き日に造り主を覚えよ』✝️Youtubeで朗読のお手伝いしています☺️❤️ https://t.co/1wyc3KqIvZ</t>
  </si>
  <si>
    <t>SU_lgm0913</t>
  </si>
  <si>
    <t>吉野家の牛丼をドライブスルーで買う場合牛皿、ファミリーパック、牛丼は15%引きPayPay払いはさらに25%還元1000円買ったら637円およそ360円引きとなる</t>
  </si>
  <si>
    <t>参戦歴 2018年2月3日横浜アリーナ、11月25日ホクト文化ホール、12月1日日立市民会館、2日宇都宮市文化会館、9日桐生市市民文化会館、2019年2月6日日本武道館、8月4日昭和女子大学、8月17、18日ベイシアホール、11月1日、11月2日、3日国立代々木第一体育館、5月ホクト文化ホール、6月長岡市立劇場</t>
  </si>
  <si>
    <t>@619051 福岡paypayホークスじゃないんですか？</t>
  </si>
  <si>
    <t>大阪府大阪市北区中之島１丁目３−２０</t>
  </si>
  <si>
    <t>#ロビーの実績 #ロビーの在庫 #ロビーの抽選実績 元垢→@76001X @4125 日常垢→@520i 取り返し対応不可</t>
  </si>
  <si>
    <t>higanbanar_</t>
  </si>
  <si>
    <t>あーしんどい磨耗する精神とレジのエプロンスマホいじってる客ってもしかして「PayPayじゃなくてインスタかよ！？」</t>
  </si>
  <si>
    <t>本丸と小鳥遊事務所と黒の教団</t>
  </si>
  <si>
    <t>こちらＣ班。ABCD班総隊長次の指示を。
音楽垢@espressivocla 
腐・夢
ここは雑多垢
コス垢はDM
日常、自撮り、病みツイ有り
本名だし×https://t.co/XYaf1mHtJO</t>
  </si>
  <si>
    <t>@893907 paypayさんって呼び方やめてもらえませんか() 一人もいない模様</t>
  </si>
  <si>
    <t>下記必ずお読みください。 如何なる場合も先送り❌</t>
  </si>
  <si>
    <t>|#Seiyaの購入実績|#Seiyaの在庫|🤝【@meet_meeet】【@862511】 【@610225】【@45988】【@102566】【@himanokami718】</t>
  </si>
  <si>
    <t>NeverGOD369</t>
  </si>
  <si>
    <t>やた！paypayフリマで本売れた！最近売出中、インフルエンサー的存在に躍り出てしまった人の本。凄い触込みだったし面白そうで買ったやつ。このレベルの内容で書籍化出来るのか！と自信と夢を持たせてくれる素晴らしい本だった。只今、発送の為コンビニ出勤中。</t>
  </si>
  <si>
    <t>フィラデルフィア</t>
  </si>
  <si>
    <t>20代後半起業💃🏾40代前半廃業💃🏾その後無気力スロット依存💃🏾アラフィフで禁スロ始め生活改善スタート🔥禁スロの為に始めた貯金・筋トレ・ストレッチ・瞑想・自己免疫力up等の日々の習慣改善で果たして人生がどう変わるのか実践中❗️借金返済・投資も時々壺焼きます。</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</si>
  <si>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#SNKRS国内番号バンもされない安全保障ですへほん</t>
  </si>
  <si>
    <t>Usako_0616</t>
  </si>
  <si>
    <t>@hal_nAk_ そんなとき！PayPayが便利だよ！！！</t>
  </si>
  <si>
    <t>その辺の草むらにいるかも</t>
  </si>
  <si>
    <t>壁です。たまに歌を歌ったり、ご飯たべたりしてます。supercell.EGOIST.やなぎなぎ PSO2 AA FF14......シノアリス</t>
  </si>
  <si>
    <t>saranchan829</t>
  </si>
  <si>
    <t>誰かPayPay80円くれない？？？？？</t>
  </si>
  <si>
    <t>ドキドキライブにいるよ〜🙋🏻‍♀️露出はかわいい服を着るのと同じ🥺推しマーク→🍓🍼1児のオカン🤱🏻インスタ→【 https://t.co/WWbt05I6iL 】ほしい物リスト↓買ってケロ🐸↓PayPayは固ツイ</t>
  </si>
  <si>
    <t>shoko_hire</t>
  </si>
  <si>
    <t>便利で簡単😊paypay使えます👍#山形県 #鶴岡市 #PayPay使えます#庄交ハイヤー でも今は #家にいよう #コロナに負けない https://t.co/QdmV2th24q</t>
  </si>
  <si>
    <t>山形県鶴岡市</t>
  </si>
  <si>
    <t>山形県庄内地方・鶴岡市のハイヤー会社です☺️新型コロナウイルスの影響で、加茂水族館や藩校・致道館等の観光施設は当面休館になっています😨観光タクシープランはしばらくお休み状態ですが、通常の送迎はやっています👍どうしても出かける必要がある場合はご利用ください😊【便利屋タクシー】もあります✋</t>
  </si>
  <si>
    <t>なるほど。PayPayで募金できるの良い。</t>
  </si>
  <si>
    <t>takuchan_1216</t>
  </si>
  <si>
    <t>無理矢理経済回したいから明日、書道無双しようと思う。500円、銀行振り込み、LINE PAY、PayPay https://t.co/qLn8rMle9K</t>
  </si>
  <si>
    <t>はじめまして！お絵描き歴36年、3歳から絵を描いてます✨イラストレーターやってます。主な実績、似顔絵楽座竜王賞2013年度全国6位入賞。水曜日のダウタウン出演。フジテレビ系列目覚ましテレビ出演。関西テレビ系『ちゃちゃ入れマンデー』挿絵担当。※メディア関係お誘い・歓迎✨バーレスク東京様専用垢 @taku_chandayo</t>
  </si>
  <si>
    <t>mayuke</t>
  </si>
  <si>
    <t>目と鼻のあいだ</t>
  </si>
  <si>
    <t>fuminbaseball</t>
  </si>
  <si>
    <t>遠い夜空にこだまする竜の叫びを耳にしてPayPayドームに詰めかけた僕らをジーンとしびれさすいいぞ頑張れドラゴンズ燃えよドラゴンズ</t>
  </si>
  <si>
    <t>長崎</t>
  </si>
  <si>
    <t>⚾️#GIANTS⚾️12球団OK⚾️ ⭐︎24歳 95年世代⭐︎ ⚾️ ⚾️⚾️他球団推し『#釜元豪 』『 #吉田正尚 』 ⚾️⚾️ 🏵現地観戦 通算14勝7敗3分（他球団含む）🏵</t>
  </si>
  <si>
    <t>saypha</t>
  </si>
  <si>
    <t>道東</t>
  </si>
  <si>
    <t>ねこのきんたますき</t>
  </si>
  <si>
    <t>@619051 おたくのPayPayさん調子どうですか？こっちは3人も感染者でましたわ</t>
  </si>
  <si>
    <t>saenaishi</t>
  </si>
  <si>
    <t>まるでCMみたいなこと言うけど、paypayで固定資産税の納付書にあるバーコードを読み込めば支払いできるやんけ。</t>
  </si>
  <si>
    <t>34歳。2児の父です。</t>
  </si>
  <si>
    <t>Kotorimomorin_u</t>
  </si>
  <si>
    <t>PayPayの今のCM、お父さんが女の子が友達(？)とカフェで勉強してるところに外から見てて送金するってことだよね？シンプルにめちゃめちゃ怖くない？どうしているの？？どこから見てたの？？？え？？？？？？</t>
  </si>
  <si>
    <t>一宮→名古屋大工学部化学生命科  南ことりちゃん推し原理主義ラブライ部員 楓さん推し卯月P 踊るよ</t>
  </si>
  <si>
    <t>gtm_austens</t>
  </si>
  <si>
    <t>PayPayのCMが急にエモくなってる。初めからこの路線で良かったのに。</t>
  </si>
  <si>
    <t>古沢良太と山田孝之と島田紳助が好きです。</t>
  </si>
  <si>
    <t>@yunadayon_5 あんまり分かってない、、前にソフバンユーザーはPayPay3千円分もらえたからもののためしで出品した！前はポーターの鞄は売れたよ5000円くらい手数料と送料抜いたら手元は4200円くらいの収益にはなった</t>
  </si>
  <si>
    <t>wakkyun5103</t>
  </si>
  <si>
    <t>令和になって㊗️パパになりました👨‍👩‍👧♥️
懸賞好きなサラリーマンです😆
美味しいグルメ・癒しの旅行・ゲーム🎮最高✨✨✨✨
無言フォロー大歓迎です🍀🍀🎵
#わっきゅん当選報告
#懸賞好きさんと繋がりたい</t>
  </si>
  <si>
    <t>Msan_hanihani27</t>
  </si>
  <si>
    <t>日本　関西</t>
  </si>
  <si>
    <t>SEVENTEEN 정한 ♡ ジスハン🐰👼ウォヌ🦊 関西 95line 最近沼にハマりまして…絶賛チング募集してます！</t>
  </si>
  <si>
    <t>81028102_raikaQ</t>
  </si>
  <si>
    <t>クレカの使用額が増えてて⁉︎って思ったらPayPayチャージを銀行口座と間違えてYJカードでしてたらしいみんなも気をつけてね❤️</t>
  </si>
  <si>
    <t>３DSFC　0791　1695　4690</t>
  </si>
  <si>
    <t>花咲ワークスプリングの彩乃さんは俺の嫁！！なヴァンガードファイター エロゲとポケモンも一応やってます 趣味が合うと判断したらフォロバします 彩乃さん可愛いよぉ 旋鎌怪人アリストサイズ無限回収中</t>
  </si>
  <si>
    <t>nmb132</t>
  </si>
  <si>
    <t>毎日奮闘中/プレゼント企画ありがとうございます😊/⚠RTが多いです</t>
  </si>
  <si>
    <t>@tnchanyu @2 部屋爆誕</t>
  </si>
  <si>
    <t>@Kasumi1118714 え！？買えんの！？PayPay出来るんか……</t>
  </si>
  <si>
    <t>erina_601</t>
  </si>
  <si>
    <t>29.5.11生まれの2歳男の子ママ🌸グルメ🍴美容💄旅行🚅大好き❤懸賞始めたばかりだけど夢はディズニーとswitch当てること😆💕当選報告必ずします😊✨お友達募集中❤️リツイ非表示は右上から設定できます🙆‍♀️副業NG🙅‍♀️</t>
  </si>
  <si>
    <t>turbo_chan</t>
  </si>
  <si>
    <t>一人暮らしでテレワークしてたら全然喋らん。今日はコンビニで「Ｐａｙｐａｙで」と言うた一言だけ。しゃべり方忘れそうや（笑）</t>
  </si>
  <si>
    <t>八王子</t>
  </si>
  <si>
    <t>町あかりさん、ピューロランド、USJなどブログに書いています。その他、いとうまい子さん、箕輪菜穂江さん、園田ひと美さん、ちぃぼーさん、西山小雨さん、小浜里砂さん、鹿野レイさん、城所葵さん、大場久美子さん、菊池桃子さんのファンです。</t>
  </si>
  <si>
    <t>haruka_acr</t>
  </si>
  <si>
    <t>きんぎょ注意報！前に1回あげたけど不良牛と文字レイヤーが非表示になってたのでマイケルと由梨香さまも足してあげなおし円盤発売は5月だと思ったら4月だったりクレカ請求くると思ったらPayPayで支払い済みっぽかったり、いつもながら何も把握できてない来月の10連休はきん注みて過ごすぞ〜 https://t.co/Tytk0z1cUA</t>
  </si>
  <si>
    <t>趣味・日常垂れ流し雑多垢/関俊彦さん/三上哲さん/スレイヤーズ /忍たま/サイバーフォーミュラ/ダブデカ/好き勝手にしているので好き勝手にどうぞ/※たまに腐発言あり</t>
  </si>
  <si>
    <t>carry_lack</t>
  </si>
  <si>
    <t>※新着商品や遠野の銘石等一部商品除く期間中は、友の会割引やクーポン券はセール対象外商品のみご利用となりますのでご了承下さい。期間中、現金もしくはPayPayのみの取り扱いとなります。なお、当店はまちかどペイペイ対象店舗となっておりますので、是非この機会にPayPayをご利用下さい(^^) https://t.co/oJdQK92TIQ</t>
  </si>
  <si>
    <t>埼玉県 春日部市粕壁東1－21－14メゾン･ド･華103号室</t>
  </si>
  <si>
    <t>NPO法人鉱物友の会事務局長 。激安！天然石･パワーストーン･鉱物･隕石･化石･各種アクセサリー･雑貨のショップです。令和元年5月1日、天然石CarryLack楽天市場店オープンしました！営業時間AM11:00－PM19:00。毎週月曜日、火曜日、水曜日定休日です。アメブロ・Facebookもよろしくお願いいたします。</t>
  </si>
  <si>
    <t>DELUSHIA_0298</t>
  </si>
  <si>
    <t>@1640__ おんな「ほべつ3万先送りね~」PayPay「PayPay!!（3万）」おんな「ホテルいこ」</t>
  </si>
  <si>
    <t>態度はでかいけど気は小さい</t>
  </si>
  <si>
    <t>i_tooooon</t>
  </si>
  <si>
    <t>@tmfmk paypay で！</t>
  </si>
  <si>
    <t>NAGANO→TSUKUBA⇄TOKYO</t>
  </si>
  <si>
    <t>ゆ！♨️とビー🍺を愛すル26歳 うちゅう大使 びあけん2級 ﾏﾘﾊﾅ栽培🌿 ﾋﾞｱｺ-ﾃﾞｨﾈ-ﾀ- ﾋﾞｱﾃｲｽﾀ- #ビール好きと繋がりたい #everybeeryu #うちゅうブルーイング ほんとは伊藤 筑波大卒</t>
  </si>
  <si>
    <t>svt_17mwh</t>
  </si>
  <si>
    <t>FUK</t>
  </si>
  <si>
    <t>💎🔰</t>
  </si>
  <si>
    <t>誰かPayPayフリマに出品してる時計買ってくれないかなNixonで二本セットなんやけど。。もう要らないし出したけど全然売れない悲しみ</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</si>
  <si>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https://t.co/qCWYEdmWbU</t>
  </si>
  <si>
    <t>tksm_527</t>
  </si>
  <si>
    <t>@Takoyaki777_ PayPayやってません…I˙꒳​˙)</t>
  </si>
  <si>
    <t>LINE LIVEで配信してます(⋆ᴗ͈ˬᴗ͈)”
懸賞好き🎁💕
応募はこちらの垢でさせていただきます🍀
当選報告✨は本垢(@tksm_124)にて🌸※指定がない限り(#月島セーラの当選報告)
各企業様、個人企画者様、配布者様、よろしくお願いします(｡•ㅅ•｡)♡</t>
  </si>
  <si>
    <t>リグマ@2ちゃんくんとPayPay</t>
  </si>
  <si>
    <t>fwks7841</t>
  </si>
  <si>
    <t>@Mopup_Man 本気で外出自粛を徹底するならば、休業補償を明言すればいいと思います。感染リスクを恐れながら収入のため出勤や営業している方々も、休んでも金銭的保障が得られるならば、外出の危険を犯さないでしょう。ところで、福岡PayPayドームで行くのはいつになるのやら。(≧ω≦) https://t.co/tPiOdsqwlN</t>
  </si>
  <si>
    <t>福岡県朝倉市</t>
  </si>
  <si>
    <t>埼玉西武ライオンズファンで、 横浜Ｆ・マリノスサポーター。フリューゲルスとの合併まで、マリノスのサポーターグループ「横浜海賊」に所属、三ツ沢球技場ゴール裏の住人でした。週末はサガン鳥栖やアビスパ福岡のホームゲーム観戦で過ごし、自宅ではＡＴ−Ｘでアニメ鑑賞。期待のアニメ作品は「宇宙戦艦ヤマト２２０５」。</t>
  </si>
  <si>
    <t>hoppyicecream</t>
  </si>
  <si>
    <t>PayPayできない…</t>
  </si>
  <si>
    <t>梅雨生まれ池育ちのドラマー</t>
  </si>
  <si>
    <t>tnchanyu</t>
  </si>
  <si>
    <t>@PayPay_konpeto @2 あつめつつ２りぐ</t>
  </si>
  <si>
    <t>名前に疑問をもった時点で俺の勝ち
アイコンはとなりがせっていろくさんが描いてくれました！</t>
  </si>
  <si>
    <t>dejidoku</t>
  </si>
  <si>
    <t>PayPayも早くZaim対応して欲しいなー。QRコードはZaim、それ以外はkyashでキャッシュレスしていきたい。</t>
  </si>
  <si>
    <t>カープファン歴は新井さん入団の頃/ライフハック/たすくま/Mr.Children/ガジェット/Mac /薬の仕事 『たすくま超入門 iPhoneが秘書になる』を電子書籍を出版しました。https://t.co/v69jarpc9f</t>
  </si>
  <si>
    <t>@tnchanyu 天才@2集める？</t>
  </si>
  <si>
    <t>MNaomasa</t>
  </si>
  <si>
    <t>PayPayは使いたく無かったけど後売りチケットの為にはしょうがない。 https://t.co/Lr5hPHNUwp</t>
  </si>
  <si>
    <t>愛知 知多半島</t>
  </si>
  <si>
    <t>hirocha0_0</t>
  </si>
  <si>
    <t>@raku39 @gou0948 今はこのクーポンおススメ👍これをpaypayで払えば500円以下で食えますぜ https://t.co/NbpKlihJBH</t>
  </si>
  <si>
    <t xml:space="preserve">福岡県 筑豊 </t>
  </si>
  <si>
    <t>福岡、筑豊、飯塚、小倉に出没します。 福岡とホークスと映画とスイーツ大好きです。 どんどんフォローしちゃって下さいな♪ よろしく!! あ、沢山呟くのでフォローするとTLを埋めてしまうかもしれないのでご注意をm(._.)m</t>
  </si>
  <si>
    <t>XRPJP</t>
  </si>
  <si>
    <t>リップル総合まとめLive【第6回】『PayPayがRippleを活用するインフラを採用』動画を見る↓https://t.co/sMUfacXY4V</t>
  </si>
  <si>
    <t>XRPの良さをもっともっと広めたいという思いではじめました。
リップルXRPの最新ニュースから埋もれてしまった良い情報を掘り出して配信していく予定です。
よろしくお願いいたします。</t>
  </si>
  <si>
    <t>2no38</t>
  </si>
  <si>
    <t>これ2番目と3番目ほんとにね！子供がこっち向いてなんなら乗り出して咳してきても一切止めない親とか色んな意味でおろそしい…。指舐めてお金いじる人少し減った変わりに自分でDLしたはずのpaypayうまく使えずキレる高齢者とかほんと。 https://t.co/ugu6veK0Ki</t>
  </si>
  <si>
    <t>冒険とイマジネーションの海</t>
  </si>
  <si>
    <t>keep on rockin' オタク母。猫。RT魔。
witz(s)prfmTMGE　ニャースR団　ドロシー・ウエスト、トリコロ、あろまげ　スキンのスフレ　滅亡迅雷.net</t>
  </si>
  <si>
    <t>shinra525</t>
  </si>
  <si>
    <t>サイレントヒルとまこまい</t>
  </si>
  <si>
    <t>極稀に気まぐれでゲーム配信とかやってるシングル子持ちレイヤーです /アイマス/M.S.S Project/TEAM-NACS/Ｖ６/水どう/天野月(子)/ゲーム/音ゲー(ポップン、ギタフリ)/オタ☆マニ/大林宜裕/コスプレ/料理/カラオケ/艦これ/ナノビーズ/ゲーム実況/FPS/ホラゲ/PS4フレゆる募</t>
  </si>
  <si>
    <t>lupan0615</t>
  </si>
  <si>
    <t>メルカリ　ラクマ　PayPayフリマ見てると　1番安いの　メルカリっすね　何で少しラクマにシフトしてみた　手数料も今なら安いし　万年筆出品してみたけど　見たぞの目の数凄い伸びてる。　良し内緒やけどええぞ爆　ダダ漏れの情報でした</t>
  </si>
  <si>
    <t>せどりと0円転売をやってみたい 副業勉強中 ＃せどり ＃転売                                              https://t.co/z97XC7evZQ</t>
  </si>
  <si>
    <t>sugitsu42</t>
  </si>
  <si>
    <t>防ふり買った時のPayPayポイントでこのすば劇場版買ったった〜オレ、週末観るんだ〜#このすば https://t.co/DyFmyqih4N</t>
  </si>
  <si>
    <t>niconicoR</t>
  </si>
  <si>
    <t>トップバリュのトイペの新作が出てたからストックあるのに買い足しちゃったトイペ不足から買ってたんじゃなくて昨年のPayPayでドラッグストア20%還元や消費税アップ前に買ってたやつまたはトップバリュの新作見るとほしくなる https://t.co/qNdP98lYWp</t>
  </si>
  <si>
    <t>布団からなかなかでません</t>
  </si>
  <si>
    <t>僕が休みの日には雨が降る現象に名前を付けたい</t>
  </si>
  <si>
    <t>ComLibsw</t>
  </si>
  <si>
    <t>４月１日（水）よりスタート【ＰＡＹＰＡＹ ＳＴＥＰ】知らない方は、ご確認を！参考になれば幸いです。節約にもなります＾＾↓ブログに詳しい内容載っています。https://t.co/jPriUFpgtD https://t.co/Gi2wIc2dvP</t>
  </si>
  <si>
    <t>ビジネス👔
稼ぐ✨
ＰＡＹ系🌈
フリマ転売🌟　　　
中心に発信していきます！
実績　最高転売利益　月１５万🌠　
興味ありましたら　フォロー　をお願いします。</t>
  </si>
  <si>
    <t>kelhya64</t>
  </si>
  <si>
    <t>@yanagisofficial UペイQRだと、店舗様がiPad・iPhoneのカメラでQR・バーコードを読み込み、お客様が活用しているpaypayやLinepay、Alipayなどの決済サービスが利用できます〜</t>
  </si>
  <si>
    <t>福岡県・大阪府・東京都・奈良県</t>
  </si>
  <si>
    <t>金色のDJ改めヒューマンジュークボックス（HJ）(福岡・大阪)+会社員/HJ歴12ヶ月目/あなたの日常にノイズをお届けします/イベント出演回数50回/フクコン/#PLANETSCLUB /プロフィールは固定ツイートでご確認くださいませ❗️</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</si>
  <si>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https://t.co/NVdXTjuTJL</t>
  </si>
  <si>
    <t>white_awakening</t>
  </si>
  <si>
    <t>オズウィーゴ安くなってるしPayPayボーナスつくし買いたいがスニーカーを買っても外に出かけないので悲しいんだよな</t>
  </si>
  <si>
    <t>母恵夢 https://t.co/qnPKn36Exo</t>
  </si>
  <si>
    <t>manatee1977</t>
  </si>
  <si>
    <t>初めてのPayPay、やってみたけど意外と簡単にいけた…おふたりに優しいのを飲んでほしい気持ち。キタさん、ころちゃんと、またリアルに乾杯したいんや～ヽ(*ﾟ∀ﾟ*)ﾉ 自分は…しばらくはコンビニ酒をキメときます… #立ち呑みのす #PayPay #コンビニ酒 https://t.co/OiLVB3KveR</t>
  </si>
  <si>
    <t>堺市南区</t>
  </si>
  <si>
    <t>初老おじさん。プロフィール画像は東風孝広先生に描いて頂きましたんやぁ(´꒳｀*)</t>
  </si>
  <si>
    <t>yuka_ren123</t>
  </si>
  <si>
    <t>Fukuoka</t>
  </si>
  <si>
    <t>キンプリ👑永瀬廉🖤大人ティアラover30(82-83)🖤FC会員🖤😊1st､2nd魂福岡参戦🎶掛け持ち有⛸🐯💖 フォローの際は一言下さい🙌2020年ジャニアイ参戦🖤❤️💛</t>
  </si>
  <si>
    <t>minomino_m</t>
  </si>
  <si>
    <t>@god_created_man PayPayでとか（笑）献金の時間にペイペイ🎶が至る所で響き渡るとか😁でも献金のキャッシュレス、めっちゃいいと思いますよー😊</t>
  </si>
  <si>
    <t>鎌倉近辺</t>
  </si>
  <si>
    <t>みのみのです。クリスチャンです。 みことばの学びを楽しんでます♪ みことばを通して主を味わい、主を楽しみ、いろんな人と出会い、交流したいです♪*ﾟ仲良くしてくださいね♪ それと、ブログやってるんで、遊びに来てください☆彡</t>
  </si>
  <si>
    <t>z0zs6aCnwi1hwk0</t>
  </si>
  <si>
    <t>ピクミン2をしたいけど恐怖心のせいでできないさくらんぼ🍒🍒🍒🍒🍒🍒🍒🍒🍒🍒🍒🍒🍒🍒🍒🍒🍒アイコンは思い出のマーニーやけど本当は魔女の宅急便の方が好き  愚痴垢ではない</t>
  </si>
  <si>
    <t>tarmo45</t>
  </si>
  <si>
    <t>世の中想像以上にヤバい人多い今日スーパーで会計してる時レジのおばちゃんがPayPayの処理に若干手間どった時間にしたら4秒くらい後ろに並んでたおっさんえぇ…みたいな感じでほかの列に並び直そうかソワソワイライラしてて毎日生きるの大変だろうなって思っちゃった</t>
  </si>
  <si>
    <t>"イコリア"に移動中</t>
  </si>
  <si>
    <t>みくにゃんとちゃんまりと尊様が気になって夜も朝までしか眠れません。 ゲームの話しかしません</t>
  </si>
  <si>
    <t>isyutan</t>
  </si>
  <si>
    <t>ここ</t>
  </si>
  <si>
    <t>なんでも呟きますᕙ( ͡° ͜ʖ ͡°)ᕗ セカオワ大大大好きマン❤️最近はスプラ2、モンスト、sky、どう森を中心に生息中💪( ¨̮💪)フレンドさん大好き、楽しいこと大好きｼｭﾌ ↓質問箱はこちら</t>
  </si>
  <si>
    <t>rihgm___0000</t>
  </si>
  <si>
    <t>@Blue_Phins お写真こちらになります。900円+送料でのPayPay経由でのお取引は可能でしょうか。ご検討の程宜しくお願い致します。 https://t.co/oYcMeq0dW6</t>
  </si>
  <si>
    <t>私立夢ノ咲学院</t>
  </si>
  <si>
    <t>ライハ組推させてもらってます ✊🏻🎀/未成年/無言フォロー/固定ツイカプ缶上限回収中 🎶🎶🎶</t>
  </si>
  <si>
    <t>1000t_69</t>
  </si>
  <si>
    <t>クルマの運転中に「勝利の空へ」が聞こえてきたら、涙がツツツーと流れて来た。仕方ない、なーんでも仕方ないけど、PayPayドーム行きたいよー</t>
  </si>
  <si>
    <t>玖珠➡太宰府➡雑餉隈➡地行➡飯塚</t>
  </si>
  <si>
    <t>死ぬまでに、フミヤくんのライブツアーの北から南まで全部ついて回ってみたい。</t>
  </si>
  <si>
    <t>gittayan_b</t>
  </si>
  <si>
    <t>満月に吠えろ</t>
  </si>
  <si>
    <t>NECOBOSI</t>
  </si>
  <si>
    <t>初めてのスキャン払いはちょっと苦戦したw 全部バーコード払いなら良いのになあ。「店員さんがどれだけ苦労させられたかと…」とあるお店ではPayPayを『使い慣れた方のみ』の利用をお願いしている - Togetter https://t.co/jwx8182gGw @togetter_jpから</t>
  </si>
  <si>
    <t>日本国埼玉県</t>
  </si>
  <si>
    <t>好きな四字熟語・質素倹約
好き&amp;趣味
浦和レッズ、ちとせよしのc、志田音々c、似鳥沙也加c、吉田莉桜c、サッカー、ラグビー、野球、プロレス（主に新日）、アニメ、特撮、映画、猫、テレ東、動物、グラドル、美味しい物、龍が如く、競馬、和菓子などなど
嫌い
韓国、KPOP</t>
  </si>
  <si>
    <t>@isyutan 1人でやる気起こらんかったらいつでも召喚してくだせえ</t>
  </si>
  <si>
    <t>oniku0530</t>
  </si>
  <si>
    <t>@omame_1pick もちろん〜！メルカリで出品と送料専用で出せたりする？！か、PayPayとかで大丈夫？！どうやって払うのがちょうどいい？</t>
  </si>
  <si>
    <t>デビューコン絶対行かせてください🥺</t>
  </si>
  <si>
    <t>🐶96(95) 豆原くん🌟❤️0201</t>
  </si>
  <si>
    <t>kiai_hissatsu</t>
  </si>
  <si>
    <t>ものすごく乱暴な話をすると、PayPayを全事業者に対応させた上で、全国民支給して30万残高を配るのがベストになっちゃうんだよな。残高は現金化できず貯蓄にも回せず、消費するしかないから。そしてPayPayは利用日の翌日に事業者が現金として受け取れる。</t>
  </si>
  <si>
    <t>ネリリ星</t>
  </si>
  <si>
    <t>vtuber(にじさんじ遠北千南🍬/月ノ美兎🐰/剣持刀也⚔️/飛鳥ひな🐤/リゼ👑&amp;⚖アンジュ/郡道美玲🐽/🌾舞元力一🤡/雨森小夜☔/フレン🎠)・FGO(イシュタル・芥・北斎・武蔵刑部・かおなぎ)・デレマス(棟方・小早川・宮本)/底辺インフラ野郎(スキルレベル的な意味で)/発言内容は無責任です</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</si>
  <si>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#SNKRS国内番号バンもされない安全保障ですのべ？</t>
  </si>
  <si>
    <t>meron_p</t>
  </si>
  <si>
    <t>@egaman2500 投げ銭は別で決済ページを設けるしか難しいかもー！アーティストがPayPayとか使っててくれたら送金って手もあるけど</t>
  </si>
  <si>
    <t>aichi</t>
  </si>
  <si>
    <t>おんがく くらし たべもの が大好き。 5.5杜の宮市⛩←延期😭😭  さて、今の私にできることってなんだろう</t>
  </si>
  <si>
    <t>出)お好きな家具・マイル旅行券等のアイテム求)1点につきアマギフ or paypay 500円先送りのみお気軽にDMまでお越しください!!4#あつ森#あつまれどうぶつの森</t>
  </si>
  <si>
    <t>GaohHry</t>
  </si>
  <si>
    <t>SEVENTEEN セブチ 個別握手会 交換 個握5/22 福岡 paypayドーム お譲りします《譲》16:30 バーノン《求》福岡 ディエイト(何部でも)顔つき身分証貸出可能です。希望金額明記の上DMよろしくお願いします。#舞い落ちる花びら #個握  #握手会  #交換</t>
  </si>
  <si>
    <t>取引</t>
  </si>
  <si>
    <t>kobooks</t>
  </si>
  <si>
    <t>まちかどペイペイ第3弾！PayPayでの決済で最大10%還元！(詳しくは PayPayのホームページをご覧下さい)4/30まで開催中です♪ https://t.co/5qU6YHY11X</t>
  </si>
  <si>
    <t>京都市中京区壬生森前町4</t>
  </si>
  <si>
    <t>(注)18禁 ※非公式です LOVETOYS(アダルトグッズ)は地域最大級の品揃え！コスプレ衣装やランジェリーコーナーも大拡張しました！商品の入荷情報やおトクなキャンペーン情報を呟きます！お問い合わせはお電話075-812-1661にてお願いします！営業時間:12:00〜23:00</t>
  </si>
  <si>
    <t>kajiii1965</t>
  </si>
  <si>
    <t>やまやでPayPay（ペイペイ）は使える！キャンペーンの多いお得な支払い方法は？ - FINTIDE https://t.co/L8ukLRyUoG</t>
  </si>
  <si>
    <t>東京都江東区青海</t>
  </si>
  <si>
    <t>さけぶたキーホルダーなどなど、日本酒の新しい楽しみ方を創造中。日本酒＆酒蔵名鑑サイト「さけたん」を運用しています。「危険な受動喫煙撲滅党」党員。前職は日刊スポーツ新聞社で編集局→電子メディア。</t>
  </si>
  <si>
    <t>pes_so</t>
  </si>
  <si>
    <t>オッサンが吉野家で牛皿とくもり買ってきてくれて、半分こしてご飯にかけて食べたけどすごくおいしい…温泉卵とお味噌汁があるだけでこれ十分だわ…今だと15%引きで、Paypayの還元もあるからおやすいし…</t>
  </si>
  <si>
    <t>KawasakiJapan</t>
  </si>
  <si>
    <t>世界一かわいいねこと暮らす猫画像bot（手動）ねことお酒と深夜アニメがあれば生きていける</t>
  </si>
  <si>
    <t>taijuazu</t>
  </si>
  <si>
    <t>食べたい#PayPay新生活応援CP</t>
  </si>
  <si>
    <t>sk55_komon</t>
  </si>
  <si>
    <t>不要不急ではないけれど、必要火急とも言えないラスト買い出し。。。ファークラス105、ドロナック12、JWソングオブファイアの3本でこのお値段。paypayも使えてお得でした～ 喜 https://t.co/mOKsjpVUmS</t>
  </si>
  <si>
    <t>青組2004、赤組2005で解脱できないまま亀タグ修行をたまにやってます。ウイスキー沼に在住。B'z、嵐、ましゃ、西武ライオンズ、ポケモンGO　#TWLC</t>
  </si>
  <si>
    <t>nametakejiru</t>
  </si>
  <si>
    <t>はま寿司すごいな。平日90円だしPayPayつかうと20%還元だし</t>
  </si>
  <si>
    <t>VR県Chat市</t>
  </si>
  <si>
    <t>きのこが好きです。FPSとか音ゲーもしてます。小鳥遊まひるちゃんが大好きです。chaosTCGはdcまひるちゃん組んでます。VRChatも始めてます</t>
  </si>
  <si>
    <t>chan_chii_1518</t>
  </si>
  <si>
    <t>PayPayでのお買い物で、お店の絵のエコバッグ貰ったんだけどメガネのやつも可愛いね〜🤗コナンくんみたいで https://t.co/TefVzjbFH5</t>
  </si>
  <si>
    <t>日ハムファン⚾️家族みんなで応援📣☺️キャンプ🏕バーベキュー🍖マグネット🐻息子🤓ムスメ🤪気軽にフォローしてくださいね😊懸賞がほとんどですが、どうでもよいつぶやきもします✨ シーズン中はファイターズの応援うるさいかもでーす📣 四十路突入☺︎くちの悪いおばさんです</t>
  </si>
  <si>
    <t>mammy11927163</t>
  </si>
  <si>
    <t>緊急事態宣言でたから今日は12時に閉店しますって明日からどうなるの～🤷‍♀️気合い入れてお店閉めに行きます😎🍀*゜いってきまPay🍀*゜↓↓↓https://t.co/DKLo7wc9Lf取れた方リプお願いします🤩</t>
  </si>
  <si>
    <t>日本 福岡県</t>
  </si>
  <si>
    <t>懸賞応募多いですが、絡んでいただけたらしっかり返します☺️登録の勧誘や副業への案内などいりません💦気軽にフォローOK🤟当選報告は必ずします!!!育児家事バイトでバタバタしてますがスキマ時間で頑張ります🤗 #mammyの当選報告</t>
  </si>
  <si>
    <t>kotaro1392</t>
  </si>
  <si>
    <t>paypayぺいぺぺいぺい</t>
  </si>
  <si>
    <t>근정전⇄서천꽃밭</t>
  </si>
  <si>
    <t>크래시 피버 한국 지부 사랑 해요🇰🇷💓</t>
  </si>
  <si>
    <t>shinji9</t>
  </si>
  <si>
    <t>オカッパリ用のバッグがヘタってきたので色々物色して全額PayPayのポイントでいけると思ってポチったら届くの2週間後って</t>
  </si>
  <si>
    <t>バス釣りと野鳥観察と猫を愛するアニオタのオッサン 主に南湖に出没 たまにギター弾きます</t>
  </si>
  <si>
    <t>netnavi_jp</t>
  </si>
  <si>
    <t>「店員さんがどれだけ苦労させられたかと…」とあるお店ではPayPayを『使い慣れた方のみ』の利用をお願いしている https://t.co/Prj3W75WWx</t>
  </si>
  <si>
    <t>ネットで話題になっている記事と、記事に対するみんなの反応をつぶやいています。RSSの配信も行っています。</t>
  </si>
  <si>
    <t>shark_is_god</t>
  </si>
  <si>
    <t>松屋、paypayで支払うと20%オフとか知らんかったわ。ただでさえ九州だけ格安やのに。神。</t>
  </si>
  <si>
    <t>ギャルにボコボコにされたい。</t>
  </si>
  <si>
    <t>arumajero1</t>
  </si>
  <si>
    <t>@laphroaig_15th うぁー！そうか🧐paypay、還元率改悪してから意識してませんでした…サンキュー🙇🙇🙇</t>
  </si>
  <si>
    <t>関西ナニワカ人任せ乞食
Pt乞食でマイルも貯めず、
ケーこじでスマホも貯めず、
貪欲に現金のみがほしい。
pay好き
全てにおいてライトで中途半端野郎</t>
  </si>
  <si>
    <t>huR0ROOiuuz5yGm</t>
  </si>
  <si>
    <t>田舎県🍎なので、色々な情報も時差アリ🐜♡
めげすに❕音楽大好き～母ちゃん🍬たまに父ちゃんになります💪
ﾖﾛｼｸ(ﾟ０ﾟ)(｡_｡)ﾍﾟｺｯ🎵</t>
  </si>
  <si>
    <t>u_chi_u</t>
  </si>
  <si>
    <t>今日は過去最高額のPayPay払い記念日。 https://t.co/DSnBnIK81T</t>
  </si>
  <si>
    <t>埼玉県民です</t>
  </si>
  <si>
    <t>takami000</t>
  </si>
  <si>
    <t>はじめてPayPayにチャージした</t>
  </si>
  <si>
    <t>うみのちかく</t>
  </si>
  <si>
    <t>社会人
 バイク、マクロス、まめぐ</t>
  </si>
  <si>
    <t>roji9</t>
  </si>
  <si>
    <t>＼📲本日からpaypayでの支払いも🆗／４/1(wed)~18(sat)迄 通販SALL開催🙌過去台本やパンフレットなど最大50%OFFにてお買い得セール開催！即日送付OKの過去作PDF脚本も販売開始いたしました！この機会にご利用ください！（一部該当しない商品も御座います）https://t.co/w0UKGF3Nde https://t.co/4Xurls4h2y</t>
  </si>
  <si>
    <t>東京に拠点を置く劇団／</t>
  </si>
  <si>
    <t>＼㊗️劇団10周年企画 情報解禁🙌🙌／ 第十四回本公演 「タイトル、拒絶」 2021年2月 本多劇場にて 遂に再演決定!! 10周年を迎え新体制で挑む代表作の再演、ぜひご刮目ください。 【お問合せ】roji649@live.jp</t>
  </si>
  <si>
    <t>card_reviews_</t>
  </si>
  <si>
    <t>これからは外出自粛で、PayPayの利用が減ると思うんですが、PayPayはヤフオク、ヤフーショッピング、PayPayモールでも利用できて、いつの間にか残高も増える仕組みなんですねせっかく芽生えたQRコードカルチャー火は消えて欲しくないなあと思う今日この頃です https://t.co/VXbwo2CYIb</t>
  </si>
  <si>
    <t>ポイント活動・スマホ決済・キャッシュレス・節約・お得キャンペーン情報を独自画像でわかりやすく紹介 / カードレビューズ(カドレビ)の記事更新お知らせアカウント / 現役コンサルの京大院卒技師が解説するお得情報のネタ元ブログ↓</t>
  </si>
  <si>
    <t>Trip_Rapid</t>
  </si>
  <si>
    <t>@farm_HK 終わりですね。aupay、d払い、paypayたちが猛烈なポイント還元で赤字を垂れ流しながら陣取り合戦していますがそもそも消費が落ち込むので今後は20％還元！とか出てこない気がします…。</t>
  </si>
  <si>
    <t>本職旅人 副業社畜/北海道・香港・台湾・奄美大島あたり/#寄り道海外/弾丸旅/空飛ぶスラム街LCC/ﾌｫﾛｰ･解除ご自由に/ 🇯🇵🇹🇼🇭🇰🇲🇴🇨🇳🇰🇷🇹🇭🇺🇸🇲🇾🇷🇺🇮🇱</t>
  </si>
  <si>
    <t>bartelesco</t>
  </si>
  <si>
    <t>尚、お支払いはPayPayも対応しております😀返信の際のお支払い情報にQRコードを貼り付けます。</t>
  </si>
  <si>
    <t>熊本　中央区</t>
  </si>
  <si>
    <t>2019年4月に上乃裏から下通り、城見町通りに移転しました。
カウンター7席、テーブル4人×3席
10名程度の団体も対応できます。
店内禁煙となります。
営業時間17時〜翌2時(1時os)月曜定休
〒860-0807
熊本市中央区下通1丁目2-8
第三森山ビル２階
096-355-7772</t>
  </si>
  <si>
    <t>@so_tako @1 ありがとうございます！</t>
  </si>
  <si>
    <t>Sheryl_tan_</t>
  </si>
  <si>
    <t>かんとーちほー</t>
  </si>
  <si>
    <t>マクロス/旅行好き/🇯🇵🛫🇰🇼🇦🇪🇧🇭🇬🇺🇺🇸🇲🇽🇨🇺🇹🇭🇮🇩🇲🇾🇸🇬🇻🇳🇰🇭🇹🇼🇦🇺🇩🇪🇫🇷🇬🇧/真面目に生きたい</t>
  </si>
  <si>
    <t>eitatsu1980</t>
  </si>
  <si>
    <t>愛媛県松山市</t>
  </si>
  <si>
    <t>フォロー外からのリプライOKです。フォローするのも外すのもご自由ですのでよろしくお願いします。リツイート多め。</t>
  </si>
  <si>
    <t>so_tako</t>
  </si>
  <si>
    <t>@PayPay_konpeto @1 おぉ！ありがとうございます😙全然OKですよ！やりましょ！</t>
  </si>
  <si>
    <t>ストリート🐙ガールちゃん ウデマエXはお飾りよ🤡 最近おちばにドハマり🍁 相棒⇒『@komozap85』弟(仮)⇒『@mukai0088』</t>
  </si>
  <si>
    <t>deadening_shop</t>
  </si>
  <si>
    <t>Yahooショッピング支店にて【レジェトレックス制振シート】のご購入ありがとうございます!!#デッドニング　#防音　#吸音　#遮音　#オーディオ　#車 #Yahooショッピング支店 #PayPay #レジェトレックス制振シート　https://t.co/C6EJBAg937</t>
  </si>
  <si>
    <t>大阪 大阪市 中央区</t>
  </si>
  <si>
    <t>車のデッドニング・防音おたくの店長が、実際に効果が高かった素材のみを厳選して販売しております。 ヤフーショッピング支店https://t.co/SrVrm5KgFP Amazon支店https://t.co/2cMfBrwJfa TOPバナーは@akasio_kani作</t>
  </si>
  <si>
    <t>uichan_0129</t>
  </si>
  <si>
    <t>タモ(Tamo)【 @JEB9I375AfP4ehQ 】さんの毎日PayPayプレゼント企画でPayPay100円当選しました(꒪꒫꒪ﾉﾉ"ﾊﾟﾁﾊﾟﾁﾊﾟﾁﾊﾟﾂ初当選とっても嬉しいです(っ ॑꒳ ॑c)ありがとうございます(  * ॑꒳ ॑*)っ⌒♡｡． https://t.co/YSuxOpo72N</t>
  </si>
  <si>
    <t>平日希望▶</t>
  </si>
  <si>
    <t>ミラティブ▶課金6万超え ¦企画者+配信者+配布者¦ 実績95⤴️ #兎苺プレゼント企画当選報告 #兎苺の実績 ¦ 推しマ↪︎🍓🔪  ¦ こ ら ぼ 企 画 の 依 頼 は D M で💌 ¦ 推し→ ¦🍇¦ 友達 ＠DoemuOjonoAni ¦ アイコン @Tigiri_bbb ¦</t>
  </si>
  <si>
    <t>Thorn_Wisteria</t>
  </si>
  <si>
    <t>「お前のPayPayカンパ、よく馴染むぜ」</t>
  </si>
  <si>
    <t>藤丸立香のファン</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</si>
  <si>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https://t.co/jqT2zptv3B</t>
  </si>
  <si>
    <t>pengin_</t>
  </si>
  <si>
    <t>今日で切れるPaypayポイント3500円くらいあるから、エルビスジュース12本とか買っちゃおうかな😉</t>
  </si>
  <si>
    <t>₍₍(ง˘ω˘)ว⁾⁾</t>
  </si>
  <si>
    <t>noa_curun_APH</t>
  </si>
  <si>
    <t>私のバイト先の店に来るお客様全員がPayPayのバーコード決済してくれますように</t>
  </si>
  <si>
    <t>南伊領</t>
  </si>
  <si>
    <t>「のあ」と読みます/腐発言あり/APH南伊領/A3!は幸と莇推し/審神者 堀川くん推し/下手な絵を投げます/呼びタメ大歓迎</t>
  </si>
  <si>
    <t>TERHOS</t>
  </si>
  <si>
    <t>鹿児島県鹿児島市</t>
  </si>
  <si>
    <t>探せばどこにでもいるサッカー好きなガノタです_x000D_
どうか仲良くしてくださいませんでしょうかお願いします</t>
  </si>
  <si>
    <t>PAYPAY_EMPiRE_</t>
  </si>
  <si>
    <t>WACK</t>
  </si>
  <si>
    <t>@so_tako @1 FF外から失礼します。腕前ゴミのギア開けクリーニングですが参加してもよろしいでしょうか？</t>
  </si>
  <si>
    <t>sayoo0415</t>
  </si>
  <si>
    <t>@Takoyaki777_ PayPayやってない(๑o̴̶̷᷄﹏o̴̶̷̥᷅๑)</t>
  </si>
  <si>
    <t>りんごの木の下</t>
  </si>
  <si>
    <t>虹色eighter❤️3歳息子がいるシンママ💓懸賞大好き🧚‍♂ 副業、サイト登録、やらせレビューはしません！サブ垢→@Saayoo0430 推し→@koya_nabemaru ♡ @CrClashMH 嫁→@purin123purin @kouyameiの公認アンチやってます♡ 仲良くしてくれる人大好き♡</t>
  </si>
  <si>
    <t>y1986ex</t>
  </si>
  <si>
    <t>皆んなでPAYPAYしたかったぜ… https://t.co/1Qytba5MAD</t>
  </si>
  <si>
    <t>KANAGAWA.</t>
  </si>
  <si>
    <t>『もう一度10.8決戦のような試合が観たい』 TOKYOGIANTS. '2020TOKYO YEAR NEW HISTORY's. The impression of the 8years swing once again. De'cimo jugador. 57aisles.</t>
  </si>
  <si>
    <t>MK0728Bz</t>
  </si>
  <si>
    <t>@JEB9I375AfP4ehQ 愛媛県民なので、🍊みきゃん🍊(*ˊૢᵕˋૢ*)~♡#PayPay#タモPay#プレゼント企画</t>
  </si>
  <si>
    <t xml:space="preserve"> 愛媛 松山市</t>
  </si>
  <si>
    <t>2019.9.8入籍💑新婚中(❁ᴗ͈ˬᴗ͈)
#懸賞 で #節約 生活頑張ってます(ง •̀ω•́)ง
必ず #当選報告 させて頂きます🌈
B'zﾌｧﾝ🎵SNOOPY好き💛 #パイプ椅子さん #パイプ椅子さんお願いします 無言ﾌｫﾛｰ失礼します(´•ω•`)💦</t>
  </si>
  <si>
    <t>not__hayaoki</t>
  </si>
  <si>
    <t>バイト先のママがPayPayで生活の足しにしてねってお金くれたんですけどこれ国がやるべきことーーーーーー！！！！！！！！！！国！！！！！！！やれよ！！！！！！！！</t>
  </si>
  <si>
    <t>IAD2 わだ 筋トレと料理 そして猫</t>
  </si>
  <si>
    <t>m_yanky</t>
  </si>
  <si>
    <t>ライブハウスが無くなりませんように🙏🏻PayPayで投げ銭入れといた💸</t>
  </si>
  <si>
    <t>堺と西成のハーフ</t>
  </si>
  <si>
    <t>大阪のライブハウスで3年ほど働いていました。 その後は、3年半ライターしてました。 今は、OL的なことしながら人生模索中。</t>
  </si>
  <si>
    <t>autumn_gardens</t>
  </si>
  <si>
    <t>Tポイントをモバイル、レシートのアンケート回答、PayPay支払いで、実質368円の得です</t>
  </si>
  <si>
    <t>静岡 浜松市 浜北区</t>
  </si>
  <si>
    <t>元々は読書メーター用のアカウントだった。
読書メーター foursquare(swarm)(SU1) アマゾンアソシエイト 実況 鉄道バス;公共交通  駅メモ! 電子書籍  GoogleMAP(ローカルガイドレベル10) SCP さわやかウォーキング 献血 郵便局 交通系動物(ペンギンエゾモモンガetc.)</t>
  </si>
  <si>
    <t>kazubooooooooo7</t>
  </si>
  <si>
    <t>PayPayのメリット、デメリット教えてって聞いて、1～100まで伝えて、うん怖いからやらないって言われた時、ほんとに頭傾いたよね</t>
  </si>
  <si>
    <t>KANSAI SEKAI</t>
  </si>
  <si>
    <t>@RINA_QUEENS 21歳 会社員 独身 童貞。エクバ2とRINAちゃん。</t>
  </si>
  <si>
    <t>metal_cyclist</t>
  </si>
  <si>
    <t>なか卯ってメルマガのクーポンコード使って一部メニューを値引きして食べられるんだけど、その場合現金支払いになってしまう。今だったらPayPayのキャンペーン利用した方が安い場合がある事に今気がつく。そして注文間違えられるしいい事ない。</t>
  </si>
  <si>
    <t>JapanKanagawa</t>
  </si>
  <si>
    <t>フリーランスで一応エンジニア。好きなものはメタル、ロードバイク、ゲーム、心身の健康、そして金！直近の目標は最高のロードバイクとそれを置くためのマンションを買う事、平日朝7時に起きなくても良い生活を送る事。ほぼ雑記ですがブログにも色々書いてますのでそちらも是非。</t>
  </si>
  <si>
    <t>bu_nyan</t>
  </si>
  <si>
    <t>そいえばpaypayポイントですき家のうな牛食ってきたけど、今年のすき家うなぎはうまい気がする。柔らかすぎず臭みなくちゃんと鰻肉の味がする。大盛りにしてもご飯少ないからライスを別に頼みたい</t>
  </si>
  <si>
    <t>___hika</t>
  </si>
  <si>
    <t>@_yhO2 いいねありがとう💖ゆさのアイコンめっちゃ好きなんだが、、🤦🏻‍♀️PayPayドームゆさの力でどうにかしてよ！笑</t>
  </si>
  <si>
    <t>同担 だいすき 💖</t>
  </si>
  <si>
    <t>ㅤㅤㅤㅤㅤㅤㅤㅤㅤㅤフォロバない方リムります👋🏻</t>
  </si>
  <si>
    <t>yanagisofficial</t>
  </si>
  <si>
    <t>@kelhya64 お〜合っててよかったです♪ぼく、なんたらpayって楽天pay paypayとかau payとか結構使うんですけど、uペイ？わからないです😂知名度が少し低いのかも？？</t>
  </si>
  <si>
    <t>姫路</t>
  </si>
  <si>
    <t>サラリーマン14年目36歳／営業部隊中間管理職／4人のパパ／Twitterでの発言は特定の団体を代表するものではございません／自分株式会社の株価及び時価総額の向上に努めて参ります／やわラボ／D×Pサポーター／仮想通貨／officialブログ→https://t.co/xjRWCmaTA9</t>
  </si>
  <si>
    <t>suneko611</t>
  </si>
  <si>
    <t>店でPayPayを使おうと携帯出したら2歳の息子に「もう！ポケモンやらないで！」って大声で言われました。あ、これが俗に言う辱めを受けるってやつですね。←</t>
  </si>
  <si>
    <t>リラックマ•すいかスキー   2017生のムスコ・2019生ムスコ育児中　</t>
  </si>
  <si>
    <t>sarasa_coffret</t>
  </si>
  <si>
    <t>@87zhr らんちゃん、お問い合わせありがとうございます🌸何枠でも空いていればご予約が取れます！　制限があるときはこちらからお一人何枠までと指定させていただきます✨　QRはDMでお送りするのと、PayPayのチャージは銀行からでも可能となっておりますよ(ㆁᴗㆁ✿)</t>
  </si>
  <si>
    <t>恵比寿</t>
  </si>
  <si>
    <t>【メイドカフェ恵比寿coffret】のさらさ店長ですʕ•ᴥ•ʔ お酒やダーツ、アニメが好きです→ 灼眼のシャナ/SAO/ちはやふる/蒼き鋼のアルペジオ/咲-Saki-/緋弾のアリア/91Days 最近は諸事情によりご無沙汰ですが...仲良くして下さいませ🌸 お店アカウント @ebisu_coffret</t>
  </si>
  <si>
    <t>@Msan_hanihani27 いや分かっとるよ！大丈夫🤣PayPayのDK当たっとる人今日めっちゃおる気がするんやけど😳❤️</t>
  </si>
  <si>
    <t>y_matari</t>
  </si>
  <si>
    <t>スーパーでPaypayデビューをしようと思ったら、自信満々にバーコードを提示されて動揺してしまった。こっちが読み取られる側じゃないのか。Apple Watchでバーコードを表示させて待機してたのにｗ</t>
  </si>
  <si>
    <t>明日出来ることは今日しません。_x000D_
フォローは激しく非推奨。</t>
  </si>
  <si>
    <t>noshikun</t>
  </si>
  <si>
    <t>PayPayのボーナスライトの期限が迫ってたので、ソニッケアーの替えブラシをポチッた。8本入りで5k円</t>
  </si>
  <si>
    <t>対決列島</t>
  </si>
  <si>
    <t>2009/11/21 国内私鉄完乗。2010/05/22 国内鉄道完乗。水曜どうでしょう／ゴリパラ見聞録／島田荘司／どこでもいっしょ／ブギウギ専務</t>
  </si>
  <si>
    <t>monitorinfomat1</t>
  </si>
  <si>
    <t>歩くだけでポイントが貯まって美容家電商品等と交換できるFiNCアプリ！化粧水やサプリもあり★#LINEポイント #paypay下記コード入力で新規登録最大2000円分のポイントをプレゼント中！【xjcp1ugp】https://t.co/jle5nN4pDX</t>
  </si>
  <si>
    <t>歩くだけでポイントが貯まる無料アプリ★ポイントは美容家電/サプリメント/フェイスケアコスメ/食品etc...と交換できる！ダウンロードはURLから⬇︎</t>
  </si>
  <si>
    <t>shaku_dog</t>
  </si>
  <si>
    <t>チンコしゃぶります。お金は要らないので割り切ってお願いします。場所無いので出張します。尺好き@東京新宿 乳首ケツモロ感30代ゲイ</t>
  </si>
  <si>
    <t>osawa_minami</t>
  </si>
  <si>
    <t>今日も吉野家で不要不急な持ち帰り夕御飯。今なら持ち帰り15%オフでPayPay払いなら20%還元。12日まではモバイルTカードで80ポイント進呈！但しこれは税抜300円以上なので並盛は対象外。</t>
  </si>
  <si>
    <t>日本国東京都</t>
  </si>
  <si>
    <t>有名じゃないけどたぶん貴方の予想している方のみなみです。主に中央線立川～新宿若しくは日本国内に出没。内容はだいたいフィクションです。稀に眞鍋かをり情報も配信中。なおイラストはニセペンギン。昔大切にしてたキャラです</t>
  </si>
  <si>
    <t>valuefp</t>
  </si>
  <si>
    <t>先月はメルカリで半額、今月はpaypayで二割引。そりゃ行くわヽ(・ω・)ノ外出自粛要請は「吉野家」「松屋」「すき家」にどんな影響を与えたのか　3月の実績が明らかに（ITmedia ビジネスオンライン）#Yahooニュースhttps://t.co/mXxvetKn1A</t>
  </si>
  <si>
    <t>日暮里駅の近く</t>
  </si>
  <si>
    <t>保険を売らないFP＆ウェブメディア編集長。どちらも本業！共働き夫婦に住宅購入の有料相談を提供。日経BPから住宅本、東洋経済/プレジデント等で執筆中。自社メディアはヤフーニュースに配信。ITメディアとプレジデントウーマンでコラボ企画、編プロ経営。田端大学特待生。お金より料理好き。執筆の勉強会を開始！詳細は固定ツイートで。</t>
  </si>
  <si>
    <t>KR_payment</t>
  </si>
  <si>
    <t>キャンペーンが終わってきた今、結局のところはクレカ。ただ、出すのはめんどい・触らせたくないからQUICPayかiDが最強💡コード決済はクレカ非対応の「まちのお店」にこそ強み→いずれはpaypay一択。他はただのpt消費コードに😂手数料タダじゃなくなった後は知らんけど。。</t>
  </si>
  <si>
    <t>静岡 楽天経済圏⇒雑食</t>
  </si>
  <si>
    <t>結婚からのお小遣い制を機にお金への意識・危機感がMaxに。
投資/キャッシュレスで資産形成(へそくり)頑張ってます✨
ご自由にフォロー下さい♪日々の生活ルーティンに落とし込める範囲でお得な生活を🌸　ニッチ産業メーカー勤務・ギリギリ20代😎</t>
  </si>
  <si>
    <t>ko_ki1101</t>
  </si>
  <si>
    <t>『PayPayのQRコードをチャット画面に張り付け、仮想営業する』とか頭おかしい発想しか出てこん。</t>
  </si>
  <si>
    <t>岩手県</t>
  </si>
  <si>
    <t>肉をローストする
挟む的ななにか
CV.沢城みゆき</t>
  </si>
  <si>
    <t>tatuya0120</t>
  </si>
  <si>
    <t>喋るPayPayでしょw #俺たちの穴</t>
  </si>
  <si>
    <t>平成ライダー ナナニジ</t>
  </si>
  <si>
    <t>Nana1206R</t>
  </si>
  <si>
    <t>たもさん（@JEB9I375AfP4ehQ ）のプレゼント企画当選して、PayPay当選しました🎉♪(๑ᴖ◡ᴖ๑)♪条件を満たしきれていなかったにもかかわらず今回は特別にいただきました🙇‍♂️本当に優しく対応してくれました❗️本当に優しい方なのでこれから先のプレゼント企画、ぜひみなさんも参加してください https://t.co/vMcK6olzhz</t>
  </si>
  <si>
    <t>みんなだいすき❣️わたしの1番の 推し→@Recruit612 さん❗️誕生日を祝ってくれた人本当にありがとう😊2020-4.8 💧</t>
  </si>
  <si>
    <t>hanemity</t>
  </si>
  <si>
    <t>使い慣れた人だけって言い出したら、初心者はいつまでたっても慣れる事ができないな。アプリも入れてないのにっていうのは論外だとは思うけど、それを知らずに（勘違いして？）paypayでという客に1から確認説明する店員の苦労もわかる。結論、日本では定着難しいだろ。 https://t.co/BBx2wdgfE9</t>
  </si>
  <si>
    <t>千葉県</t>
  </si>
  <si>
    <t>車アカ。ガチアカもあるけど見つけてもそっとしておいて。承認した人しかツイートが見れない様にしておいてフォローだけして来る人はブロックします。</t>
  </si>
  <si>
    <t>BrazilianFLigar</t>
  </si>
  <si>
    <t>お弁当の容器ってけっこう侮れないお値段で、そこをラブラブで今やけっこうエラくなった同級生に手配してもらったから、義理と人情でたとえPayPayが使えなくなったとしてもラブラブには足を向けて寝られないんですよ！</t>
  </si>
  <si>
    <t>平塚市紅谷町10-13</t>
  </si>
  <si>
    <t>営業時間＝11:30〜22:00 定休日＝木曜日</t>
  </si>
  <si>
    <t>今の時代パパ活の支払いもPayPayか…</t>
  </si>
  <si>
    <t>shamytam</t>
  </si>
  <si>
    <t>しかもkyashはポイント0.5%還元paypayはこの4月からポイント還元条件改悪で0.5%でkyashと同等にそれならVISA使えるkyashか</t>
  </si>
  <si>
    <t>あろーん C# \ TypeScript</t>
  </si>
  <si>
    <t>hi7aaa</t>
  </si>
  <si>
    <t>キャンペーンとか全く意識はしてないけどPayPayは使ってます。でも使いすぎるの怖い現金派なのであまりキャッシュレスは好きじゃありません。 #Peing #質問箱 https://t.co/8X1j3VsFv8</t>
  </si>
  <si>
    <t>夢の中</t>
  </si>
  <si>
    <t>Disney♡年パ♡ドナルド♡ミュージカル♡歌ったりゲームしたりコスプレしたり。基本なんとなく勢いで生きてる。ご依頼はDMまで。※写真と実物は大きく異なります。</t>
  </si>
  <si>
    <t>wlr423956</t>
  </si>
  <si>
    <t>なか卯で和風牛丼にクーポンでこだわり卵つけたら、また新しいクーポンくれた、無限ループ🙄もちろん支払いはPayPay https://t.co/7ezC4hGgIW</t>
  </si>
  <si>
    <t>千葉 千葉市 中央区</t>
  </si>
  <si>
    <t>千葉を中心に食べ飲み歩き</t>
  </si>
  <si>
    <t>amaimono_310</t>
  </si>
  <si>
    <t>@grosser_15 PayPayしてんねん！！</t>
  </si>
  <si>
    <t>駄菓子屋のすみっこ。</t>
  </si>
  <si>
    <t>紅白戦場歌合戦リスナー / オサムさん春茶さん / たんたかくん🦈 / ヨルシカずとまよYOASOBI美波💞✨/ フォトナ初心者 / かわちいアイコン(@ri___164cm_)💖</t>
  </si>
  <si>
    <t>ggp_ddt</t>
  </si>
  <si>
    <t>「店員さんがどれだけ苦労させられたかと…」とあるお店ではPayPayを『使い慣れた方のみ』の利用をお願いしている - Togetter https://t.co/tZaaiOJOI9 @togetter_jpさんからスマホ持ってないんでピンと来ない。カード決済頼む時は、新規のお店ではレジの順番が来た時にしてるし。</t>
  </si>
  <si>
    <t>松山市（～2016.6）→滋賀県南部市（仮名。2016.6～2019.9）→浜名湖市（仮名。2019.9～11）→（長野県某町（仮名。2019.11～）</t>
  </si>
  <si>
    <t>・真面目な話 ・ふざけた話 ・エロい話 ふり幅広いです。1967年生まれ。小５の時から変人呼ばわりされてる特オタ(旧型)。ロボットアニメも好き(旧式)。性格的マイノリティ。魔法使（）。</t>
  </si>
  <si>
    <t>a_k_a_kazu</t>
  </si>
  <si>
    <t>子どものころ夢見た「1億人から1円もらう💸」をpaypayで叶えたい2円以上送ってくれた方には心をこめて「イグノーベル賞の受賞理由🏆」を1円と共に送りますhttps://t.co/eqnBwTqijP https://t.co/LzX6HRQv8X</t>
  </si>
  <si>
    <t>つくってわくわく南千住　</t>
  </si>
  <si>
    <t>クローラーロボットや電動運搬車などなど鋭意開発中 | ﾂﾖﾂﾖエンジニアと社会の通訳 | https://t.co/gwR1Rn3gf9</t>
  </si>
  <si>
    <t>akai0323</t>
  </si>
  <si>
    <t>★額なし原画【青空】ほか | 【 のらねことワルツを 】 https://t.co/z4wWbTARGn 原画整理も兼ねて、2019年製作の原画もいくつか追加しました🍀良いご縁があれば嬉しいです🙏🏻✨また、BOOTHのご利用が難しい場合は、ゆうちょ振込、PayPayフリマでも対応いたしますのでDMにてお問い合わせください📩</t>
  </si>
  <si>
    <t>無断転載・加工・二次配布禁止</t>
  </si>
  <si>
    <t>透明水彩とオリキャラを愛でながらお絵描きする主婦 【通販】https://t.co/VpbFz8e9N5 【展示】11/4 #煌めきカルテット 【マシュマロ】 https://t.co/mibdDzGr5b 【ｺｯｿﾘ版権垢】@akai_gottani @akai_pkmn</t>
  </si>
  <si>
    <t>普段からPayPay利用している人(但しクレカじゃない手段の人のみ)挙手🥺✊今回は参加しないから時間ある人私に個人的に教えて欲しい😭😭😭😭😭こういう世界は慣れない。。でも慣らさなきゃいけないからどうか🥺🥺！ https://t.co/m2zkUeX5VE</t>
  </si>
  <si>
    <t>karin_sm_</t>
  </si>
  <si>
    <t>あと冷やかしが多すぎるからリアル希望者は調教代の10%をPayPayかアマギフで先払いして、後から90%現金って形で受けます！もう交通費無駄に出来ないからね。ちゃんと会って払ってくれる人は気分良くないと思うけど、ごめんね？</t>
  </si>
  <si>
    <t>東京。21歳。学生じゃないよ。わがままは聞きません。貢げない人は相手できません。#SM #M男 #S女 #貢ぎ奴隷 フォローお気軽に。リアルとDM。リアル→10代🙅🏻‍♀️</t>
  </si>
  <si>
    <t>m_light6455</t>
  </si>
  <si>
    <t>@yatsushicar いつもはコンビニなんですが、ここのスーパーだとPayPayボーナス10%付くのでw</t>
  </si>
  <si>
    <t>かえつちほー</t>
  </si>
  <si>
    <t>調子こくとツイーヨ多くなるすけ、気ぃつけなせや</t>
  </si>
  <si>
    <t>kawkawhouse</t>
  </si>
  <si>
    <t>コード決済の場合こちらからＱＲコードを送ります決済画面をスクリーンショットしていただき送ってくださいpaypayですと５~１０%の還元がありますのでちょっとお得です確認のち作業が出来次第発送致しますよろしくお願いいたします</t>
  </si>
  <si>
    <t>実店舗 埼玉県和光市役所内議会棟１階 カフェ•ラ•ベル</t>
  </si>
  <si>
    <t>埼玉県所沢、新所沢、小手指で１９７０年から約３０年営業し現在は
和光市役所にて営業中
当店名物「牛すじシチュー」は
2016年、2020ニッポン全国鍋ＧＰ
金の鍋賞を受賞
殿堂入り
日比谷公園鍋フェス2018では準優勝
各種イベント出店ご相談ください</t>
  </si>
  <si>
    <t>ご注文ありがとうございます🙇🙇ご注文いただいた方にこの後改めて個別にご連絡いたしますがＤＭにて・お名前・住所・電話番号・個数・お支払方法・配達希望時間paypay、Ｄ払い、代引きからお選びください牛すじシチューですが冷凍クール便にて発送致します日持ちは２週間となります https://t.co/OE1hIY2Ldv</t>
  </si>
  <si>
    <t>TADAKUN36</t>
  </si>
  <si>
    <t>現金を介した感染を防止するため現金を持っていると警察に没収され全額PayPayに入れられる</t>
  </si>
  <si>
    <t>コタン社会</t>
  </si>
  <si>
    <t>cat_0x0m</t>
  </si>
  <si>
    <t>幸楽苑のゆず塩野菜らーめん🍜paypayで20%返ってくる👛 https://t.co/hLUmVaoiY6</t>
  </si>
  <si>
    <t>新潟のかたすみ【質問箱】↓</t>
  </si>
  <si>
    <t>/ 青 / チョコミント / ドラマニ(黄ｸﾞﾗ) / ヨルシカ / 猫アレルギーの猫好き(#1day_1cat) / 良く食べ良く寝てたまに写真を撮る人｡ /icon🐈@PEN_MiNori</t>
  </si>
  <si>
    <t>Nagitaso134</t>
  </si>
  <si>
    <t>@papi1017_star たしかに...全通するとか言ってるけどさすがに札幌ドームとかは行けないなー。東京京セラpaypayドーム辺りあるなら絶対いく！！</t>
  </si>
  <si>
    <t>ふくやまだよ</t>
  </si>
  <si>
    <t>age.21 社会人 広島県民/タメ口◎/ラブライバーフォロバ100%/しゃろともラブライバー！杏樹、朱夏、ともり、なっちゃん、かおりん推し/ Aqours3rd 大阪day1、4th day2、5th両日、ラブライブフェスday1、CYaRon!1st両日参加！ カープも好きだよ。</t>
  </si>
  <si>
    <t>mandom1974</t>
  </si>
  <si>
    <t>@ClubParrhesia @hanagirihazuki 先ほどのスクショを選択すればPayPayで支払える画面が出ると思います。１枚目はＱＲコードのある配信画面のスクショ。２枚目は自分のPayPayからスキャン(ＱＲコードを読もうとしている)右下にある写真マークみたいなのをタップするとさっきのスクショが選べる。選ぶと３枚目が表示され・・。続 https://t.co/JiodMkv2Mk</t>
  </si>
  <si>
    <t>【マンダム】というあだ名を頂いてから３２年が過ぎました(笑)＝since 1987.9.4
趣味は最近増えてます。marina、絢音氏を中心に色々なライブ。
プロレス観戦(ディアナ、新日、ＮＯＡＨ他)。
競馬(馬連１点狙いが好きw)
麻雀(賭けません！)
舞台もたま～に行きます♪
相撲・野球・クイズ番組はＴＶでw</t>
  </si>
  <si>
    <t>IRUOWOruk</t>
  </si>
  <si>
    <t>@_yu_ra_ne_ そのうち共通券も…PayPayで！(^^ 時代)</t>
  </si>
  <si>
    <t>代表取締役</t>
  </si>
  <si>
    <t>オールフィクション</t>
  </si>
  <si>
    <t>PayPaysupport</t>
  </si>
  <si>
    <t>PayPay公式サポートアカウントです
皆様のサポートは佐藤優子(ユウコ)が行います😌🍀
PayPayのお困りごとを@PayPaysupport をつけてツイートしてくださいね🙌
DMは原則回答できません🙇‍♀️
お電話等のお問い合わせ窓口はこちら→https://t.co/jSQe6j5pJY</t>
  </si>
  <si>
    <t>kittasi</t>
  </si>
  <si>
    <t>帆風は単価高いwまぁ喋るなぁPayPay言うくらいだもんなww #俺たちの穴</t>
  </si>
  <si>
    <t>Panhead /D TRACKER / カブ90 / シャリー / tattoo / camp / RADIO / 91年式男子 / バイクとロックとウィスキーが程よく好きな内装屋さん</t>
  </si>
  <si>
    <t>PaypayBot8181</t>
  </si>
  <si>
    <t>PayPay何処で使えるか知ってますか!?</t>
  </si>
  <si>
    <t>こちらはPaypayのBotになります。
本家Paypay様とはPaypay意外一切関係ありません。</t>
  </si>
  <si>
    <t>@5lob5Pw3s2kLEfV お手数をおかけし、誠に申し訳ございません🙇‍♀️こちらのページを更新させて頂き、現在は表示されております。ご確認を頂けますと幸いです。https://t.co/PLL5aCMVyeお客様に快適にご利用頂けるサービスとなるよう、改善に努めてまいります。</t>
  </si>
  <si>
    <t>R1R1BA</t>
  </si>
  <si>
    <t>@lonelywwwww どれか1つにするならPayPayが使えるお店多くていいと思う。ただPayPayは還元率低いね。ぼくはめんどくさいからQUICPayを基本にしてキャンペーンしてる時だけQR使うようにしてる。通常で還元率高いのはLINE Payで毎月10万使えば2%にできるぞ。</t>
  </si>
  <si>
    <t>おちんぽジョイナス！！！</t>
  </si>
  <si>
    <t>lilinkoooo</t>
  </si>
  <si>
    <t>PayPayの使い方わかんなくてまろうさんに貢げない😇</t>
  </si>
  <si>
    <t>趣味垢だったけど人狼垢になりつつある！セーラームーン、エウレカセブン、パワーパフガールズ、2.5次元、四季、新喜劇、人狼TLPT、ディズニー、YUKI、ボドゲその他もろもろ浅く広く！フォロリムご自由に！無言フォローごめんなさい D垢@lisazaru1022</t>
  </si>
  <si>
    <t>zhangshi</t>
  </si>
  <si>
    <t>PayPayも（自分は登録してないけど）基本の還元率改悪方向らしいし、キャンペーンじゃない普通の買い物で、還元率で選ぶ時代は終わったのかな。0.5%なら利便性とってオートチャージ紐付けの電子マネーかiDかQuicpayで十分だ</t>
  </si>
  <si>
    <t>埼玉県越谷市</t>
  </si>
  <si>
    <t>しょくぎょう：どれいへいし</t>
  </si>
  <si>
    <t>Oba32X</t>
  </si>
  <si>
    <t>@NekoCafeKeurig フォロー外から失礼します！PayPay送りたいのですがバーコードもIDも機能していない(?)様です💦今は一旦取りやめてらっしゃいますか？😿</t>
  </si>
  <si>
    <t>おばみつ沼</t>
  </si>
  <si>
    <t>30↑のおなごです🐍🌸を愛してやみません❤三度の飯よりおばみつ/本誌・コミック両方派/⚠️ネタバレあり/おばみつ好きさんと繋がりたい/世界中のおばみつにいいね押したい/脳内のおばみつ垂れ流し欲望ダダ漏れ❤無言フォロー大歓迎❤️お絵描き練習中ですので生温く見守ってください🙇🏻‍♀️</t>
  </si>
  <si>
    <t>NewsSweetsget</t>
  </si>
  <si>
    <t>外出自粛で需要増の吉野家、PayPayキャンペーン+αで実質半額に！ https://t.co/HodCFAoU1l</t>
  </si>
  <si>
    <t>大阪 大阪市</t>
  </si>
  <si>
    <t>#スイーツ
#おかし
#お土産
#パフェ
#パンケーキ</t>
  </si>
  <si>
    <t>YK810114514</t>
  </si>
  <si>
    <t>超高層ビルが2棟建ってる静岡某所</t>
  </si>
  <si>
    <t>ショタコン（腐男子）・電車ヲタク（静岡と首都圏）・アニメヲタの一般高２男子ですw（帰宅部←静鉄🗻）
腐趣味＋学校の悪口＋政治関係（極右・自民）+推しアニメツイートになりますが💦目に止まったらお声かけお願いします🙏
恒心教徒 兼 淫夢厨。
フォロバ100%。突フォロー失礼❗
※徐々にこっちの垢が本垢と化してきてるｗ</t>
  </si>
  <si>
    <t>monburan0808</t>
  </si>
  <si>
    <t>振込先PayPayでも可能ですとか下らん事言いかけたけどやめといて正解やったわ（）</t>
  </si>
  <si>
    <t>加工までがコスプレ</t>
  </si>
  <si>
    <t>400er8ic_neo</t>
  </si>
  <si>
    <t>更新湘南モノレールもPayPay対応済</t>
  </si>
  <si>
    <t>同級生にバレそうだったのでアカウント移行 2017年からJALグローバル会員</t>
  </si>
  <si>
    <t>Dannno0022</t>
  </si>
  <si>
    <t>西友でPayPayで支払いしようと思ったんだけどQRコード読み込むやつやり方わからなかった🥺</t>
  </si>
  <si>
    <t>長野</t>
  </si>
  <si>
    <t>unko</t>
  </si>
  <si>
    <t>rilakkuma310710</t>
  </si>
  <si>
    <t>プレゼント企画の当選者決まりました(๑･㉨･๑)DMこちらから行きますのでよろしくお願いします(*&amp;gt;∀&amp;lt;)ﾉ♪ハンバーグかAmazonギフト券かPayPay@ao_i_aji_sai@tenchan_66@shiawase_uvu https://t.co/UCpQaHCrU5</t>
  </si>
  <si>
    <t>神奈川 箱根町</t>
  </si>
  <si>
    <t>リラックマとGLAYが大好き(๑･㉨･๑)
2歳と9ヶ月の娘を育てているママです|･Θ･)ﾉ
長女2018年3月5日生まれ
次女2019年5月30日生まれ
アイコンはかすみ🦋さん(@midorinohitode3)
ヘッダーはeT_黒豹さん(@eT_9696)
に書いて頂きました(*´ω｀*)</t>
  </si>
  <si>
    <t>lovedimare</t>
  </si>
  <si>
    <t>【テイクアウト始めます！】今週金曜日からテイクアウト始めます。ご予約は当日14:30まで、受け取りは17:00までになります。お電話でのご予約のみとさせて頂きます。(092-807-0048)お支払いは現金、クレジットカード、paypayが可能です。分からないことがございましたら、お気軽にお電話下さい。 https://t.co/KK5CD1e04a</t>
  </si>
  <si>
    <t>福岡市西区今宿上ノ原254-40</t>
  </si>
  <si>
    <t>福岡市西区今宿にあるイタリアンレストラン。隠れ家的、というより本当に隠れた場所にある知る人ぞ知るお店です。</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</si>
  <si>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#SNKRS国内番号バンもされない安全保障ですのひゆ</t>
  </si>
  <si>
    <t>bar_gotta</t>
  </si>
  <si>
    <t>PAYPAY使えるようになりました！</t>
  </si>
  <si>
    <t>大阪 大阪市 浪速区</t>
  </si>
  <si>
    <t>南海なんば駅近！。e-maidさんの斜め向かい！15:00～営業の、安く食べて飲める居酒屋。どなたでも気軽に立ち寄っていただけるお店を目指してます(*^^*)♪
15時～19時は、ドリンク3杯とアテ2品のせんべろをやってます！お得！！
おすすめメニューはからあげです！！
木曜日が定休日です。</t>
  </si>
  <si>
    <t>grecoman1115</t>
  </si>
  <si>
    <t>喋るPayPay #俺たちの穴</t>
  </si>
  <si>
    <t>「響け！ユーフォニアム」と「ナナニジ」の絵を描いていたい。「誓いのフィナーレ」と「リズと青い鳥」と「22/7 計算中」を観て下さい。 通販→https://t.co/roulV6OvRM</t>
  </si>
  <si>
    <t>ntbr14</t>
  </si>
  <si>
    <t>ファンは喋るPayPay、お金がなくなったらポイポイｗ #俺たちの穴</t>
  </si>
  <si>
    <t>都内</t>
  </si>
  <si>
    <t>ラジオ！ラジオ！ラジオ！テレ東！
過去回検索サイト作ってる → #annkw #アルピーann #沈黙の金曜日 #アルピーdcg #勇者ああああ
できればリアタイ → #24時台三兄弟 #snd #俺たちの穴 #nepo1422 #try1422
今期は生活習慣整えたい、番組数抑えてリピートしたい</t>
  </si>
  <si>
    <t>VividMinae</t>
  </si>
  <si>
    <t>懸賞や他いろいろの
欲しいものリスト
https://t.co/XYJJQQuuuC</t>
  </si>
  <si>
    <t>paypayチャージは銀行口座かyahoo wallet登録のクレカ現金化不可ショッピングの決済はpaypay対応のみ</t>
  </si>
  <si>
    <t>brf611_gsx750</t>
  </si>
  <si>
    <t>帆風推しの総称はWindows？喋るPayPay？w #俺たちの穴</t>
  </si>
  <si>
    <t>044→0538→+63→052</t>
  </si>
  <si>
    <t>乗り物とラジオについて呟いてることが多いと思います #GSXS750</t>
  </si>
  <si>
    <t>7Hh61jHvzbkg37s</t>
  </si>
  <si>
    <t>喋るPayPayはw #俺たちの穴</t>
  </si>
  <si>
    <t>#乃木坂46 #グラブル #高山一実推し ゲームとアニメ、乃木坂、日向坂が好き！ラジオも聴きます！来年から社会人 中田花奈、新内眞衣、潮紗理菜、宮田愛萌最近はラジオツイートうるさいです！</t>
  </si>
  <si>
    <t>noguchinobuyuki</t>
  </si>
  <si>
    <t>日銀がETFとか爆買して株価支えてる暇があるなら、真水である現金を刷って国民に配布すべき。政府にケチつけたないけど…108兆円規模という見出しはPayPayの100億円還元とか、10億円お年玉よりも実感がない…。国は破綻しちゃってもよいって意思決定か…仕方ない、みんなで選んだ政権だ#ドケチ政権</t>
  </si>
  <si>
    <t>作家・企画家。著書として『座右のメイ（PHP研究所）』 平日は南関、週末はJRAと生きてます。
「副業で稼げます」とか言ってる美人サムネの中の人は、だいたいが中年のおっさんです。
情弱につけ入って10億円ばら蒔く人をリツイートすると、その結果詐欺の受け子になれます。
結局何が言いたいかって、フォローして欲しいってこと。</t>
  </si>
  <si>
    <t>yoppy_yopitel</t>
  </si>
  <si>
    <t>帆風ファン=Windows=しゃべるPayPay#俺たちの穴</t>
  </si>
  <si>
    <t>𓆝𓆟𓆜𓆞𓆝𓆟𓆜𓆞𓆝𓆟𓆜𓆞</t>
  </si>
  <si>
    <t>喋るPayPay 無くなったらぽいぽいww #俺たちの穴</t>
  </si>
  <si>
    <t>Totempole0125</t>
  </si>
  <si>
    <t>喋るpaypayはひどいw #俺たちの穴</t>
  </si>
  <si>
    <t>98line/鈴木絢音推し/向井葉月推し/吉田綾乃クリスティー推し/中日ドラゴンズファンです/ラジオのツイート少し多め</t>
  </si>
  <si>
    <t>G_saka_fs</t>
  </si>
  <si>
    <t>#俺たちの穴喋るPayPay笑</t>
  </si>
  <si>
    <t>堀県</t>
  </si>
  <si>
    <t>1人なんて決めれないので箱推しです！犬メン、ラジオメンが好き！特に新内眞衣！＊ラジオとテレビの時うるさくなります＊フォロバはだいたいしますが応募のRTばかりの方はすいません。（ラジオ垢になりつつあります）</t>
  </si>
  <si>
    <t>kocha_mofu</t>
  </si>
  <si>
    <t>喋るPayPayことWindowsです。還元率は低いです。#俺たちの穴</t>
  </si>
  <si>
    <t>ヨコハマ⛵️</t>
  </si>
  <si>
    <t>早く会いたいね( ¨̮ )🍀</t>
  </si>
  <si>
    <t>otomeojisan</t>
  </si>
  <si>
    <t>今日も居酒屋リストランテ、ありがとうございました😊楽しかった方、良かったら投げ銭くださると喜びます！Space Qの維持運営費とゲスト様の活動費に充てさせていただきます。PayPayhttps://t.co/vTuww9oVSuThank youチケット・エアチェキhttps://t.co/VknCUpIb5E https://t.co/xhjMnOIspn</t>
  </si>
  <si>
    <t>東京都 中野区</t>
  </si>
  <si>
    <t>ちょっと腹立つけど、ちょっと心に残るような、そんなbot的乙女おじさんです。 今夜も夢で逢いましょう？</t>
  </si>
  <si>
    <t>tempest_0121</t>
  </si>
  <si>
    <t>帆風ちゃんのファンこと喋るpaypay www</t>
  </si>
  <si>
    <t>内田真礼と22/7のオタク！ ナナニジの推しはリアル→れったん・みずはん！キャラ→みかみん・ゆーき・みう！ちはるんに「いつもアイコンに癒されてる」と言われたのでこれ固定に決めました！野球はホークスファン</t>
  </si>
  <si>
    <t>hUOiU9a0npw1yhP</t>
  </si>
  <si>
    <t>@__09217 PayPayドームだけフルネームあと一つは、メットライフドームよ！</t>
  </si>
  <si>
    <t>宮崎→千葉</t>
  </si>
  <si>
    <t>tatsunagas</t>
  </si>
  <si>
    <t>しゃべるpaypay</t>
  </si>
  <si>
    <t>スマホの中</t>
  </si>
  <si>
    <t>暴走気味発言が多くあるので要注意です。 スルー安定の可能性もあります。</t>
  </si>
  <si>
    <t>TOSS_ura</t>
  </si>
  <si>
    <t>あれは今すぐにでも「また今度やります」でいいはずなのに取り下げないPayPayほんと醜いわー日本の敵やー</t>
  </si>
  <si>
    <t>浦和レッズスタンド要員。奏、茄子担当</t>
  </si>
  <si>
    <t>terumiR2</t>
  </si>
  <si>
    <t>#フードトラック #飲食店開業 #個人事業主 #好きなことで生きていきたいね</t>
  </si>
  <si>
    <t>とりあえず文の最後に「！」とか、顔文字とか入れとけばいいから、文面って楽よね</t>
  </si>
  <si>
    <t>yamamoto_rre</t>
  </si>
  <si>
    <t>みんなからの匿名質問を募集中！こんな質問に答えてるよ● ディズニー行きましょう…● ＡＫＥＭＩ？…● PayPayマネーライトに一言…● ディズニーランドとシーどっち行…#質問箱 #匿名質問募集中https://t.co/BOVQW5ELqA</t>
  </si>
  <si>
    <t>さあやのほんわかゲームちゃんねる🍚🐰💗</t>
  </si>
  <si>
    <t>アイコンは神絵師さまねこちゃん🐱（@poket_mkrn）に描いて頂きました🌼</t>
  </si>
  <si>
    <t>まぁそれ言ったら、PayPay叩いてるのと整合性取れないかｗ</t>
  </si>
  <si>
    <t>bakueki_med</t>
  </si>
  <si>
    <t>12日まではPayPay＋モバイルTカード13日からはd払いで吉野家実質半額か覚えたぞ！</t>
  </si>
  <si>
    <t>節約術、投資術に目がない医学部6年です。 至って真面目に医学と投資について考えていく垢です。成績底辺からの脱却目指す スクラブ:ネイビー 手袋:7 医師国家試験115回勢 MEC勢 MENSA会員</t>
  </si>
  <si>
    <t>Haduki123</t>
  </si>
  <si>
    <t>お金なるべく使わないようにしよ～PayPayの3000円で25日まで…(無理)</t>
  </si>
  <si>
    <t>福岡県 北九州</t>
  </si>
  <si>
    <t>めるドナ箱推し(姫様みるくちゃん推し)(ろあちゃん推し)(美月ちゃん推し)(めるドナの太陽ちひろ)(美人食通つむぎ)マメコロ箱推し(あやの、ねおん、なな、ゆにこ)なうぷれ箱推し(ぽめ、ユラ、いろは、らら)(いるみ)(ひめか) (あきてゃLOVE) るなみゆゆああみみづきみむる(大事な妹おむ)(ましろ)(ねむり)🌸</t>
  </si>
  <si>
    <t>yuzu_hakanai</t>
  </si>
  <si>
    <t>今日からでもお祝い受付ます…！PayPayのほうはお店のほうにDMをお願い致します！@BarDorcy https://t.co/R83JArgIE1</t>
  </si>
  <si>
    <t>( ^_^)／❨@BarDorcy❩てンﾁょ❕ご来店の予約はDMへ❗山田涼介 ᐡ ›ω‹ᐡ ｲﾝｽﾀ▼https://t.co/bb028i9q7i ﾌｧﾝﾃｨｱ▼https://t.co/mPf6d2OV5g ｱｸｷｰ▼https://t.co/JhXnwQzCGE</t>
  </si>
  <si>
    <t>Lark100sfull</t>
  </si>
  <si>
    <t>北海道 札幌市 白石区</t>
  </si>
  <si>
    <t>欲にまみれたまるでダメなオッサン。心を削るくらいなら、好きなものは好きで行く。自分に正直に生きよう‼️それが他の人には否だとしても</t>
  </si>
  <si>
    <t>ozouni2015</t>
  </si>
  <si>
    <t>PayPayのCM、ゾッとする</t>
  </si>
  <si>
    <t>イェイイェイハッピー</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</si>
  <si>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</si>
  <si>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sanwadaikoh</t>
  </si>
  <si>
    <t>【三和代行　086-441-3810】倉敷の三和代行で使えるクレジットカードは次のものです。 VISA、MasterCard、JCB、AMERICANEXPRESS、DinersClub #倉敷 #三和代行 #運転代行 #クレジットカード #PayPay</t>
  </si>
  <si>
    <t>岡山 倉敷市</t>
  </si>
  <si>
    <t>お客様の安心のために万全なJD共済保険に加入したうえで、無事故の実績で安さにチャレンジしている倉敷の運転代行の会社で、三和代行は！安心！安全！をモットーとしています。 ​</t>
  </si>
  <si>
    <t>REN_Yuzu_Oshi</t>
  </si>
  <si>
    <t>@yuzu_hakanai @BarDorcy 神すぎるシステムだからPayPayいれた←準備出来次第支援する！！！</t>
  </si>
  <si>
    <t>儚依ゆず@yuzu_hakanai
ｲﾝｽﾀ▼https://t.co/bb028i9q7i  
ﾌｧﾝﾃｨｱ▼https://t.co/mPf6d2OV5g  
ｼｮｯﾌﾟ▼https://t.co/JhXnwQzCGE
本当に尊いよね。全部儚依ゆずの。
宣伝</t>
  </si>
  <si>
    <t>official_paypay</t>
  </si>
  <si>
    <t>渋谷結構人おるわ(￣▽￣;)</t>
  </si>
  <si>
    <t>このアカウントは5/10のライブ終了後に
休止します😌🌃💤
たぶん(￣▽￣)
ぐぬぬ。休止出来ないほどイベントが目白押しになった(;´д｀)</t>
  </si>
  <si>
    <t>GnumakoSub</t>
  </si>
  <si>
    <t>これほんと分かるんだよなPayPayに限った話じゃないけどこういった電子決済系の支払いのやり方を分かってない老人結構いるしなこの前なんて後ろに人結構並んでるのにレジに来た客がau PAYの使い方が分からなかったらしくてめちゃくちゃ待たせちゃったし</t>
  </si>
  <si>
    <t>鬼滅の刃コラボお願いします</t>
  </si>
  <si>
    <t>CF313_golden</t>
  </si>
  <si>
    <t>paipai始めました間違えましたpaypay始めました https://t.co/i0b2v5AwlF</t>
  </si>
  <si>
    <t>愛知 鉄道 アニメ ガルパ 春から専門生</t>
  </si>
  <si>
    <t>milky_sands</t>
  </si>
  <si>
    <t>都民</t>
  </si>
  <si>
    <t>official髭男dism🐨＊椎名林檎＊東京事変＊パーカー＊ネコ＊アニメ(かぐや様は告らせたい)＊特撮＊お笑い＊日記＊ガジェット&amp;通信＊コミュ障＊色々呟きます＊無言フォロー失礼します＊さよならはブロ解でお願いします🙏</t>
  </si>
  <si>
    <t>#荒野行動アカウント買取 21#廃課金_金枠多数など高価買取 総実績700以上なので安心🗝️実績確認【https://t.co/y9BYJ023Lw】買取方法各種プリカ/銀行振り込み/Linepay/paypay#即日支払い💸#荒野行動#荒野行動垢買取#荒野行動買取https://t.co/uDdea1AzTe</t>
  </si>
  <si>
    <t>aya_iquad</t>
  </si>
  <si>
    <t>自家通販も有りだが、現金振込禁止でKyashかPayPayでの送金のみ受付が一番無難だな</t>
  </si>
  <si>
    <t>福岡⇄名古屋</t>
  </si>
  <si>
    <t>コスプレ撮影専門で毒舌家。三脚代わりのウデ。コスプレとサブカル、コンテンツーリズム評論家、ネット声優も始めよう。#iqRtiFactory にてアクセ作成。#ナイセン団 見習い。ブログコラムはhttps://t.co/DwyD03jGrM</t>
  </si>
  <si>
    <t>eoTzNuyARXd8Uq9</t>
  </si>
  <si>
    <t>iTunes Amazonギフト Google play 販売、クレジットカード 、携帯決済の現金化しています。例1500円→2100円3000円→4200円5000円→6500円10000円→13000円Amazonギフト　　iTunesカードGooglePlayカードpaypay残高現金化LINEpay残高現金化裏バイト闇バイトクレカクレカ現金化金策　売</t>
  </si>
  <si>
    <t>できないこと以外に何でもやります。
又クレジットカード、フリマサイト、携帯決済、PayPayなど各Payの現金化承ります。
その他お金を手に出来る方法もアドバイス出来ます。
フォロー後にDMお願い致します。
　　　　下記フォームからでも申し込み可能です。</t>
  </si>
  <si>
    <t>omorikaiNoooo</t>
  </si>
  <si>
    <t>PayPayのCM…カフェ代頑張れ例え仲の良い実父だったとしても、怖くね？</t>
  </si>
  <si>
    <t>旅行好き！ 猫好き！相葉さんの笑顔が眩しいよ！ヒロアカ好き！轟くん好き！ヒプマイ好き！音ゲー好き！ドラえもんオタク！ポケモントレーナー！歌劇好物！水曜どうでしょう好き！私、藩士！どうでしょう祭2019ありがとう！ROCK好き！ELLEGARDEN神！MWAM好き！な成人社畜♀</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</si>
  <si>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https://t.co/BnjrkTQI6k</t>
  </si>
  <si>
    <t>mekarauroko2003</t>
  </si>
  <si>
    <t>paypayとかは先払い機能つくればいいのに。受け渡すときに先払い記録を認証する感じかな。それだけで客層に富裕層も取り込める気がするよ。(具体的なアイデアあるからメルペイあたりヘッドハントしてくれww</t>
  </si>
  <si>
    <t>夢に駆け上る途中</t>
  </si>
  <si>
    <t>僕らの夢は遥か遠い。足踏みしてる場合じゃない。さあ行こう横浜！最高の場所へ！</t>
  </si>
  <si>
    <t>Suz_1201</t>
  </si>
  <si>
    <t>@yuuto08195 え！ゲオ行きたい！PayPayつかえる？</t>
  </si>
  <si>
    <t>好きな食べ物</t>
  </si>
  <si>
    <t>hack_tnr</t>
  </si>
  <si>
    <t>メイカーな人たち。通販止まっても、個人間でPayPay払いで電子部品を売買してそうな気がする。</t>
  </si>
  <si>
    <t>yamaha tenori-onをPythonで動かすアカウント。
最近はIoT関係のお仕事をしている、ハードウェア駆け出しの人。
パリピ般若、アンメルツの人。</t>
  </si>
  <si>
    <t>shiba_yuu</t>
  </si>
  <si>
    <t>PayPayで支払ったら、525円が返ってきた(人´∀`*) https://t.co/hfNZyNfM27</t>
  </si>
  <si>
    <t>静岡県浜松市～掛川市</t>
  </si>
  <si>
    <t>静岡県西部を中心に車載動画の撮影などをしている35歳♂　背景は新東名です （地名ポスト多めですので…） 
※走行中の写真は車両に設置されたボタンよってスマホでリモート撮影したものです。便利(*´∀｀*)   #日本道路好団</t>
  </si>
  <si>
    <t>elefolo2</t>
  </si>
  <si>
    <t>ソフトバンクホークスがPAYPAYドームでＶＲ観戦云々いってたの、ここの技術使うつもりでおったやつかな https://t.co/94oOphfg0G</t>
  </si>
  <si>
    <t>エレフォロです。チャートリストなどの投資ツールを提供しています。
名前の後ろの数字は㉕日、⑩日騰落レシオ
iHerb紹介コード：YUJ261
※チャートリストは基本無料のWebサイトです。ツールパック買わなくても利用できます。</t>
  </si>
  <si>
    <t>hayabusa36327</t>
  </si>
  <si>
    <t>これは笑える！高齢者がやりそう。「店員さんがどれだけ苦労させられたかと…」とあるお店ではPayPayを『使い慣れた方のみ』の利用をお願いしている - Togetter https://t.co/rux8tWQWhY @togetter_jpから</t>
  </si>
  <si>
    <t>自宅は千葉ですがほとんどが川崎住み。。</t>
  </si>
  <si>
    <t>Hourai2525</t>
  </si>
  <si>
    <t>賞金PayPayだからね前から言ってるからね</t>
  </si>
  <si>
    <t>蓬莱組クラマスです...。
多分...。
きっとそう...。
そう、信じてる...。
＃蓬莱のお絵描き</t>
  </si>
  <si>
    <t>repeatske</t>
  </si>
  <si>
    <t>@paypay_v 毎日が有給！楽しい〜(楽しくない)</t>
  </si>
  <si>
    <t>在宅</t>
  </si>
  <si>
    <t>SKEが好きです</t>
  </si>
  <si>
    <t>oozb</t>
  </si>
  <si>
    <t>みんなからの匿名質問を募集中！こんな質問に答えてるよ● 奈良はやくきてよー！あそぼ…● 今度ps4のゲーム一緒になんか…● paypayで何買うんですか？…● 未成年ですよね？なんでタバコ吸…#質問箱 #匿名質問募集中https://t.co/pCOIL0pjiG</t>
  </si>
  <si>
    <t>この世が消えればいい</t>
  </si>
  <si>
    <t>正直何もかもがだるくて生きていたくない</t>
  </si>
  <si>
    <t>JRや大手を除く鉄道会社の現金以外の決済対応長良川鉄道→PayPay導入岳南鉄道→クレカ・QR・交通系対応の券売機を設置これ以外に目立つのあったっけ?</t>
  </si>
  <si>
    <t>takaunosin69</t>
  </si>
  <si>
    <t>@minekaaa_nissy おーー！PayPayになったよね笑笑</t>
  </si>
  <si>
    <t>七色の光集めた虹🌈</t>
  </si>
  <si>
    <t>AAAに恋したjc/與よりのall/06line/AAAParty/tohoku//無言フォローゴメンナサイ🙇
素敵な相方さん→@hanaaa05</t>
  </si>
  <si>
    <t>山本精一の無観客無配信ライブの後売りチケット笑！！PayPay残高ほんの少しだけ余ってるから買おうかなー https://t.co/TUFLQd83Dn</t>
  </si>
  <si>
    <t>ROU8982</t>
  </si>
  <si>
    <t>hu0421</t>
  </si>
  <si>
    <t>今PayPayって還元率1％のYJカードでチャージしてもトータル還元率0.5％なんだよな元のクレジットカードより下がるって意味分からんよな20％還元キャンペーンやってるから使うが</t>
  </si>
  <si>
    <t>https://t.co/qiVu2XWkrH</t>
  </si>
  <si>
    <t>makopiko101</t>
  </si>
  <si>
    <t>タモ(Tamo)【@JEB9I375AfP4ehQ】さんの毎日PayPayプレゼント企画でPayPay100円当選しましたヾ(●´∇｀●)ﾉ毎日質問形式の企画ツイートして下さるのですが、答えるのが密かに楽しい🌱楽しく答えてるうちに当選させていただいてとてもHAPPYです😘✨ありがとうございます♪#まこぴの当選報告 https://t.co/WHwxWhTVuF</t>
  </si>
  <si>
    <t>🌟人生を楽しみたい20代女子🌟 .*·̩͙変な呟き多め♪🌙.*·̩͙🍀フォロワーさん＆企業様との繋がりを大切に🍀*+. ♥️好き:甘いもの(お芋/抹茶)/植物/猫/お菓子作り♥️ .*･ﾟ報告は感謝を込めて #まこぴの当選報告 にて🌈✨･ﾟ.*･保護猫ボランティア活動中🐈皆様とのご縁に感謝🍀</t>
  </si>
  <si>
    <t>PayPayが、対象の飲食店でPayPayで支払うと、20％～25％のPayPayボーナスを還元する「全国の有名飲食チェーンが対象！春のグルメまつりキャンペーン」を2020年4月1日から30日まで開催する。キャンペーンは4月の「いつもどこかでワクワクペイペイ」として行う。 https://t.co/IoqQjdxP5r</t>
  </si>
  <si>
    <t>arashi__loveee</t>
  </si>
  <si>
    <t>@peco__26 そそ、paypayドームなってしまったね（笑）！名古屋ドームも行ったことあるけど、名古屋もいいところだよね👍🏻また色々観光してみたい👏🏻そうなんだね、！放送されないのもあるんだ…😳ホントは全国放送してほしいくらいだけどね😭</t>
  </si>
  <si>
    <t>okinawa🌺|96line|ARASHI|大野くん♡よりオール担|ストきょもほく|同世代ファンと繋がりたいです</t>
  </si>
  <si>
    <t>otakebi</t>
  </si>
  <si>
    <t>後売りチケットは普通に振り込みで支払いたいなー。PayPayめんどい。</t>
  </si>
  <si>
    <t>京都</t>
  </si>
  <si>
    <t>大阪出身、京都在住。会計や税務の仕事をしています。 今は経理（バックフィス）に興味あり。 仕事の傍ら、年数回ペースで企画イベントをやってます。そろそろイベンターと名乗ってもいいのでしょうか？ 次回は6/13土京都nano、6/20土名古屋ハポンです。</t>
  </si>
  <si>
    <t>nasutarou1720</t>
  </si>
  <si>
    <t>@24a_syk べいべいって並ぶだけでキャッシュレス化の影響でPayPayかと思ってしまうんだけどもしそうなったら、英語で習ったミャンマーで農業教えた人みたいになって帰ってきてね、、でも向こうで死ぬとかやめてね主に私たちだけどな、、、ほんとに毎日感謝して生きる</t>
  </si>
  <si>
    <t>那覇国♯19→北九大法法/Carat/陸上マネと小倉祇園太鼓と421Labの女</t>
  </si>
  <si>
    <t>yh_64</t>
  </si>
  <si>
    <t>@75VCHcGHEPftXmL なんか最近ではPayPay使えるようになったし、最近いい会社に見えてきたような💦</t>
  </si>
  <si>
    <t>東京 品川区</t>
  </si>
  <si>
    <t>Tokyo23 takudora H1産 夜日勤 私は貝になりたい🐚 暫く貝になります🐚 手数料６%(笑)</t>
  </si>
  <si>
    <t>kikijij60553598</t>
  </si>
  <si>
    <t>@suttake とんでもないです！！私に理解できるかどうか。noteも拝読したところでしたがdeepL、凄いですよね…ここ最近の一番の衝撃だったかもしれません。いつもAmazonなのですが、今回初めてYahooショッピングで購入しました！少し時間がかかるようでしたが、PayPayで決済できたのが良かったです💕</t>
  </si>
  <si>
    <t>言語の理解を深めたい人/発音が綺麗になる方法を探索中/全国通訳案内士（英語)/英検1級/スペイン語初級LV/魔法使い←NEW!!</t>
  </si>
  <si>
    <t>@azrseal 今見てきた！凄いね山本精一笑！PayPay残高あるからドネーションいやチケット購入しようかなー笑</t>
  </si>
  <si>
    <t>LEGOyamaUE</t>
  </si>
  <si>
    <t>田園調布</t>
  </si>
  <si>
    <t>副業でウーバーイーツ配達員をやってます29歳。休みがカレンダー通りなので基本的に土日のみ稼働。東京エリアに登録、主に自由が丘、武蔵中原でやります。車両は自転車(白色のYPJ-EC)とバイク(黄色のグロム)をスイッチします。あとは質問箱からお願いします🤲</t>
  </si>
  <si>
    <t>kan8_svt</t>
  </si>
  <si>
    <t>@BLACKPI15055431 リプありがとうございます！ラクマやPayPayもやってないでしょうか？？郵送の場合、銀行振込確認後の発送か、代引きで対応したいとおもいます。そちらでもよければ対応いたします☻ですが、コロナの状況とお店の在庫等によりどうなるかはわかりません。</t>
  </si>
  <si>
    <t>リプの通知が来ないので、申し訳ございませんが、DMにてご連絡ください。 過去のドギョムくん、求めてます♡よろしくお願いいたします✨</t>
  </si>
  <si>
    <t>munemuneko2</t>
  </si>
  <si>
    <t>PayPayのcmめっちゃきもい</t>
  </si>
  <si>
    <t>実は埼玉県民 W3</t>
  </si>
  <si>
    <t>aopin10</t>
  </si>
  <si>
    <t>@misakiandilove1 う〜ん、それは困りましたね🤔PayPayのキャンペーンはいかがでしょう⁉️😉</t>
  </si>
  <si>
    <t>Tokyo-to Japan</t>
  </si>
  <si>
    <t>🍀東京 🍀40代のサラリーマン 🍀台湾＆ハワイ❤️ 🍀JGC&amp;SFC 🍀不労所得によるセミリタイア 🍀ブログ｢あおぽんといっしょ」で「オカネカレンダー」 を公開中🍀お金に働いてもらう方法を実施＆公開してます 🍀基本的に相互フォロー（エロ＆勧誘っぽいのは除く）🍀柊グループ 鬼の会👹</t>
  </si>
  <si>
    <t>hsy_otogame</t>
  </si>
  <si>
    <t>みんなからの匿名質問を募集中！こんな質問に答えてるよ● PayPayしてますか…● ぽけもんやろ…#質問箱 #匿名質問募集中https://t.co/xT4HDqdcxm</t>
  </si>
  <si>
    <t>ダンエボが、岡山に、ないッ！って感じの人です。クトゥルフ神話TRPGとかも好きです。マイメロを推すのじゃ… ※ちょっと精神面が不安定になる時がありますがご容赦ください  秘密のアカウント→@HSY_niconico</t>
  </si>
  <si>
    <t>becon_otk</t>
  </si>
  <si>
    <t>飲食店で20～50％還元も　スマホ決済4月のキャンペーンまとめ #SmartNews #オトクオタク ☆54/13〜5/10 d払い 25% ↑500p4/1〜4/30 PayPay 20〜25% ↑¥3000 https://t.co/2pjwOCII8k</t>
  </si>
  <si>
    <t>一度きりの人生！損なんてしてられない！ #オトクオタク #ソンオタク</t>
  </si>
  <si>
    <t>@Msan_hanihani27 え！PayPay！！！？</t>
  </si>
  <si>
    <t>ORIHUSTAT1976</t>
  </si>
  <si>
    <t>@natsuko_pad PayPay再開できた？LINE PayはLINEの連絡先依存で連絡先登録にはプライバシーもあるから、PayPayが良いと思う。PayPayの送金宛先の表示は、「うけとる」ってところのQRコードかリンクのテキストコピーをペーストするか？↓のリンク開くと僕宛の送金メニューが開きますhttps://t.co/vgQDr5YESg https://t.co/XzdiPBNX5L</t>
  </si>
  <si>
    <t>ここから上</t>
  </si>
  <si>
    <t>たっちゃん リュウちゃん Notノンケw No real My Life 私の人生は５%の飲酒の現実と９５%の妄想で出来てます。いろんな趣味で幅広く浅く、そして変人とか変態やら下品(ゲフィン)の類いです。 猫飼い出して人間と話してない今日この頃です。 結婚したいゲイの人　飯炊きババァ</t>
  </si>
  <si>
    <t>D65xBipAyngLe6R</t>
  </si>
  <si>
    <t>バーでマスターが1人で店開いてインスタライブやりながら、PayPayで投げ銭もらう営業してて、なるほど　と思った</t>
  </si>
  <si>
    <t>Gaming team TEAM JUNKY!!でゲーム配信やってます！ 気になったらお気軽にフォローどうぞ！ツイート多めです、取り扱い注意を！</t>
  </si>
  <si>
    <t>4COymIWgkJeS2C3</t>
  </si>
  <si>
    <t>ひとみさんがあなたをQuickPointに招待しています。QuickPointに新規登録するとPayPayボーナスがGETできる10連スクラッチをもらえるよ！無料登録はこちらから！ https://t.co/D9OOlIdOMH</t>
  </si>
  <si>
    <t>徒然なるままに！？
毎日、感じるままに呟いております😁👍</t>
  </si>
  <si>
    <t>mamesiba0518</t>
  </si>
  <si>
    <t>@yuzu_hakanai PayPay無かった…悲しい(´._.`)ｼｭﾝ</t>
  </si>
  <si>
    <t>(  '-' )</t>
  </si>
  <si>
    <t>sakili_7</t>
  </si>
  <si>
    <t>今月スーパーでPayPayがキャンペーンやってるので思わず使ってしまったが、Zaimに対応してないの忘れてた。銀行チャージじゃなくて刺してるデビットで払ったからセーフ。</t>
  </si>
  <si>
    <t>神奈川県</t>
  </si>
  <si>
    <t>ここに自分の属性とか好きな物書くのTwitter初心者みたいでダサいとか思ってる程度のひねくれ物です。趣味は一人酒です。</t>
  </si>
  <si>
    <t>PayPayで遠隔で開店のお祝いもできるシステムも考えたので良かったらご一読していただけたらうれしいです😢 https://t.co/Pq2XIX5gbu</t>
  </si>
  <si>
    <t>sato_708</t>
  </si>
  <si>
    <t>デニ、PayPayと誕生日クーポンで実質45%オフとかお得すぎた。コロのせいで、予定変わったけど、これならまぁいいだろ。</t>
  </si>
  <si>
    <t>佐倉杏子推し。秋葉原勤務。生粋の埼玉県人。アニメ、マンガ、同人、酒、アウトドア(山登り、ソロキャン、釣り)が趣味。食い物、酒、アウトドアの写真が多め。</t>
  </si>
  <si>
    <t>wataru_guchi</t>
  </si>
  <si>
    <t>PayPayの還元立すてき https://t.co/57TRQ2Ghil</t>
  </si>
  <si>
    <t>東京都世田谷区民</t>
  </si>
  <si>
    <t>since 1990</t>
  </si>
  <si>
    <t>93f4ac0e838a49c</t>
  </si>
  <si>
    <t>みんなからの匿名質問を募集中！こんな質問に答えてるよ● 守乱、先発初回降板、中継ぎ崩壊…● もしアニメの世界にいけるなら何…● paypayドームって名前なく…● かんぴょう巻き好き？…#質問箱 #匿名質問募集中https://t.co/PrTNnkeCvu</t>
  </si>
  <si>
    <t>秋田 秋田市</t>
  </si>
  <si>
    <t>車好きのやきう民(楽天イーグルスファン)のガルパンおじさん、内田真礼さんをやきう民としても好きな人、
球詠アニメ化を生きる希望にして頑張りたい
ドライブ好きでヒャダインさん似  
アナログ人間なので誤字多め、 超ファボるよ  共通項ある方の無言フォローは歓迎です。
気軽に絡んで下さい。</t>
  </si>
  <si>
    <t>__xxhina</t>
  </si>
  <si>
    <t>【ペイペイ】無料で必ず3000円貰う方法を徹底解説【PayPay】【タダ】【ゆっくり解説】 https://t.co/nGwbrYzVZE @YouTubeさんから https://t.co/nKlmaw5yZK</t>
  </si>
  <si>
    <t>友達欲しい</t>
  </si>
  <si>
    <t>https://t.co/IXyX2GWf63…</t>
  </si>
  <si>
    <t>@vampiretoricago さっき見れました！ 今日もとってもとってもかわいかったです🐥✨まいにちおうちに帰るたのしみがでけた、ありがとう🙃</t>
  </si>
  <si>
    <t>Imnot_gonna_die</t>
  </si>
  <si>
    <t>PayPay使えるお店、、、まだ百均しか使ってない</t>
  </si>
  <si>
    <t>イエモン東京ドーム・ドロス🍅ツアー・ベボベツアー・三浦大知</t>
  </si>
  <si>
    <t>［Alexandros］・Base Ball Bear・サカナクション/🍅はなお・QuizKnock💻/ポケモン(AS・盾)◎［Alexandros］CREW👑
◎ベボ部
★2015.12/22 SOL ドロックス書き込み
★2019.10/29 SOL ドロス逆電
★2020.3/17 SOL ベボベ逆電</t>
  </si>
  <si>
    <t>samsato731</t>
  </si>
  <si>
    <t>へー。今年度から固定資産税の納付PayPayやLINE Payでいけんだ。便利ね。</t>
  </si>
  <si>
    <t>KyotoJapan</t>
  </si>
  <si>
    <t>【墨と筆のアナログ絵描き】絵のお仕事承ります。お問い合わせはDMやリンク先からどうぞ。 和物が好きで刀剣や着物をデザインしたり、女性のヘアスタイルやファッションをモチーフに描くのが好きです。墨絵/水彩/イラスト/キャラクターデザイン/衣装デザイン #マイクリ 🍇奨学金第2期生</t>
  </si>
  <si>
    <t>r_joliefille</t>
  </si>
  <si>
    <t>@NekoCafeKeurig 少額ですが、PayPayより募金させて頂きました。お店が存続できます事祈っております。簡単な事ではないですが、陰ながら応援しています…！そして、猫好きの1人としてお店の猫ちゃん達をどうかお願いします。</t>
  </si>
  <si>
    <t>HN→yuiku🧡Her lip toとコスメが好きです🍒💄♡憧れは小嶋陽菜さま💋♡</t>
  </si>
  <si>
    <t>BarDorcy</t>
  </si>
  <si>
    <t>【PayPayアカウントのご連絡】Bar DorcyのPayPayアカウントを作成いたしました。こちらでご支援頂いたお客様へは感謝の気持ちを込めて、次回来店時に店舗の会員証を無料でプレゼントさせて頂きたいと思います。4月を乗り切り、5月にグランドオープン出来ることを楽しみにしております！ https://t.co/nfvPuSalNv</t>
  </si>
  <si>
    <t>東京都新宿区 歌舞伎町2-28-15 Kビル 5F</t>
  </si>
  <si>
    <t>2020年4月10日オープンの気軽に寄れる会員制バーです。営業時間:18:00〜23:00。charge 男性800円 女性500円 / 1drink 500円〜。クレジットカード利用可。4月、5月中は常に会員ではない方もご来店可能です。</t>
  </si>
  <si>
    <t>PayPayでお金仕送りしてもらうことにした</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</si>
  <si>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#SNKRS国内番号バンもされない安全保障ですのるほ</t>
  </si>
  <si>
    <t>nafuyu</t>
  </si>
  <si>
    <t>今更ながらpaypay登録して早速使おうと思ったけど、ファミレスもスーパーも使えなくてpay童貞を捨て損ねました。(*´･ω･) ﾄﾞｺﾅﾗﾂｶｴﾙﾈﾝ</t>
  </si>
  <si>
    <t>貴方もいる、私もいる、この空の下</t>
  </si>
  <si>
    <t>【喜多日菜子情報収集局】not BOT◆デレマス日菜子P。◆『日菜子関連』RT魔。引用やリプしますが、面倒ならスルーお願いします。◆FRBご自由に。◆日菜子の輪を広げたいので、RTのRTお願いします！！　◆Hinacord [ https://t.co/suHQpTzU4q ]</t>
  </si>
  <si>
    <t>tyukonenmobaken</t>
  </si>
  <si>
    <t>#paypay はま寿司でマグロ丼持ち帰り。最近始めたサービスです。ヤフープレミア会員は25％キャッシュバック予定‼️マグロ丼旨いし、いまはこんな状態なので持ち帰りメニューも各社工夫凝らしていて暑いですよ。日本の飲食大変なので応援しましょー https://t.co/jQaHXSW9I2</t>
  </si>
  <si>
    <t>モバイル系お役立ち情報を発信していきます(^｡^)</t>
  </si>
  <si>
    <t>seiya_tsumu0807</t>
  </si>
  <si>
    <t>松屋、PayPay還元あるやん、ラッキーって思ってPayPay開いてたのに、Suicaで支払ってしまったアホすぎぃ</t>
  </si>
  <si>
    <t>鶴橋→天王寺→浪人→京都 農学部 資源生物</t>
  </si>
  <si>
    <t>nao0407_b1a4</t>
  </si>
  <si>
    <t>♡嵐♡Kis-My-Ft2♡King＆Prince♡旅行とコンサートが大好き*⋆✈︎⸜(* ॑꒳ ॑* )⸝♪ マステ収集も好き❁ 日常のことと、ジャニーズのことなどゆるーくつぶやきます。細々とポケモンGOやってます(っ'-')╮=͟͟͞͞◒</t>
  </si>
  <si>
    <t>dsr3240</t>
  </si>
  <si>
    <t>ロピアのためだけに入れたPayPayが４月末で終了かよ。キャッシュレス決済のほうが感染予防にもなると思うのでもう少し扱って欲しかった。</t>
  </si>
  <si>
    <t>日本フィナンシャルセキュリティーズ（アドバイスコース）で退場／おもしろおかしくない氷河期世代／社会保険労務士・FP2級／Juice=Juice／TPD／藤波さとり／無言フォロー失礼します</t>
  </si>
  <si>
    <t>NEWSMAN071</t>
  </si>
  <si>
    <t>外出自粛で需要増の吉野家、PayPayキャンペーン+αで実質半額に！ https://t.co/ATDPPHKgOT</t>
  </si>
  <si>
    <t>話題のニュースなどを随時、最新情報をツイートしていきます。botではありません。リツイートなども行っていますので。情報拡散などにもご利用ください。相互RSSも募集しておりますのでお気軽にお問い合わせ下さい。相互フォロー100%！</t>
  </si>
  <si>
    <t>nuts_me_g</t>
  </si>
  <si>
    <t>TV見てたら岡本侑樹さんが出てるCMやっててにっこり【PayPay】父と娘篇　30秒ver. https://t.co/PyeYwHHJvn https://t.co/ZRIDSselsh</t>
  </si>
  <si>
    <t>👨‍👨‍👦‍👦👨‍👦‍👦 ➳ 🈳💛</t>
  </si>
  <si>
    <t>【創世記8・7】神は「原因は自分にある。」と言われた。すると原因は自分にあった。</t>
  </si>
  <si>
    <t>rK8jnJbRGt81XZF</t>
  </si>
  <si>
    <t>アニメやゲームが好きな♂です</t>
  </si>
  <si>
    <t>Sanshi1989</t>
  </si>
  <si>
    <t>ズムキャバって何で支払うんだろ。PayPayとか？</t>
  </si>
  <si>
    <t>英国生まれ 大阪大学卒 社会人 名古屋住み ホラーが一番好き O・ウェルズ/オリヴェイラ/カーペンター/ゴダール/Ｄ・シュミット/ロメール/成瀬/北野武/清順/侯孝賢/伊藤潤二/山本直樹/プロコフィエフ/プーランク/伊福部昭/平沢進/筋肉少女帯/くるり/シャガール/ジャズ/将棋/中国現代文学/海外旅行</t>
  </si>
  <si>
    <t>316Prencess</t>
  </si>
  <si>
    <t>@bellkun_0317zz \(*°∀°*)/PayPayかぁーたぶん自分じゃ出来ないから娘ちゃんに教えて貰わなくては！ありがとう〜</t>
  </si>
  <si>
    <t>音楽鑑賞ジャンル色々・アニソン・サントラ好き・ピアノとバイオリンの音色好き・アニメ漫画好き・綺麗な景色・可愛い動物好き・空を見上げるのが好き・アホなことしか言わないオバさんですが宜しくお願いします　　　　　　※ エロ垢・業者垢はフォローしません</t>
  </si>
  <si>
    <t>OkuTheshiki</t>
  </si>
  <si>
    <t>贔屓にしている飲食店はPayPayのQRをオンラインで出しといてくれれば支払いだけ先にしとくよwツケ払いの反対のやつだな😅</t>
  </si>
  <si>
    <t>湘南</t>
  </si>
  <si>
    <t>2009年に資本金300万円で設立した会社を2016年に◯億円で売却からの〜運用資金2000万円でド素人投資を開始しました。2018年に億超え達成。専業トレーダーです。中長期目線が中心。デイトレ下手。目標10億円。</t>
  </si>
  <si>
    <t>@repeatske ホワイトすぎるでしょ🥺 朝から晩までおうちでDVD48💃✨</t>
  </si>
  <si>
    <t>paypay支払い店舗　知っていますか？ご参考になればと思います。吉野家とのお得な　激安　購入の買い方も載せています。↓https://t.co/H6O6lrxT8P https://t.co/Wmvqat6dMQ</t>
  </si>
  <si>
    <t>ksk_kesuike</t>
  </si>
  <si>
    <t>弟の仕事場が明日から休みででもって、今日マスクの納品があったらしく皆んなで分けて購入して来たらしいです。それを、兄として購入( ˘ω˘ ）兄弟間でPayPayでの支払い( ˘ω˘ ）</t>
  </si>
  <si>
    <t>洋菓子店勤務 HSP #モンハン　#バスケ #カープ #平日休み #東京トガリ #ヤマダネコ #どうぶつの森 #ウイポ</t>
  </si>
  <si>
    <t>ShizuokaEA51</t>
  </si>
  <si>
    <t>しずおかEA51/JG2REE  CB無線は昔の電監コールサインで復活特小、デジタル簡易無線も始めました。 BCLも再開してます。主にhttps://t.co/5YY0svkCAhで運用してます。 各局よろしくお願いいたします。</t>
  </si>
  <si>
    <t>bellkun_0317zz</t>
  </si>
  <si>
    <t>@316Prencess 使いやすさならPayPayだと思うよ！使える所も多いしね(*´σｰ｀)ｴﾍﾍ</t>
  </si>
  <si>
    <t>アニメやドラマ大好き💖お笑いも〜スーパー銭湯♨️や温泉旅行によく行くお 🚌༄ 一応は社会人♂お風呂と小動物に癒されみ🐈ファボ・リプください💗 フォロー大歓迎🎉フォロバ99%するよ❗️よろピク(｡•̀ω-)b✨</t>
  </si>
  <si>
    <t>Jimmy_TETTELE</t>
  </si>
  <si>
    <t>@Cham70877447 今後paypay払いする時に毎回IKKOさんが「ぺいぺいぃ〜〜〜！！って頭をよぎりそうwwオリジン弁当のレジでスマホ片手にニヤニヤしてたらそれは僕です( ◜ᴗ◝)</t>
  </si>
  <si>
    <t>じみー・いっちーです。いつもお世話になっております。【お気に】→伊坂幸太郎、古谷実、「私立探偵 濱マイク」、千原兄弟、バカリズム、東京03、TWD【使う】→イラレ、フォトショ</t>
  </si>
  <si>
    <t>Roshel_sraph</t>
  </si>
  <si>
    <t>いつもはEdyで支払ってるスーパーでPayPay払いにしたら自分で支払い金額の押す方式で…支払い前に画面確認させて下さいねって怒らりた……_(　_ ´･-･)_ぺたぁ確かに金額打ち間違えとかあったらアレだけど…じゃあ、スキャン支払いの方法変えたらどうなんだろう…と思ってしまった</t>
  </si>
  <si>
    <t>寺社が多い街</t>
  </si>
  <si>
    <t>キンスレメインの雑多垢。文章書き連ねてしまうタイプなので、ツイートの中身見てからフォローして下さい。基本絡まない方は解除していきます_(　_ ´･-･)_ぺたぁ</t>
  </si>
  <si>
    <t>delecour</t>
  </si>
  <si>
    <t>PayPay対応……松屋の食券券売機かな？ https://t.co/ZGxgAjnB4d</t>
  </si>
  <si>
    <t>デレステ 878053338 FGO 613633845</t>
  </si>
  <si>
    <t>乗り鉄→旅行貯金→アケマス巡業→アイマスモバイル(アイモバ)→アイモバi→駅メモと変遷。ポケモントレーナーも兼任です。2009年3月に登録 アイコンはきりんP( @aca00 )謹製です。</t>
  </si>
  <si>
    <t>tatamikunbiz</t>
  </si>
  <si>
    <t>#PayPay まちかどペイペイ🉐 おトクなキャンペーン‼️当店は対象店です😊お得な期間にご利用ください‼️#たたみ体験 #畳 #西尾榊原タタミ店 https://t.co/cI4RDtuUro https://t.co/e3Gp7aOpfb</t>
  </si>
  <si>
    <t>愛知県 西尾市</t>
  </si>
  <si>
    <t>◇◆ タタミ小物作り体験もできます◆◇  ♡イベント情報を「いいね」してます♡ ◇創業明治、安心して頼める畳専門店◇ 畳の魅力や西尾市の観光情報のつぶやき</t>
  </si>
  <si>
    <t>yoshiki_hama</t>
  </si>
  <si>
    <t>なんかみんなの見てるとPayPay導入しといて遠隔乾杯とかやれば良かったなーと思うんだが、なんか性にあわんからまた落ち着いた時にくださいな。でも従業員用になんか考えねばとはおもてる。</t>
  </si>
  <si>
    <t>洋酒処浜(@sakedokoro_hama)というBARの店主やってます。ゲーム:ロマサガRS初日勢、ヴァンパイアセイヴァー。アイドル:BiSH(@BiSHidol)チッチ(@Chittiii_BiSH)推し</t>
  </si>
  <si>
    <t>cahome_327</t>
  </si>
  <si>
    <t>あ、この前cahoちゃんにこれどう？って教えたPayPayのってあれか、、今CM見たけど個人だったら携帯から携帯か？なんてことを🤦‍♀️変なことを言ってしまったか😩なんかごめんやった、、</t>
  </si>
  <si>
    <t>cahome🌻 XME🌈</t>
  </si>
  <si>
    <t>cahoちゃんと一緒に成長していく@cahoxo @__byme222 #BYMEいいじゃん #BYME世界に羽ばたけ #BYMEと愉快な仲間たち #クロスミー</t>
  </si>
  <si>
    <t>えまちゃんかわいいよぉ～(*_*)</t>
  </si>
  <si>
    <t>terasawachan</t>
  </si>
  <si>
    <t>投げ銭はツイキャス内でも出来ますし、BASEでも出来ます。https://t.co/MBSz5itbTP寺澤ちゃんCD作ってファウンディングもやってますし面白物販もやってます。PAYPAYや振込でも受け付けてますのでよろしくお願いします。このまま潰れていくのはなぁ、解せん https://t.co/yyvPfrQa5X</t>
  </si>
  <si>
    <t>主に大阪でライブ活動をしています</t>
  </si>
  <si>
    <t>BLENDY MOTHER FATHERとRED EARTHのvo/gt。ロックな人物でありながら普段はフォークで物語を歌う。言葉と音楽の奥にあるピースを見つけれるかはあなた次第。聞いてごらんあれ</t>
  </si>
  <si>
    <t>64e7892e081c485</t>
  </si>
  <si>
    <t>PayPayとビックカメラのロゴって似てますよね。 https://t.co/eXYiFTBqOD</t>
  </si>
  <si>
    <t>静岡市</t>
  </si>
  <si>
    <t>電車、バス、旅客機、Twice etc…色々好きです！気軽にフォローしてください！！     ※ 写真の無断転載等はやめてください！ ご相談して頂ければ対応します。</t>
  </si>
  <si>
    <t>after212</t>
  </si>
  <si>
    <t>リクエスト可能な方の動画買いたいです！年齢確認と女性確認させて頂きます。お支払いはPayPayだとスムーズです。#動画買います#売り子#貢ぎ奴隷</t>
  </si>
  <si>
    <t>今年二十歳の大学生。酒タバコ無理 暇つぶし</t>
  </si>
  <si>
    <t>BANANAKUN_ryuon</t>
  </si>
  <si>
    <t>バナナ組組長。難しい事は分かりません。作戦も適当です。とりあえず、おっぱいがあればご飯2.4杯は食べれます</t>
  </si>
  <si>
    <t>zyoniman</t>
  </si>
  <si>
    <t>はま寿司でサーモンセットとカルビ丼をテイクアウトしてきた。PayPayで20%還元されるからいいね。マイクラ観ながら食べるぞー https://t.co/DOqOxqbMGQ</t>
  </si>
  <si>
    <t>眠たくなってきちゃった</t>
  </si>
  <si>
    <t>pom1075</t>
  </si>
  <si>
    <t xml:space="preserve">愛知 </t>
  </si>
  <si>
    <t>競馬、野球、ポムポムプリン、甘いもの、ラーメンが好き。野球は阪神ファンなので中継見てる時は野球ツイート多くなる時があります</t>
  </si>
  <si>
    <t>kacoee</t>
  </si>
  <si>
    <t>ロピア、たくさん在庫ありました。いつもお世話になっている鶏肉も。ありがとうございます、ロピア。私の経済力ではロピアがなかったらやっていけない…。でも、PayPayなくなるんだ😰#ロピア#感謝</t>
  </si>
  <si>
    <t>千葉</t>
  </si>
  <si>
    <t>アラフォーのワーキング母。今年、生活費を全く入れず、一切子どもを顧みなかったのでやっと離婚した。子どもを引き取った母親だけに負担が大きいこのご時世。何とかしませんか。</t>
  </si>
  <si>
    <t>NAKAKEI0609</t>
  </si>
  <si>
    <t>そういや姉妹のお店屋さんごっこ、支払いはPayPayで！だって。ちゃんとQRコード読み取る真似する次女と、入力金額伝える店員役の長女。よくみてるわー</t>
  </si>
  <si>
    <t>にほん</t>
  </si>
  <si>
    <t>女児2人の母。LOVE→嵐青、ナカケイ、パクチー、北極、サンロッカーズ渋谷、にっかり青江。無言フォローお断り</t>
  </si>
  <si>
    <t>adultblackcat00</t>
  </si>
  <si>
    <t>今はPayPayがメインなんかな？🤔LINE payもやってんで💜使える子教えてな？💜アマギフも常時募集してるからな💜笑</t>
  </si>
  <si>
    <t>ボクっ娘/関西弁/ボーイッシュ/ジェンダーレス女子</t>
  </si>
  <si>
    <t>20⏫♀ 会わない系貢がせ嬢👸 ❌リアル/通話/見せ合い🆖  💰アマギフ／欲しい物リスト／PayPay／LINE Pay 💳Kyashは凍結😱 ♥貢げるマゾ君だけ来てね♥ 💓お貢ぎは先払い必須💓後払いは一切受け付けません✋ ぼくからは基本DM行かないよ(´･ω･)っ✉️|〒| 🔞未成年は回れ右👋</t>
  </si>
  <si>
    <t>hiina420</t>
  </si>
  <si>
    <t>PayPayのCMいいCMすぎて泣ける</t>
  </si>
  <si>
    <t>前のアカウント使えなくなりました                おがわひなのです</t>
  </si>
  <si>
    <t>吉野家で牛丼並盛(-387円)paypay残高付与(+77円)Tポイント付与(+80ポイント)ポイント結構付いたやん！ビール買ったろ！ついでにツマミも買ったろ！</t>
  </si>
  <si>
    <t>山小屋</t>
  </si>
  <si>
    <t>カレーがあれば生きていける</t>
  </si>
  <si>
    <t>Real_wakana</t>
  </si>
  <si>
    <t>@yuoi_mun 私もPayPayあります⸜( ´ ꒳ ` )⸝</t>
  </si>
  <si>
    <t>今日から君もわかにゃんず🐱還暦まで現役する♡</t>
  </si>
  <si>
    <t>[公式]REAL GROUP所属【CityHeaven関西表紙モデル】【ミスヘブン総選挙ロリ可愛い部門＊大阪第1位🥇】【ミスヘブン総選挙全国大会出場＊ヘルスホテヘル部門全国第3位🥉】DM📩は全て事務所管理です</t>
  </si>
  <si>
    <t>gagachiha</t>
  </si>
  <si>
    <t>paypayのCM悲しすぎる</t>
  </si>
  <si>
    <t>井口理の髭でマツエクしたい。Japanese little monster girl.Rina @rad_n0705 nicola @formichetti LADY GAGA @ladygaga /Urawa Reds/LGBTQ</t>
  </si>
  <si>
    <t>otintinmagunax</t>
  </si>
  <si>
    <t>paypayのcmのバイブレーションの音に毎回反応してしまう</t>
  </si>
  <si>
    <t>ソシャゲとか趣味とか用！トプ画のステキなシルヴァさんは(@pp_nobori）の作品です！</t>
  </si>
  <si>
    <t>21リグマいます？</t>
  </si>
  <si>
    <t>Riri09_11</t>
  </si>
  <si>
    <t>@HAMAZUSHi_com PayPay支払い出来るんですね😮！ PayPayでスマートにお支払いして自宅でテイクアウトしたお寿司たべてリフレッシュしたいな🍣✨コロナで大変かと思いますが､終息したら店内でゆっくり食べに行きます！  #はま寿司</t>
  </si>
  <si>
    <t>アニメヲタの声優ヲタです👏💗</t>
  </si>
  <si>
    <t>20😛♀❪ ｱﾆﾒ/ｹﾞｰﾑ/漫画/声優ｦﾀｸ❤️❫  
｢他は ｺｽﾒ/ｸｯｷﾝｸﾞ/Music/懸賞/映画全般/競馬｣
｢甥っ子👦と愛猫🐈を溺愛中…あぁSwitch当てたい…🎮｣
❪当選⇢ #当選品SN 📷✨❫  
❪たまにプレ企画🎁❫ RTRT/RTいいね⇠❌ B→B解除</t>
  </si>
  <si>
    <t>JA730594</t>
  </si>
  <si>
    <t>【悲報】スーパーマーケット・ロピアでのPayPay（ペイペイ）の取り扱いが4月末で終了、BIGHOP印西の店舗も https://t.co/zChCfzVJvA #スマートニュース</t>
  </si>
  <si>
    <t>JCC#060103</t>
  </si>
  <si>
    <t>仙台市民。SWLの人。　_x000D_
第四級アマチュア無線技士資格保持_x000D_
_x000D_
_x000D_
_x000D_
_x000D_
_x000D_
（ただしペーパーライセンス）_x000D_
ハムスキルゼロ_x000D_
JA7-30594　その他鉄道、天文、_x000D_
US-Sports.宮城県、おもろいこと_x000D_
アキバ系に強くもなく弱くもない_x000D_
80年代アイドルが飯の友_x000D_
心筋梗塞をやったらしい</t>
  </si>
  <si>
    <t>sugokaken</t>
  </si>
  <si>
    <t>PayPayドームは、屋根を一度開閉するのに100万円かかるらしい。電気代だけでも20万円かかるとのことで、そうそう簡単に屋根を開けられるものではない。と思いきや、PayPayドームは4万人収容（プロ野球開催時）らしいので、観客1人あたり25円負担すれば屋根を開けられる。（画像はWikipediaより） https://t.co/as5TjsqkwK</t>
  </si>
  <si>
    <t>福岡県北九州市</t>
  </si>
  <si>
    <t>ライトな鉄ちゃんです。乗り鉄と撮り鉄をメインに活動中。あくまでもライト鉄なので、旅先では観光も欠かせません。ICカードの話題には特に敏感。話題があればすぐにツイートしてしまうほどICカードネタにはまっています（笑）</t>
  </si>
  <si>
    <t>maomaomaomaooao</t>
  </si>
  <si>
    <t>@__yyot でわ、PayPayで！</t>
  </si>
  <si>
    <t>おとこっす^_^</t>
  </si>
  <si>
    <t>ken_sabo1000</t>
  </si>
  <si>
    <t>PayPayを使って、「遠隔一杯」はいいアイデアだな。</t>
  </si>
  <si>
    <t>台湾に行き台湾</t>
  </si>
  <si>
    <t>wata_yasu10</t>
  </si>
  <si>
    <t>PayPay、敬遠していたがいざ使ってみると結構楽よねコンビニなら支払いペイペイでっつってバーコード見せれば一発QRコード読み込みの店は大体レジ近くに置いてるからさっと見つけてスキャン→金額入力普段お金入れてる口座と紐付けしておけばチャージするだけでわざわざ下ろしに行く必要もない</t>
  </si>
  <si>
    <t>津軽海峡</t>
  </si>
  <si>
    <t>北国をふらつくいきもの。YASUまたはwataの名前でスマホゲーやってる事が多いです</t>
  </si>
  <si>
    <t>ufatable</t>
  </si>
  <si>
    <t>「店員さんがどれだけ苦労させられたかと…」とあるお店ではPayPayを『使い慣れた方のみ』の利用をお願いしている - Togetter https://t.co/eyQofIll6c @togetter_jpからわかりゅ…たのむ…読み取るバーコードどこ？の一点張りのBBAは使わんでくれ…</t>
  </si>
  <si>
    <t>修羅の国</t>
  </si>
  <si>
    <t>現代のWolfgang Pauli</t>
  </si>
  <si>
    <t>haruchilyan</t>
  </si>
  <si>
    <t>保育士試験合格して、アニメに漫画に朝3時まで見てます。そして保育園で朝から働く働き者。ピアノとエレクトーンを習いはじめました。うみくん＠umi_babeおにまる@onimaruchannel 太郎梅林作曲家@TaroUmebayashi</t>
  </si>
  <si>
    <t>Glam_asae</t>
  </si>
  <si>
    <t>@ram_uu スマホの家電化w確かに～今現金触りたくないのでほとんどpaypayかクレカなんで、よく考えたらわたしもお財布いらないかも スマホを家を出る前にジップロックに入れるという案も見かけて、それも良いかなと思いつつ🤔</t>
  </si>
  <si>
    <t>C-53</t>
  </si>
  <si>
    <t>Love music(hide X JAPAN FOB Green Day Adam Lambert Queen VT etc) travelling movies one piece &amp; marvel. against animal testing.</t>
  </si>
  <si>
    <t>syura30</t>
  </si>
  <si>
    <t>PayPay楽すぎてなける</t>
  </si>
  <si>
    <t>■多趣味■落書き乗せます</t>
  </si>
  <si>
    <t>H34cm</t>
  </si>
  <si>
    <t>paypayやろうとして電話番号いるターンで諦めた(電話番号持って無い)</t>
  </si>
  <si>
    <t>大阪↔️兵庫</t>
  </si>
  <si>
    <t>毎週火曜@barRokude74 専門学生</t>
  </si>
  <si>
    <t>YUDUMARUKO</t>
  </si>
  <si>
    <t>歩きスマホ(YouTube)してたらズボッと何かにハマったの。辺りを見回したらそこはDAPUMP沼でした。だって天使(DAICHI君)がいたんだもの。 昭和の女、バブル世代(萌えたら執拗いドM気質)、リアルタイムでダンシングヒーロー💖</t>
  </si>
  <si>
    <t>mxLKsOKLxeNZZ4B</t>
  </si>
  <si>
    <t>勝っても負けても虎命！全国の球場へ遠征中ですヽ(^o^) 仕事お休みの日は虎をつぶやきます。他はラーメンとか お遊びシーンとかですけど ヨロシクお願いします！お酒大好き！時々 お魚探して防波堤に出現！LINEスタンプ クリエイターキキぷりさんの作品 はなちゃん くまちゃんにハマってます！</t>
  </si>
  <si>
    <t>koukou0828</t>
  </si>
  <si>
    <t>PayPayフリマで初回の人は50%オフのクーポン！って出てきて、いざクーポン見てみると最大1000円オフになってて「相変わらずだな…」と思ったわ</t>
  </si>
  <si>
    <t>崖下</t>
  </si>
  <si>
    <t>どうも。漢字で書くと煌夜。もしくは煌で生きてます。 需要と供給のバランスがおかしいです！</t>
  </si>
  <si>
    <t>hmy10282</t>
  </si>
  <si>
    <t>30万円のうち15万円PayPayでくれてもいいんだよ？</t>
  </si>
  <si>
    <t>ゴッサムシティかキン肉星</t>
  </si>
  <si>
    <t>関東/25↑/雑多なアカウントです！アメコミ洋画洋ドラとか。日々泥水飲みながらウォーズマンと結婚する日を待ってる。ゲーム系のコスプレが多い。個人的な事はDMで！イベントでの私との写メはフリー素材です✌️ご自由に！墓に入れて欲しい漫画→キン肉マン/ワンピ/ジョジョ/</t>
  </si>
  <si>
    <t>akochanhime</t>
  </si>
  <si>
    <t>@KNa0721 📱&amp;lt;PayPay💖聴きたいからがんばります！！！！PayPayでびゅーーー！！！イマドキでびゅーーー！！！！</t>
  </si>
  <si>
    <t>⋈永遠にサブアカウントガールズ北海道支部⋈</t>
  </si>
  <si>
    <t>北海道旭川市タイクーン🏰 アニソン原曲を軸にDJしています🦄💖 FutureFunk🦄🌙 beatmania初心者っ🎮enjoy中〜🦄 💓🦄🌈 2020年の間、毎日おやすみツイートをします</t>
  </si>
  <si>
    <t>kanjankejan0929</t>
  </si>
  <si>
    <t>タモ(Tamo)@JEB9I375AfP4ehQ さんの企画でPayPay100円当選しました🎯#れむの当選報告#プレゼント企画 #PayPay https://t.co/LGnefUSbig</t>
  </si>
  <si>
    <t>🍇🥀🌸🧸📦</t>
  </si>
  <si>
    <t>▹育児中につき低浮上気味なこともあります。 ▹RT多めですご了承ください🙏｡ ⋆｡˚ #れむの当選報告 ﾟ＊.｡.＊ﾟ＊.｡.＊ﾟ＊.｡.＊ﾟ＊.｡.＊ﾟ規制かかった時のための垢👉@kanjankejan2909</t>
  </si>
  <si>
    <t>totommm6</t>
  </si>
  <si>
    <t>みんなからの匿名質問を募集中！こんな質問に答えてるよ● SLにpaypayやVプリカ対…● 好きな人の嫌いなところも許せ…● 私が高1の16歳なんですけど好…● 恋人がいる人を好きになってもい…#質問箱 #匿名質問募集中https://t.co/mx0e8fWMla</t>
  </si>
  <si>
    <t>人見知りの引きこもりcafechocolateでバイト中。</t>
  </si>
  <si>
    <t>maam_fukuoka022</t>
  </si>
  <si>
    <t>@NekoCafeKeurig 若干ではありますがPayPayで寄付させてもらいました。また遊びに行かせて下さい＾＾</t>
  </si>
  <si>
    <t>まちあるきプロ。最近料理の研究が楽しい。現在の研究対象はパスタ。和食もしたいな。近くレトロゲームのイベントを企画したいと思っております。</t>
  </si>
  <si>
    <t>raiiimugoo</t>
  </si>
  <si>
    <t>(PayPayドームだと思ってたらマリンメッセだった。よかった当日ボケかまさなくて……)</t>
  </si>
  <si>
    <t>ホウエン地方</t>
  </si>
  <si>
    <t>yuoi_mun</t>
  </si>
  <si>
    <t>のすにお酒飛ばしたくて初めてpaypay登録したわ全然やり方わからん https://t.co/6vjsQVbokp</t>
  </si>
  <si>
    <t>宗教上の理由でテキーラは飲めません</t>
  </si>
  <si>
    <t>ppp_payland</t>
  </si>
  <si>
    <t>Kyash ApplePay対応でローソンまわり記事アプデ【2020年4月版】高還元以外でのペイムーブまとめ【コンビニ等のQRコード決済の優先度】  https://t.co/CCx0qhjC6kPayPay LINEPay メルペイ d払い auPAY 楽天ペイ ファミペイ https://t.co/taEardG9tP</t>
  </si>
  <si>
    <t>webサイトではペイ情報まとめてます。
🥳今月のペイキャンペーン／QRコード決済対応表など
👉https://t.co/CQicTxsrY6</t>
  </si>
  <si>
    <t>yuxhixri</t>
  </si>
  <si>
    <t>下の子2人保育園で毎日体温測るならすぐに測れるやつ欲しいなと思ったけど、どこも売り切れだし、ネットでは定価よりバカ高いしずっと探してたらめっちゃ格安でPayPayフリマで買えたんだけど体温計と一緒にマスクも入れてくれてて感動した…転売ヤーから買わんくてよかった…本当に感謝…</t>
  </si>
  <si>
    <t>9♡4♡1▷ 三姉妹のシングルマザー🕺 毎日ビールを飲みながら晩ご飯作るくらいにはぐうたら極めてます🕺 ゲームアニメマンガオタクのひきこもりの母です🕺30歳になりました🕺</t>
  </si>
  <si>
    <t>NOLOZY</t>
  </si>
  <si>
    <t>PayPayだったら実家の親からお金が送られてきてコンビニで使えて楽なのになぁ</t>
  </si>
  <si>
    <t>#コロナで暇なので #CSGONADE #VALORANT</t>
  </si>
  <si>
    <t>m1hx15r</t>
  </si>
  <si>
    <t>PayPayフリマのひと全く連絡こないしんど。こういうひとって頭おかしいのかな。出品者に審査もうけたほうがいい。いいかげんに。</t>
  </si>
  <si>
    <t>パソコンでおしごと。</t>
  </si>
  <si>
    <t>tigris_co</t>
  </si>
  <si>
    <t>PayPayも支払い金額や売り上げが他所に見えるってのがあんまりよろしくないよなぁと思ってたらキャメロットがしっかり代替ツールを用意してるのを見て、良いブレーンがおるんやなぁと感心してる。</t>
  </si>
  <si>
    <t>漫画、アニメ、映画、芸術となんでも食い散らかしている雑多なアカウントでございます。週始めWJとーく週末酒クズな垢です。 喋り過ぎてもはや無粋、然して喋らずにはいられない。残念な野郎です。鬼滅:竈門兄妹/煉獄杏/不死川兄弟 Fate:アーラシュ/金ピカコンビ/メルト 別垢→ @tigris_G2</t>
  </si>
  <si>
    <t>Ichinose_Ane</t>
  </si>
  <si>
    <t>外出自粛で需要増の吉野家、PayPayキャンペーン＋αで実質半額に！ https://t.co/hMkZztRF8k</t>
  </si>
  <si>
    <t>ええいいああ君からクラミジア</t>
  </si>
  <si>
    <t>ElisJ_ff14</t>
  </si>
  <si>
    <t>みんなからの匿名質問を募集中！こんな質問に答えてるよ● 高校野球どこ応援してますか？？…● paypayドームって名前なく…● 1番多く所持してるゲームのシリ…● 誰が出てると見たくなる？？…#質問箱 #匿名質問募集中https://t.co/KL0g1dtVAL</t>
  </si>
  <si>
    <t>ファイナルファンタジーⅩⅣ、Kujataワールドでプレイしています。  エリーザベト　ユンカースといいますが、エリスとお呼びください。 双蛇党とAriadne's-threadの所属です。
なお記載されている会社名・製品名・システム名などは、各社の商標、または登録商標です。</t>
  </si>
  <si>
    <t>tty238</t>
  </si>
  <si>
    <t>札幌</t>
  </si>
  <si>
    <t>165×68×45虎@ネコ科所属♪Twitter開始してどんなに経っても、未だ慣れない昭和アナログ組合員。介護士です。以前からのお知り合いさんも、初めましての方もお気軽に絡んで戴けたら♪無言フォロー構いませんが、その後一切絡みなしって目的なんですか？鍵アカさんも。意味不明は切るかブロックします。</t>
  </si>
  <si>
    <t>sakurakundesu</t>
  </si>
  <si>
    <t>@HAMAZUSHi_com 今日、paypayを使って、はま寿司でお寿司を食べてきました🍣我が家はしっかり25%返ってきました🎵また近いうちに行きま〜す🥰ご縁がありますように🍀</t>
  </si>
  <si>
    <t>懸賞が好きで、時間をみつけては応募しています😊当選報告をたくさんツイートできたら嬉しいな♥無言フォロー失礼します💦フォローは大歓迎です💐不慣れなもので、RTのRTをしてしまっていたら、遠慮なく言ってください。RTばかりで、TLをお騒がせいたしますが、同じ趣味の方、よろしくお願いします🎊 #さくらの当選報告</t>
  </si>
  <si>
    <t>android_sushi</t>
  </si>
  <si>
    <t>外出自粛で需要増の吉野家、PayPayキャンペーン＋αで実質半額に！ - BCN＋R https://t.co/rRHmbKzkap</t>
  </si>
  <si>
    <t>カントー地方</t>
  </si>
  <si>
    <t>DLsite課金額118196 円</t>
  </si>
  <si>
    <t>2_4_1_</t>
  </si>
  <si>
    <t>line live をげんていこうかいにして、みせのpaypayへのそうきんをかくにんしてから、dmとうでりんくおしえていちじてきにはなせる、とかならさきばらいでどうにかなる？ｗ</t>
  </si>
  <si>
    <t>ツイッター上ではリプとかでも241でお願いします！</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</si>
  <si>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#SNKRS国内番号バンもされない安全保障ですこそゆ</t>
  </si>
  <si>
    <t>0EBy6IfNgC6NEhZ</t>
  </si>
  <si>
    <t>Yahoo! JAPANアプリ内のPayPay機能の提供終了について</t>
  </si>
  <si>
    <t>mitsu_lesbian</t>
  </si>
  <si>
    <t>めっっちゃ建設的な飲み会してるwPayPay と ZOOM が思ったよりお互い安心して使えることがわかって安心した…🌟 https://t.co/4VdtrBia8Q</t>
  </si>
  <si>
    <t>DMは原則、取材依頼のみご対応します</t>
  </si>
  <si>
    <t>【対話型レズ風俗リリーヴ】@Relieve_bien の店長&amp;キャスト／「性」と人生の幅広い情報・経験談を提供できるのが強み／あなたを独りにしない応援隊／講演やワークショップや場作りが得意／男性向けのエロ取材は不可／📷インスタ🎞https://t.co/ui8eZIy98H</t>
  </si>
  <si>
    <t>_Maa0406_</t>
  </si>
  <si>
    <t>12球団の球場で野球みにいきたいなぁ…(宮城、ナゴヤ、京セラ、マツダ、PayPay)</t>
  </si>
  <si>
    <t>グンマ</t>
  </si>
  <si>
    <t>鈴木絵理さん(@Erietty_55)をまったり応援してるデブおじいちゃん👴 何かしらのスポーツがしたいのでお誘いお待ちしています。(特にバドミントン、草野球)</t>
  </si>
  <si>
    <t>tu_mu_gi_chun</t>
  </si>
  <si>
    <t>これ仕送りじゃだめなのかな？今時PayPayとか使えば一歩も外に出ることなく娘の携帯にお金が振り込めるのに</t>
  </si>
  <si>
    <t>アセリア星を巡るマナ</t>
  </si>
  <si>
    <t>【成人済み】夢女です。大体どの沼にも創作キャラいます。たまにそう言う子たちの絵をあげるかも。あ“ー働きたくねぇ</t>
  </si>
  <si>
    <t>wokashi123</t>
  </si>
  <si>
    <t>みんなからの匿名質問を募集中！こんな質問に答えてるよ● 新リノセウスのプレイング教えて…● 1番多く所持してるゲームのシリ…● paypayドームって名前なく…● 硬いパンを丸かじり？セクハラで…#質問箱 #匿名質問募集中https://t.co/TDenWBNFpj</t>
  </si>
  <si>
    <t>うどん県</t>
  </si>
  <si>
    <t>ゲームは1日一時間 香川県民だお</t>
  </si>
  <si>
    <t>@tsubo2_hts クレジットカードって店員に渡してリーダーに挿入するって文化だから（一部コンビニ百貨店スーパーでは自身で挿入する様になったが結局パスワード指でポチポチする無意味さ）感染リスクで言えば完全にQRコードの下位にありますね。QRシェアNo.1のPayPay全振りが最適解。</t>
  </si>
  <si>
    <t>nandemoeenen71</t>
  </si>
  <si>
    <t>Q3.他サイトでの代行購入の手数料はいくらかかりますか？A.他サイトでは商品代金と商品代金の10%分を頂戴しようと考えております。お客様が商品受けとられた際にお支払いをして頂こうと考えております。Q4.お支払い方法は？お支払い方法はLINE PayかPayPayでよろしくお願い申し上げます🤲</t>
  </si>
  <si>
    <t>決算代行会社設立しました！海外サイト、日本のサイトでも、お客様の代わりとなり決算いたします！！ クレジットカードが無い方、海外サイトへの登録に恐怖を感じてる方に対してサービスを実施いたします🙇‍♂️商品が届いてからの支払いで大丈夫です🙆‍♂️</t>
  </si>
  <si>
    <t>435i</t>
  </si>
  <si>
    <t>まあこういう時こそキャッシュレスだよね。田舎のスーパーとかは未だに対応遅くてなんだかなあ、ってずっと思ってる。クレカすら危うい店舗だって多い。いい加減PayPayくらいは対応してほしいが。</t>
  </si>
  <si>
    <t>▶レトロゲームコレクター20年目▶ファミコンコンプリート済▶他：パソコン/スマホ/懸賞/スイーツ/株情報も発信▶#ウチ姫『アデリーナ・ブルー』押し▶個人用メモ：#へるくんちゃんメモ▶Amazonほしい物リスト：https://t.co/UTO0PhXTPP</t>
  </si>
  <si>
    <t>出)お好きな家具・マイル旅行券等のアイテム求)1点につきアマギフ or paypay 500円先送りのみお気軽にDMまでお越しください!!3#あつ森#あつまれどうぶつの森</t>
  </si>
  <si>
    <t>ayanta30</t>
  </si>
  <si>
    <t>#スカトロ#サージカルマスク#おしっこ売れます#うんち売れます#下着売れますPayPayかamazonギフト券で対応しています☻メッセージください</t>
  </si>
  <si>
    <t>都内ハプバー通いしてるアラサー銀行員です🏩同じ趣味ある方気軽にDM&amp;フォローして下さい🙂オフパコ募集中🤘うんこおしっこ唾液下着売ってます🤔</t>
  </si>
  <si>
    <t>bcnranking_jp</t>
  </si>
  <si>
    <t>外出自粛で需要増の吉野家、PayPayキャンペーン＋αで実質半額に！https://t.co/j6QNZdzlyy#BCN #PayPay #吉野家</t>
  </si>
  <si>
    <t>デジタル家電のニュースと売れ筋ランキングをお届けするWebサイト「BCNランキング」の公式アカウントです。ランキングの更新完了のお知らせ（毎週火曜日）など、最新情報をお知らせします！_x000D_
Facebookページ　http://t.co/UZ2eGpvr</t>
  </si>
  <si>
    <t>#サージカルマスク#おしっこ売れます#うんち売れます#下着売れますPayPayかamazonギフト券で対応しています☻メッセージください</t>
  </si>
  <si>
    <t>yagilando_bee</t>
  </si>
  <si>
    <t>@4642G @majikiji PayPayとかを総称して、キャッシュレス決済って言ってないですか？</t>
  </si>
  <si>
    <t>アニメを愛してます！ｗｗ毎期、いろんなアニメ視聴(萌え系が多いかも…)w</t>
  </si>
  <si>
    <t>外出自粛で需要増の吉野家、PayPayキャンペーン＋αで実質半額に！ - BCN＋R https://t.co/zuvQdmP6bU</t>
  </si>
  <si>
    <t>PayPay（ペイペイ）、虎ノ門・西新橋エリア対象「勝手にお得っ区」キャンペーン第5弾 - FINTIDE https://t.co/ToKjYRoxbt</t>
  </si>
  <si>
    <t>ミスタードーナツでPayPay（ペイペイ）は使える？使えない？お得な支払い方法は？ - FINTIDE https://t.co/iIwcqmruM4</t>
  </si>
  <si>
    <t>天丼てんやでPayPay（ペイペイ）は使える？使えない？お得な支払い方法は？ - FINTIDE https://t.co/haTeSLGMbW</t>
  </si>
  <si>
    <t>mugi_DN</t>
  </si>
  <si>
    <t>500円PayPayしたった</t>
  </si>
  <si>
    <t>ジェレ鯖セントヘイブン12ch</t>
  </si>
  <si>
    <t>ドラネス(休止中羅針盤のみ)ジェレ鯖 ｶﾞﾃﾞ/ｲﾝｸ ドラネス、真・三國無双、ジャニーズ好きな方気軽にフォローよろです( ･ㅂ･)و ̑̑ それなりのジャニヲタ。主にKing＆PrinceとTravis Japan</t>
  </si>
  <si>
    <t>@emethkakkokari 簡単そうにかんじてきた！！！PayPayやります！！！！</t>
  </si>
  <si>
    <t>fujii69ct</t>
  </si>
  <si>
    <t>すき家でPayPayコジ活#コジ活 https://t.co/ySuGYpgPRL</t>
  </si>
  <si>
    <t>東京都八王子市</t>
  </si>
  <si>
    <t>優待メイン個人投資家(795銘柄保有)。 通算S高956S安253
優待取得一昨年744昨年838銘柄 旅行・野球観戦・飯テロ好き♪ 阪神日ハムファン。艦これリンガ泊地Lv120霞提督。 温泉制覇357湯。 日本百名城72。続百名城27。一宮神社101社　無言フォローします 凍結時垢@fujii69ct1</t>
  </si>
  <si>
    <t>ha39sa</t>
  </si>
  <si>
    <t>マンゴー製作所のヤフオク！フリマPayPayフリマではマンゴーをお手ごろな価格でご提供しています。#ヤフオク！ #PayPay #PayPayフリマhttps://t.co/wRdesHTfbb</t>
  </si>
  <si>
    <t>マンゴーSNS製作所研究員です #沖縄産 の #熱帯果樹 #マンゴー を生産メルカリラクマで販売してます。沖縄のマンゴー農家 #YouTuber です。画像はプライベートブランドのG1号です他の農家にはマネできない10年をかけたG号を栽培中 #メルカリ と ＃ラクマ でマンゴーの #最安 販売始めました #SNS</t>
  </si>
  <si>
    <t>kitagawamat</t>
  </si>
  <si>
    <t>雄琴・皇帝別館 北川です♥マット＆潜り職人🌈バイセク泡姫🌈男性は勿論、MTF様、FTM様、バイ様、ビアン様、両性の方、全ての方が楽しく遊べます様、リアルにオールジェンダー歓迎💋ドラマーです♥細美武士元帥の全ての音楽 UVERworld MWAM MTH他フェス好き過ぎて死ぬ🤘ホストさんスカウトさん営業NG❌</t>
  </si>
  <si>
    <t>TaxardX</t>
  </si>
  <si>
    <t>paypayくん、還元が0.5%になってしまって悲しい</t>
  </si>
  <si>
    <t>社会</t>
  </si>
  <si>
    <t>戦姫絶唱シンフォギア</t>
  </si>
  <si>
    <t>naogoseki_165</t>
  </si>
  <si>
    <t>いざゆけ若鷹軍団(PayPayドームver) https://t.co/hzdusBm8Xt @YouTubeよりこれでも聴いて！！元気出そう！！</t>
  </si>
  <si>
    <t>A.B.C-Zのいない世界はいらない</t>
  </si>
  <si>
    <t>A.B.C-Z 五関晃一💙/ふぉ〜ゆ〜 越岡裕貴❤️/HAWKS 東浜巨 西田哲朗 髙橋純平/フォローお気軽にどうぞ🥰千賀、甲斐、牧原世代🥂A.B.C-ZS15(*•̀ᴗ•́*)و ̑̑</t>
  </si>
  <si>
    <t>2yutaro2</t>
  </si>
  <si>
    <t>家を守ってます。ライブに行くのが好きです。爬虫類が好きです。写真撮ることが好きです。CONNECT</t>
  </si>
  <si>
    <t>mana136w</t>
  </si>
  <si>
    <t>セブチの握手会当選した！！誰か一緒に福岡paypayドーム行ってくれる方いませんか？同行してくれる方がいましたらDMかリプにお願いします。ちなみに一部だけ参戦です！#同行者募集 #SEVENTEEN好きな人と繋がりたい #セブチ握手会</t>
  </si>
  <si>
    <t>99line.
CARAT (ホシウジディノペン)
⬇欲しいものリスト</t>
  </si>
  <si>
    <t>ebisu_coffret</t>
  </si>
  <si>
    <t>4/7(火)Skypeオンライン営業オンライン深夜さらさバー🌸さらさ配信🌸1枠目23:40-24:152枠目24:20-24:553枠目25:00-25:354枠目25:40-26:15各枠先着1名様ご予約開始21時よりDMからお申込ください。1チャージメイドドリンク2杯付き🥤合計4000円(PayPay前払) https://t.co/lFjucbZdVQ</t>
  </si>
  <si>
    <t>東京都渋谷区恵比寿南1-2-3 TSビル2F</t>
  </si>
  <si>
    <t>飲み放題60分アルコール¥2600/ソフト¥2200/延長30分¥1100(サービス料10％)♫ 月〜金18:30〜翌5時、土17時〜翌5時、日17時〜23:30 tel03-6661-2916 ☆メイドさん募集中☆</t>
  </si>
  <si>
    <t>shu_u_21</t>
  </si>
  <si>
    <t>家の近くのラーメン店がPayPay対応となったため、いよいよどこにも行かなくなる。</t>
  </si>
  <si>
    <t>アイドルを少々たしなんでいた社会人♂ 鈴のつくアイドルを好みます。2013/3/23-2018/3/17</t>
  </si>
  <si>
    <t>PayPayフリマのおすすめメールがうぜー！💢</t>
  </si>
  <si>
    <t>yokohamachang</t>
  </si>
  <si>
    <t>@Mike333neko テイクアウト15%オフとPayPayで20%バック</t>
  </si>
  <si>
    <t>神奈 横浜市 西区</t>
  </si>
  <si>
    <t>wanchan_onegai</t>
  </si>
  <si>
    <t>すすきの</t>
  </si>
  <si>
    <t>メンヘラちょんまげたぬき@felice_yuusei←お店アカウント</t>
  </si>
  <si>
    <t>tsubo2_hts</t>
  </si>
  <si>
    <t>@tsuttonton 還元率下がる今からPayPay選ぶ理由って、無いと思うが。還元率1％割ったらクレジットカードで良いのでは？</t>
  </si>
  <si>
    <t>川崎市内の武蔵小杉(渋谷と横浜の真ん中)在住。 _x000D_
独身で一人暮らし。_x000D_
自宅玄関から勤務先の門まで20分で通勤。 (駅まで徒歩＋南武線利用)　 _x000D_
リビングの天井にプロジェクターと100インチスクリーンを吊るしてる。_x000D_
趣味：音楽番組の録画視聴保存・ショッピング・グルメ・映画・パソコン・旅行・ カメラEOS 5D4。</t>
  </si>
  <si>
    <t>13_kkchin</t>
  </si>
  <si>
    <t>@Dream1079 ごめん、その親知らず代やっぱり親にPayPay送金しなきゃいけないらしい、、、使おうとしたら怒られた、、、</t>
  </si>
  <si>
    <t>Iwamizawa⇄Sapporo</t>
  </si>
  <si>
    <t>ぷに度まっくす</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</si>
  <si>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https://t.co/naYwnAPjon</t>
  </si>
  <si>
    <t>choichoiegg</t>
  </si>
  <si>
    <t>pyrope_garnet_h</t>
  </si>
  <si>
    <t>外出自粛で需要増の吉野家、PayPayキャンペーン＋αで実質半額に！（BCN）  https://t.co/Qt6NgSHWyb</t>
  </si>
  <si>
    <t>しばらく様子を見ると結果的にうまくいくはず。周囲とのタイミングがずれているようなら、またの機会を待って。あなたの手腕を発揮できる日。不安が頭をよぎって落ち着かなくなりそう。テンションの上がり過ぎに要注意な日。</t>
  </si>
  <si>
    <t>gigigiaru62</t>
  </si>
  <si>
    <t>@ryuji_sky ありがとう！！！！！PayPayまってね…</t>
  </si>
  <si>
    <t>ラーメン</t>
  </si>
  <si>
    <t>虫を食える</t>
  </si>
  <si>
    <t>【入金方法】❶ネコカジ・Liiink店頭にて直接❷PayPayにて送金※送金後・PayPayアカウント名・pppokerアカウント名・入金額をネコカジ宛にDM🌟PayPayから送金は・画像読み取りor・リンクから(android限定)or・送る→ID検索【freepoker】https://t.co/Bk3EwyH5l7… https://t.co/vDFQDFYmFq</t>
  </si>
  <si>
    <t>tomutomu_maru</t>
  </si>
  <si>
    <t>PayPay出してくるな分かんねーよ現金出せ</t>
  </si>
  <si>
    <t>酒から生まれたゲロ人間！W</t>
  </si>
  <si>
    <t>fe_myv</t>
  </si>
  <si>
    <t>@sukiya_jp なんて嬉しいプレゼント企画😍💕すき家さん、家の近くになるので、よく利用しております✨PayPay払いでテイクアウトも楽々ですね❤️</t>
  </si>
  <si>
    <t>LINE・登録・副業お断り❌</t>
  </si>
  <si>
    <t>✨華の30代✨バリキャリウーマン💻 美味しいご飯🍖が大好き😍ファッション👠ワンコ🐶 旅行✈️ たまに運動🏋️‍♂️ゴルフ⛳️アウトドア🏕懸賞🔰 感謝の気持ちを込めて丁寧に当選報告します❤️ 無言フォロー大歓迎😆🙌仲良くしてね 🥺💋敬語はなし🤗豆っ子認定🌱🏥がん闘病中💪 #ちくわの当選報告</t>
  </si>
  <si>
    <t>yukinotabibito</t>
  </si>
  <si>
    <t>＼獲得／PayPayボーナスライト 1円相当 - 毎日スロットくじ  https://t.co/OYyWJdVnjr</t>
  </si>
  <si>
    <t>鉄道と赤塚アニメとビートルズが好きな30代です。現在赤塚アニメのレビューブログを更新中です。よかったら見てください。</t>
  </si>
  <si>
    <t>aENsL7LhadDYF4U</t>
  </si>
  <si>
    <t>＃耳つぼ　も行なっております。 私も　＃耳つぼダイエット を体験しましたが、＃ツボ　に　＃シール　のようなものを貼るだけで 　　　　#食欲　が抑えられます。＃出張施術　も行っております 。＃paypay も使えます。＃シティタワー武蔵小山　＃パークシティ武蔵小山ザタワー 　＃武蔵小山 https://t.co/Tb9AKtXCJf</t>
  </si>
  <si>
    <t>東京都品川区小山台1-24-6で 『 斉藤はりきゅうマッサージ整骨院』 を開業し院長をやっている弟 の姉です 。 認知度が低い 針や 灸 など私が実際に体感した 感想を踏まえ 東洋医療の素晴らしさをつぶやきたいと思います。</t>
  </si>
  <si>
    <t>BlueTokyo_now</t>
  </si>
  <si>
    <t>カミュのペストポチったPaypay導入してから買い物がライトになっちゃった</t>
  </si>
  <si>
    <t>ドーナツ的</t>
  </si>
  <si>
    <t>PUYEEEY</t>
  </si>
  <si>
    <t>【拡散希望＊緊急開催】部屋の中から参加できる体験型演劇やります。体験型日常演劇”today” in your room日時：4/16(木) 13:0018:00、19(日) 12:0016:0020:00料金：投げ銭（PayPay、LINE Pay、銀行振込）定員：各回10名程度ご予約はこちら▼https://t.co/vNNOBjBQBw https://t.co/RyPuIAyGS3</t>
  </si>
  <si>
    <t>JapanFukuoka</t>
  </si>
  <si>
    <t>高野桂子と五島真澄による演劇的パフォーマンスユニット。上演する空間、観客の年齢や国籍にかかわらず、観たらちょっぴり生きやすくなる作品を発表すべく活動開始。セリフのみに頼らず、音や身体の動きを織り交ぜた、絵本の様な作風を特徴とする。</t>
  </si>
  <si>
    <t>DDI8Ns6ox7qEjws</t>
  </si>
  <si>
    <t>タモさん（@JEB9I375AfP4ehQ ）のpaypay企画にて選んで頂けました！ありがとうございます🙇‍♀️✨最近paypayを使いはじめたので嬉しいです🍀時代はキャッシュレスですよね︎︎︎︎☑︎乗り遅れないようにしなきゃ😅 https://t.co/6oPL0C59P0</t>
  </si>
  <si>
    <t>20🙌 https://t.co/33eg7lt2ro</t>
  </si>
  <si>
    <t>@HAMAZUSHi_com はま寿司さんでもPayPay使えるんですね😍💕コロナの影響で飲食店での飲食の機会が減ってしまっておりますが、テイクアウトなら積極的に利用したいです‼️お寿司大好きなので、ご縁がありましたら嬉しいです💓</t>
  </si>
  <si>
    <t>masahiko_otsuka</t>
  </si>
  <si>
    <t>@ClubParrhesiaさんのライブ放送をチェックしてみましょう: 4/7 tue クラブパルヘジアFRESH! 花桐はづき「今日はネギらっチャイナ！！ 」START20:00無観客配信のみ閲覧：無料・クラブパルヘジアTwitterより※PayPayよりお気持ちをお支払いお願い致します https://t.co/X0aRyRngME</t>
  </si>
  <si>
    <t>埼玉県行田市</t>
  </si>
  <si>
    <t>埼玉県在住　趣味は短歌と俳句
紅白歌手・丘みどりさん出演のSBIいきいき少短CMに登場中！
SSW・marina、小野亜里沙、城所葵、secondrate、せりかな、伊藤さくら、和泉まみ、安納なお、大谷萌、香焼志保さんを始め頑張っているアーティストを応援！
写真は行田市の忍城と古代蓮。平日19時台のライブを主に観覧中！</t>
  </si>
  <si>
    <t>yui_bre</t>
  </si>
  <si>
    <t>過去最大にPayPayの導入を考えている…いやもう観念して登録しなよ私…</t>
  </si>
  <si>
    <t>川沿い</t>
  </si>
  <si>
    <t>昭和から平成突き抜けた腐敗物。構われるのは得意ではありませんが喜びます。たまに自分からも突撃。ジャンル無節操ゆえリスト≠フォローですみません。推せば落ちると専らの噂。名乗って良いのはもち馬鹿くらい？</t>
  </si>
  <si>
    <t>l6_vb</t>
  </si>
  <si>
    <t>PayPayよりQUICPay派ですけどね超便利</t>
  </si>
  <si>
    <t>プロ野球￤オオタニサンと日ハム￤カメラ🔰￤ヒロアカ デクくん🥦￤のんびりスタマイ カナメくんホイホイBBA￤山下大輝くんに課金したい何かコンテンツくれ</t>
  </si>
  <si>
    <t>＼獲得／4等：牛めし松屋 PayPayモール店内で利用できる全品対象5％OFFクーポン - 松屋の人気商品が一度に味わえるスーパーバラエティーセット（冷凍個食パック）などを無料でプレゼント #ズバトク https://t.co/qMkLXdlYMg</t>
  </si>
  <si>
    <t>chanu_mop</t>
  </si>
  <si>
    <t>パスマってYahoo？だしpaypay使えるようにしてくれん？</t>
  </si>
  <si>
    <t>チョコミン島🍫🌱</t>
  </si>
  <si>
    <t>在宅コンテンツ楽しんでます。</t>
  </si>
  <si>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https://t.co/PG1tV6sBLZ</t>
  </si>
  <si>
    <t>＼獲得／【50％OFF】無塩無添加の素焼きアーモンドパウダー500g - 毎日ひける！　PayPayボーナスライトが当たるくじ #ズバトク https://t.co/ZBdnFSDguT</t>
  </si>
  <si>
    <t>nekosodate010M</t>
  </si>
  <si>
    <t>@tokachibus (*μ_μ)うーん…PayPayは賛成ですが、降り口でスキャンした方がスマートに下車できて、後ろが詰まったりしなくて利用できるのにな…なんかイマイチだったw</t>
  </si>
  <si>
    <t>心のカウンセラーをしながら保護猫育てをしている森川 音です。ペット達の無責任な多頭飼育崩壊、遺棄、ペット虐待などがない幸せな世界が広がりますように🍀2018年11月12日溺愛していた凛太郎を亡くしました。YouTube登録致しません#猫飼いさん #キジトラ #類生後6ヶ月 #拓17才🐈 いいね、RTよろしくです🙂</t>
  </si>
  <si>
    <t>omamesan_8</t>
  </si>
  <si>
    <t>ちんちんwwwwwwwwwwちんちwwwwwwwwwwwちんちんwwwwwwwwwwwww(PayPayのCM)</t>
  </si>
  <si>
    <t>わんだふる…</t>
  </si>
  <si>
    <t>＼獲得／PayPayボーナスライト1円相当 - ズバトク毎日くじ #ズバトク https://t.co/SHmL3P5CfG</t>
  </si>
  <si>
    <t>Small_Canny</t>
  </si>
  <si>
    <t>PayPayの便利さに気づいてきたぞ。</t>
  </si>
  <si>
    <t>多趣味の劣化ボーカル。格闘技とアイマスと競馬がマイブーム。小鳥大好き25年。小島監督作品大好き。元男の娘・nana民。YouTubeを少々。</t>
  </si>
  <si>
    <t>４月のＰＡＹＰＡＹ　お得情報さらに、吉野家で使うと激安で食べれる内容をお伝えしています。気になる方は、是非ご覧ください。↓https://t.co/H6O6lrxT8P https://t.co/B2lfxapPy9</t>
  </si>
  <si>
    <t>golgosticker</t>
  </si>
  <si>
    <t>現金払いしたときのお釣りが汚く思うようになってしまった。クレジットカードなんかも相手に渡すのがイヤ。やっぱSuicaやPaypayのように非接触がいいね。 #新型コロナウイルス</t>
  </si>
  <si>
    <t>Tokyo JAPAN</t>
  </si>
  <si>
    <t>西の田舎出身 東の都会在住。ビール 揚げ物 あずきバー。上戸彩 竹内まりや 宇多田ヒカル。脳内14歳。雪が降るとテンションMAX。レトロゲーム好き。鉄分含有。カメラいじってます SONY α 85mm F1.8 7Artisans 35mm F1.2。人混 行列 高温 多湿は好かーん</t>
  </si>
  <si>
    <t>1415926535fx</t>
  </si>
  <si>
    <t>@onimaruchannel dポイントはマックで、楽天ポイントはガソリンスタンドで使える所あるみたいだよ！メルペイはiD払いなら使える所多そう。PayPayはすかいらーくグループで消費✨</t>
  </si>
  <si>
    <t>専業ニートしてますw
お金が増えたり減ったりするFXしてます。
普段口悪いですが、社会不適合で照れ隠ししてるだけの女子でーす。
パパ活とか興味ありません！
それ系のDMは無視します！
写メはもう公開しません！
女子ナメンナヨ。</t>
  </si>
  <si>
    <t>@IC51670969351 @oita_tn24 えらい分、後から現金UPが期待できますが責任分楽しさ半減で人生終わるのも 何だかな～って思います😅なるならトップかPayPayかと！中間はイカンです😱💦(笑)</t>
  </si>
  <si>
    <t>pandakuntw1</t>
  </si>
  <si>
    <t>お買い物マラソンで買ったすき家の楽券に単品でチーズトッピングをPayPayしました　これは旦那の分で私はLINEポケオでカレーだよ🍛</t>
  </si>
  <si>
    <t>東海地区在住 旅好きです　最近はポイント集めがすきです　なんとなく得した気持ちで幸せになりたい❤︎野球、音楽、食べ歩き、ポケモンGO、ポイント集めなどなど #楽天モバイル無料サポータープログラム 同じ名前でLINE conomiもやってます❤︎</t>
  </si>
  <si>
    <t>onihiso</t>
  </si>
  <si>
    <t>ごろごろ煮込みチキンカレーも気になるが、カチャトーラ定食のお得な割引クーポンも来てるわ。（松屋アプリとか参照）。割引率大きいのと、いまはPayPayの2割ポイント還元もあるから松屋でまた食べたい気はするが…。</t>
  </si>
  <si>
    <t>イロマンゴ島サーバー</t>
  </si>
  <si>
    <t>成人済。重度のショタスキーの方の志波直人。ペドぃ。アイコン絵はmixiで永井道紀さん（ @nagaimitinori ）から戴いた想像似顔絵「しばきゅん」です。 2014年1月末くらいからチェンクロ、2019年9月からFGOも始めました、プレイヤー名は「ナオト」です。</t>
  </si>
  <si>
    <t>CM36134816</t>
  </si>
  <si>
    <t>oggyさんがあなたをQuickPointに招待しています。QuickPointに新規登録するとPayPayボーナスがGETできる10連スクラッチをもらえるよ！無料登録はこちらから！ https://t.co/Ndj1YoZkvW</t>
  </si>
  <si>
    <t>よろしくお願い致しますm(_ _)m</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</si>
  <si>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https://t.co/0kxcCaHI9S</t>
  </si>
  <si>
    <t>gq8E7g6bLutORM8</t>
  </si>
  <si>
    <t>コロナウイルスと戦う医療従事者の方が個人的に困っている事を見える化し、支援・応援をしやすくする為のアカウントです。医療従事者の方は、今自分個人が助けて欲しい事、手伝って欲しい事を中心につぶやいて下さい。今医療従事者の方の力になりたい人がたくさんいるはずです。きっと。</t>
  </si>
  <si>
    <t>mothersiimother</t>
  </si>
  <si>
    <t>ベアーズ永久フリーパス20万めっちゃ欲しい〜　　しかし、CDは1枚でええし、PayPayで払えるのご1番楽やしーとすれば、CDと幻のチケットか、、、🤔</t>
  </si>
  <si>
    <t>OSAKA</t>
  </si>
  <si>
    <t>(ex.おだ) 音楽すき。絵を見たりするのがすき。 ライブすき。きのこのちょいぐろいめがすき。くだらないことがすき。路地をぷらぷら、商店街をぷらぷらとかすき。 荒いかんじがすき。 優しいのがすき。 眠たいのがすき。しほちの寝起きがすき。NO NUKES</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</si>
  <si>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#SNKRS国内番号バンもされない安全保障ですのふこ</t>
  </si>
  <si>
    <t>くっそ暇❤️ PayPayかアマギフ咥えてDM来いよ❤️ #マゾ　#貢ぎ奴隷募集　#ATM奴隷 #調教  #貢ぎ豚 #射精管理　#奴隷募集#クソマゾ　#財布管理　#寸止め　#射精許可　#飲尿　#貢ぎ奴隷　#m男　#s女</t>
  </si>
  <si>
    <t>umajotomo</t>
  </si>
  <si>
    <t>オフィスグリコで買おうと思って小銭がないから、ヤフオクで登録した以来使ってなかったpaypay使ってみた。こりゃ便利だ！</t>
  </si>
  <si>
    <t>競馬暦6年。主に府中に相方のがっちゃんと出没します。手芸が趣味で絵が仕事。スマホよりPC派。かえるのブリトーとニホンヤモリが大好き。色んなヤモリと暮らしています。
ウチのヤモリアカウント出来ました！→@porco_puyoten</t>
  </si>
  <si>
    <t>jojokawa</t>
  </si>
  <si>
    <t>PayPayだけでないよ、、アプリのダウンロード教えてもパスワード設定してるの、これなに？とか聞かれるし、、1円でも得したい特に中高年の方。わたしゃ携帯会社の人じゃないよ、と思う事しばしば。</t>
  </si>
  <si>
    <t>はちおーじ</t>
  </si>
  <si>
    <t>ドラゴンズとドラゴンゲートと楽天イーグルス、愛犬(柴犬)が大好きでうっくり生活してます。好きな四字熟語は「相葉雅紀」</t>
  </si>
  <si>
    <t>muzirusi23</t>
  </si>
  <si>
    <t>motch1977</t>
  </si>
  <si>
    <t>福岡県内（市内では無いです）</t>
  </si>
  <si>
    <t>ぽっちゃり好きの垢です。 ぷにぷにの感じが好きです。 業者と思われるフォローはブロックします。 飯呑み友人が欲しい 175cm、72kg</t>
  </si>
  <si>
    <t>xxxkisaragixxx</t>
  </si>
  <si>
    <t>@Touhou_LW 小銭ないや…そうだ！すいません！PayPayで支払いできますか？</t>
  </si>
  <si>
    <t>🎌大日本帝国万歳🎌</t>
  </si>
  <si>
    <t>色んなゲームとかやっている。モンパレ(PC) \ モンスト\艦これ\ガンオン\天華百剣斬\アズレン\グラブル\です。特に好きなのは「大和型戦艦が大好き」だ。戦艦愛しているから擬人化になっても好きだ。大好きだ。</t>
  </si>
  <si>
    <t>ktnh209</t>
  </si>
  <si>
    <t>@8g_shisha PayPayもっかい貼ってください！カンパしたい！！</t>
  </si>
  <si>
    <t>肥溜めみてえなところ</t>
  </si>
  <si>
    <t>似ているタイプの芸能人は、坂口杏里さんです！ メンヘラシングル育児マン さめざめガール</t>
  </si>
  <si>
    <t>herot777</t>
  </si>
  <si>
    <t>まじで自己責任。これは鍵アカウント。</t>
  </si>
  <si>
    <t>mrt_dayo</t>
  </si>
  <si>
    <t>オンライントークに一緒に参加させてもらい、歌を届けます。内容などは、DMなどでお話ししましょう🙋🏻‍♀️✴︎リクエストにもこたえます〜🌛LINE Pay、PayPay等対応しておりますので、お気持ちをお届けしていただけたら嬉しいです。気軽に連絡おまちしてます🐶🤍</t>
  </si>
  <si>
    <t>ナガノ トーキョー</t>
  </si>
  <si>
    <t>わくわくデザイナーになります</t>
  </si>
  <si>
    <t>mimitata85</t>
  </si>
  <si>
    <t>お得大好き、4歳と2歳の子持ち主婦です。 懸賞大好き😘無言フォロー失礼します。怪しいものではありません。よろしくお願いします！ #懸賞好きさんと仲良くなりたい#懸賞好きさんと繋がりたい</t>
  </si>
  <si>
    <t>nubobo</t>
  </si>
  <si>
    <t>タムロン 70-180mm F/2.8 (A056)が12万円ちょいだけど、Yahoo!ショッピングだとPayPayとかのポイントが10%付くんで実質11万円くらいになるね。</t>
  </si>
  <si>
    <t>よくゲームしてます。カメラなるべく使いたい。毎朝歩きたい。
写真置き場: https://t.co/iLoKSXGsEk
N国垢 @nubobo_nk2</t>
  </si>
  <si>
    <t>rocogirl_jp</t>
  </si>
  <si>
    <t>天才！これお願いしてみよう。Googleマップのコメント欄とかから。paypayのQRとか使ったらダメなんだろうか？ https://t.co/YoQYEJVveP</t>
  </si>
  <si>
    <t>お仕事・おしゃべりはDMへ</t>
  </si>
  <si>
    <t>贈り物でヒトをつなぐ@ohenzcom オーエンズ運営。夢は芸術に貢献する投資家 | 准認定ファンドレイザー | 大妻女子大→インデックス→DeNA→独立 | 年間100日劇場・映画館・ライブハウス・美術館にいる #開演時間に遅れないために #劇場ごはん| 梅干と日本酒好き｜MCE食 |</t>
  </si>
  <si>
    <t>924_924</t>
  </si>
  <si>
    <t>@kei_10jinactor @10jin10jin そこから夏にしよう〜秋にしよう〜ってなってPayPay Domeツアーがくる</t>
  </si>
  <si>
    <t xml:space="preserve">佐賀市
</t>
  </si>
  <si>
    <t>向日葵の花束は今日で最後さわりょうありがと。</t>
  </si>
  <si>
    <t>poyaa___</t>
  </si>
  <si>
    <t>みんなからの匿名質問を募集中！こんな質問に答えてるよ● PayPayとギフティーだけで…● ぽゃ様はどんな人がタイプですか…● 貞操帯つけてまってます…● 初体験はいつですか？…#質問箱 #匿名質問募集中https://t.co/4QbJ4sONBp</t>
  </si>
  <si>
    <t>JD✧DMで射精管理とか調教してオナ指示もしてあげる✧通話とかリアルは❌フォローしてからDMしてね</t>
  </si>
  <si>
    <t>HVbZahDnuJm61VM</t>
  </si>
  <si>
    <t>アニメ 声優 野球好きで、富田美憂さんを1番応援しています。最近はバンドリ にハマってます。ホークスファンでデニスサファテ選手と周東右京選手を特に応援しています。CLAYさんのスポンサーを1年〜(銀バッジ)させていただいてます。プロスピA 無課金ホークス純正をしています。ソフトバンクリーグ102位　楓所属🍁×1</t>
  </si>
  <si>
    <t>akiresolution</t>
  </si>
  <si>
    <t>💫定期💫🔮DM鑑定致します🃏タロット占い✡️【お試し】ワンカード(結果に対する質問:1回)1問:¥500恋愛💝仕事🖋人間関係🤝30分で安らげる憩いの時間に✨🕰※5月末迄キャンペーン✨『Paypal Me』『PayPay』対応です✨#占い#タロット</t>
  </si>
  <si>
    <t>【#占術 と #戦略 にて貴方の悩みと共に向き合う】#タロット軍師🔖#ココナラ #WORDS #DM にて鑑定受付中です🔮(※有料)#タロット占い が主軸の卜術使い📚補助で #易学 #ルーン #ルノルマン【トランク片手に街を征く🧳占い師】【偶然を味方につける天才】『貴方が【前に進む為の一歩】、お助け致します』</t>
  </si>
  <si>
    <t>chikkyun</t>
  </si>
  <si>
    <t>職場近くに松屋無くて今月のpaypay還元困ってたんだけど出勤停止のおかげで昼行けるし上限3000円分回収できるかも。嬉しい。</t>
  </si>
  <si>
    <t>160文字以内で自己紹介できないくらい໒꒱· ﾟが一生好き
さあやちゃん圧倒的単推し</t>
  </si>
  <si>
    <t>76takkun</t>
  </si>
  <si>
    <t>コメント、ビールお待ちしております！お支払いは PayPayで。https://t.co/74KZ6ht7kY https://t.co/0y8piznAd5</t>
  </si>
  <si>
    <t>PUZZLE</t>
  </si>
  <si>
    <t>会員番号1657532。新宿二丁目『PUZZLE』横浜市旭区『BARたぁ坊』</t>
  </si>
  <si>
    <t>_xl4q</t>
  </si>
  <si>
    <t>ゲーム、スノボ、バスケ、ダーツ</t>
  </si>
  <si>
    <t>cb_fuchu</t>
  </si>
  <si>
    <t>☆シニア割☆55歳以上の方限定のお得な割引サービス！☆学割☆学生証をご提示で25歳以下の方限定のお得な割引サービス！☆レディースＤａｙ☆毎週木曜日（平日限定祝日は通常料金です）女性の方限定3時間パック500円でのご提供サービス！※すべて事前申告制です！PayPay支払い対応しました！</t>
  </si>
  <si>
    <t>広島県安芸郡府中町大須4-3-5</t>
  </si>
  <si>
    <t>広島県安芸郡府中町にあるコミックバスター広島府中店です。</t>
  </si>
  <si>
    <t>terurukasukabe</t>
  </si>
  <si>
    <t>お得にお買い物をしませんか？ 2当店では、様々なキャッシュレス決済に対応しております!!お気軽にお立寄り下さい＾＾#テルル #キャッシュレス #paypay #aupay #Linepayhttps://t.co/dkbNinmi3L</t>
  </si>
  <si>
    <t>埼玉県春日部市中央1-18-2</t>
  </si>
  <si>
    <t>営業時間 11:00~20:00（土日祝10:00~20:00）
電話番号 048-760-2828
アクセス 春日部駅から徒歩8分（駐車場もあります）
取扱いキャリア【docomo】【au】【SoftBank】【UQmobile】【Ymobile】【LINEMOBILE】【端末のみ単品販売も可】</t>
  </si>
  <si>
    <t>95killkazu</t>
  </si>
  <si>
    <t>🎁30ぷん企画🎁お好きなカード1500円💫PayPayでも可能😍@kajux11085 フォロー、リツイート、通知オン❗️締め切り⏰→30分後 あたれら発表！😈固定も参加してね😎#PayPay #Amazonギフト券 #iTunesカード #楽天ポイントカード #GooglePlay #プレゼント企画 https://t.co/gpeoqfJyvX</t>
  </si>
  <si>
    <t>株式会社Noa代表取締役</t>
  </si>
  <si>
    <t>元αDSS / 代表 NoaX( @noa20191001 ) / 軍団 : 超♡やっべぇ / 果汁組'組長 / サブ👶@Kajux95/実績→#かぢゅ実績 /YouTube→かぢゅ_ch/コラボ依頼は→DM</t>
  </si>
  <si>
    <t>yan621</t>
  </si>
  <si>
    <t>@i00t00k00 あやりさんだけpaypay入金しか許さない！（みんな許されない）</t>
  </si>
  <si>
    <t>青春は、サーモンピンクだ。</t>
  </si>
  <si>
    <t>みづきんはいいぞ〜〜🥴</t>
  </si>
  <si>
    <t>paypayの発音は「3歳」の方なの？？ずっと「山菜」の方だと思ってたんだけど？？お支払い方法は？って聞かれて答えると、店員さんが「3歳」の方の発音で「はい、paypayですね！」って言う。でも「paypay払い」の時は「山菜」の方じゃん？？「山菜ごはん」のイントネーションじゃん？？どうなの？？</t>
  </si>
  <si>
    <t>KohaPiyochan_</t>
  </si>
  <si>
    <t>神奈 横浜市</t>
  </si>
  <si>
    <t>2羽のオカメインコと生活しています。 Twitterは見る専門ですがよろしくお願いします😄 ノーマル♂こはる2016.10生/ルチノー♀ぴより2017.5生❤スプラトゥーン2、フォートナイト、どうぶつの森、株主優待、香水、宝石❤</t>
  </si>
  <si>
    <t>minchi99</t>
  </si>
  <si>
    <t>今日初めてpaypayでチャージして本買ったわ。かんたんすぎてやばい。利用限度額あわてて設定したわ。</t>
  </si>
  <si>
    <t>会社か布団かまたはそれ以外</t>
  </si>
  <si>
    <t>ゆるく生きてます フォロー、アンフォロー？ブロックやリムーブ？とか自由にどうぞ。
テレビやら映画やらポツリポツリとつぶやきます。
あと食べ物系つぶやきます。
そんなにおもしろくないです。そんなもんですｗ
基本あまのじゃくです。</t>
  </si>
  <si>
    <t>paa1523</t>
  </si>
  <si>
    <t>@10riona11 PayPayでならお小遣い送金しちゃる🥺</t>
  </si>
  <si>
    <t>福重→春日→井尻→佐賀→別府→小倉</t>
  </si>
  <si>
    <t>#だいすきさら #小鳥遊育成物語</t>
  </si>
  <si>
    <t>konpeichinroto</t>
  </si>
  <si>
    <t>https://t.co/HX2Ki7IQX3＃吉野家万歳＃牛丼#テイクアウトしよう もうね、ほんとこれ有難いよ！！！テイクアウトで15%OFF！！そして、#Paypay で支払うと、25%還元！！！さらに、12日までだとTポイント80ポイント還元！！！かぁ！！！吉野家様様！！！</t>
  </si>
  <si>
    <t>競馬に麻雀にポーカーにギャンブル用の垢です‼️よろしくお願いします🤲</t>
  </si>
  <si>
    <t>BAR_Savepoint</t>
  </si>
  <si>
    <t>オンライン飲み会始めます🍺お気軽に～( ･ω･)ﾉ初めて使う人はニックネーム書くのと、ビデオとマイクをオンにすると良いです。あと、ブラウザで開かないと上手く行かないみたいです。#たくのむ #参加自由 #投げ銭制 #PAYPAY #オンライン飲み会https://t.co/LVqKwiFjJ4</t>
  </si>
  <si>
    <t>大阪市住吉区長居東4-5-1 長居グランドハイツ202</t>
  </si>
  <si>
    <t>地下鉄長居駅すぐ。大人の遊び場です。ラーメン屋天下一品さんの上2階にあります。
営業時間:20時～4時くらい
#ダーツ #バックギャモン #よんブロック
日本よんブロック協会本部
コリアンダー餃子専門店
youtube 【せーぶぽいんとch】
06-6654-7143
https://t.co/DxAabW4gFR</t>
  </si>
  <si>
    <t>nxnxaaa2</t>
  </si>
  <si>
    <t>@akane_cl PayPayを視野にいれてますよ〜✏️あと鬼滅見始めました👹笑</t>
  </si>
  <si>
    <t>富山県出身の鍵盤弾きです。よく食べよく寝ます。ドラえもんとフュージョンが好き。 エレクトーン、ピアノ、キーボード何でもやってます。</t>
  </si>
  <si>
    <t>一生悩める...これがPayPayでさらに5%オフ... https://t.co/PGp639d0OW</t>
  </si>
  <si>
    <t>@Conomi_00 PayPayのQRコードで乞食していくんや！</t>
  </si>
  <si>
    <t>takem0t0_web</t>
  </si>
  <si>
    <t>住信SBI ようやくPaypay対応したのか！</t>
  </si>
  <si>
    <t>Webの世界の片隅で、あちこち転々と流浪人のような生き方をしております。
セッションカフェに遊びに行って歌ったりもします。</t>
  </si>
  <si>
    <t>CyberdragonY</t>
  </si>
  <si>
    <t>参加費PayPayで優勝商品アマゾンで買えるもので好きなものとかで大会開いたら面白そうとか思った</t>
  </si>
  <si>
    <t>大阪圏内ならどこでも駆けつけます！</t>
  </si>
  <si>
    <t>後手ワンキルしか能の無い人</t>
  </si>
  <si>
    <t>katamikaa</t>
  </si>
  <si>
    <t>みんなからの匿名質問を募集中！こんな質問に答えてるよ● 弓具ってどういうタイミングで買…● 好きになる瞬間っていつですか…● paypayを使っていますか？…● 弓のポンドってどのくらいですか…#質問箱 #匿名質問募集中https://t.co/N4cwZapsOX</t>
  </si>
  <si>
    <t>大阪⇔愛媛⇔愛媛</t>
  </si>
  <si>
    <t>今東⇒追手門 経営ビジネス心理専攻、アーチェリー部、インハイ団体優勝とか国体etc....同期追大生と繋がりたい</t>
  </si>
  <si>
    <t>kanayan1224</t>
  </si>
  <si>
    <t>@chichuchuxx 私はクレジットとかデビットで払ったときのあのレシートにサインしたりするのがマジ無駄すぎる時間と作業やけん、スイカの方が早いから好きかな、、、。PayPayもし使ったら私に教えてやー😂</t>
  </si>
  <si>
    <t xml:space="preserve">福岡 Australia </t>
  </si>
  <si>
    <t>JPN/FUK🇯🇵→AUS🇦🇺→国際線CA🌏✈️🌟 / ビーチバレー / 旅 / Hitchhike / Backpack / workout / 茶道 / 象使い資格•英語教師資格•バリスタ資格 取得 / 元•スタバ&amp;AUSカフェ店員 /coffee lover / ブログやってます↓/</t>
  </si>
  <si>
    <t>SaraBun5</t>
  </si>
  <si>
    <t>paypay始めたら、ソフトバンクがお小遣いくれた。</t>
  </si>
  <si>
    <t>亜細亜</t>
  </si>
  <si>
    <t>やあ。
とある高校で教育を受けていたSarah Bunだ。
春から大学生だよ。
もちろん私の事さ。</t>
  </si>
  <si>
    <t>yuitarot</t>
  </si>
  <si>
    <t>恋愛問題占います(  * ॑꒳ ॑*)⸝⋆｡✧♡お相手のお気持ちを見るのが得意❤チャット🦋MIROR🦋WORDS🦋amory各サイト↓https://t.co/22hHL4F2ymTwitterのDMからの申し込み（振り込み、PayPay払い）で、フォロワー様のみ通常メニューから500円引🍀女性のみですが、通話鑑定もしてます🌈✨</t>
  </si>
  <si>
    <t>依頼先は以下のサイトにまとまってます</t>
  </si>
  <si>
    <t>あなたのパートナーとなるハーバリウムボールペン作家兼、恋愛専門占い師❤⚠️無料鑑定してはないですよ❌⭐チャット鑑定→DMから直接依頼される場合、定番メニューから500円引⭐️ポケモンに詳しめ⭐https://t.co/XJw7D8snK8</t>
  </si>
  <si>
    <t>#荒野行動アカウント買取 16#廃課金_金枠多数など高価買取 総実績700以上なので安心🔐実績確認【https://t.co/Nx5b8A0IsN】買取方法💰各種プリカ/銀行振り込み/Linepay/paypay#荒野行動#荒野行動垢買取#荒野行動買取https://t.co/rWdPmmvxv8</t>
  </si>
  <si>
    <t>toriniku_kfc</t>
  </si>
  <si>
    <t>さっきスーパーでPayPay使ってレジの人に画面見せた瞬間友達から「ちんこ」ってLINEきた</t>
  </si>
  <si>
    <t>本能寺で光秀と謀反！</t>
  </si>
  <si>
    <t>とりにく</t>
  </si>
  <si>
    <t>iTunes Amazonギフト Google play 販売、クレジットカード 、携帯決済の現金化しています。※例1500円→2100円3000円→4200円5000円→6500円10000円→13000円Amazonギフト　　iTunesカードGooglePlayカード裏バイト闇バイトクレカクレカ現金化paypay残高現金化LINEpay残高現金化金策</t>
  </si>
  <si>
    <t>300_drunker</t>
  </si>
  <si>
    <t>我が家で貯めるポイントをPayPay主軸にして行こうとした矢先、最寄りのスーパーがPayPayを終了してしまった……。現金のみに戻るんだとか。PayPay無料終わるのだろうか？残念の極み。Yahooショッピングでの金額修正に「修正金額の倍額残高」を必要とする狂気の仕様もなんとかして。</t>
  </si>
  <si>
    <t>サイクル倉庫とゴッサムシティ</t>
  </si>
  <si>
    <t>ロードバイクとwebの日々。バットマンとアップルへの偏向愛。酒も映画もゲームも年々本数は減少傾向。 年間走行距離は5000km未満。健康と筋肉と余裕が欲しい。</t>
  </si>
  <si>
    <t>TopSite_JP</t>
  </si>
  <si>
    <t>外出自粛で需要増の吉野家、PayPayキャンペーン＋αで実質半額に！ https://t.co/LKo8UItktx</t>
  </si>
  <si>
    <t>東京都・大阪府</t>
  </si>
  <si>
    <t>弊社は共用サーバーから保守管理付きのマネージド専用サーバーまで、安定性を重視したレンタルサーバーをご提供致しております。その他にも、ドメイン管理やホームページ制作等も承っております。ここではIT関連の記事やニュースを中心に紹介しております。</t>
  </si>
  <si>
    <t>kamkamna551</t>
  </si>
  <si>
    <t>これは情報共有なんですが、幸楽苑の冷凍肉餃子めっちゃ美味しくて、普段は30個入り630円なんだけど今500円になってて、Paypayで払うと20％引き、更にヤフープレミアム使ってるともう5％でクッソ安く食べられるので、食べない手はないですよ。</t>
  </si>
  <si>
    <t>しがない猫。来世では主夫になる所存。</t>
  </si>
  <si>
    <t>oaioo_51255</t>
  </si>
  <si>
    <t>笑顔を絶やさずいつも前向き自分磨き！！！</t>
  </si>
  <si>
    <t>JAM｜亡霊｜97｜ヲタ初心者｜金欠社会人｜タメ口◎ 拒否なし｜病みがち｜供給追いつけない</t>
  </si>
  <si>
    <t>ClubParrhesia</t>
  </si>
  <si>
    <t>4/7 tue クラブパルヘジアFRESH! 花桐はづき「今日はネギらっチャイナ！！ 」START20:00無観客配信のみ閲覧：無料・クラブパルヘジアTwitterより※PayPayよりお気持ちをお支払いお願い致します https://t.co/WK0UGQJmdV</t>
  </si>
  <si>
    <t>clubparrhesia@gmail.com</t>
  </si>
  <si>
    <t>ライブ放送クラブパルヘジアFRESH! 〜音楽バラエティ〜 毎週火曜日夜8時から♫西武新宿線井荻駅前チャイナスクエアより放送</t>
  </si>
  <si>
    <t>yumeatomu</t>
  </si>
  <si>
    <t>こんばんは～♪♪ 夜はのんびりとした時間が過ぎるゆめあとむです。キャッシュレス支払いがお得ですが、今月はPayPay払いは更にお得です(^-^) テイクアウトの支払いももちろんOKですのでお得にご利用くださいませ♪♪#十勝 #十勝takeout  #無料マスク #マスク無料 #お弁当 #オードブル #十勝清水 https://t.co/SHdW2rOW0D</t>
  </si>
  <si>
    <t>北海道上川郡清水町南１条１１丁目１</t>
  </si>
  <si>
    <t>十勝清水のツートップ『牛玉ステーキ丼』『牛とろ丼』を提供しています！ お一人様からファミリーまで誰でも気軽に入れるお店です♪ 飲み放題付き宴会もおまかせください！ 各種仕出し弁当・オードブルも承っておりますのでお気軽にご相談ください！
https://t.co/K6xO7I6zu7</t>
  </si>
  <si>
    <t>IC51670969351</t>
  </si>
  <si>
    <t>@ShizuokaEA51 @oita_tn24 🤣🤣🤣うまい‼️えらく（体が思うように動かなくなる、静岡の方言ですよね）なるのは体だけです（笑）　長がつくと大変ですよね。当方いつも「あ長〜😃」と言ってます。　paypayいいですよね〜まさに「現金💰」な話ですね❗️</t>
  </si>
  <si>
    <t>デジタル無線を主に運用しております。アマチュア無線、DCRを中心としたライセンスフリー無線に、警察🚔、消防🚒・救急🚑、鉄道🚅、航空機✈️🚁ファンでもあります。ドローンこれから運用予定。もちろん無線以外のことも大歓迎です🙆‍♀️楽しめればOK.d(^_^o)よろしくお願いします😃</t>
  </si>
  <si>
    <t>@paman_ninnin PayPayの使い方わかってません！COOKIEか17歳の地図お願いします！</t>
  </si>
  <si>
    <t>nkmr_dai</t>
  </si>
  <si>
    <t>各世帯に郵送されるマスクと一緒に現金給付証なるものを入れておけば、支給はあっというま。銀行に支払いを代行して貰うルートとPayPayなどの電子決済アプリにチャージするルートで分散したらクラスターのリスクも軽減できる。今更ながらマイナンバーが普及していたら楽だったな #安倍首相会見</t>
  </si>
  <si>
    <t>【経歴】IT会社に新卒入社→営業職で戦力外通告-異動→プログラミングに出会う→年間1億円のコスト削減プログラムを開発→社長賞受賞→世の中の苦しんでる私と似た人に少しでも役に立てればと思いブログを開設。文系がプログラムと出会って会社員人生が変わった人。</t>
  </si>
  <si>
    <t>stand_alow</t>
  </si>
  <si>
    <t>ちなみに今日コーラ箱買いしてきました、もちろんPayPayで</t>
  </si>
  <si>
    <t>日本 北海道</t>
  </si>
  <si>
    <t>PC PUBG APEX St4ndy 神＠lvna_pgの相棒無言フォロー失礼します気軽にお誘いください。ピピ@Edwarden10 @L4mbda 推しピ@NachiOxO https://t.co/iN7IFs93iS質問箱 #EXPWIN</t>
  </si>
  <si>
    <t>balan_9029</t>
  </si>
  <si>
    <t>Paypay導入するかなぁ</t>
  </si>
  <si>
    <t>たまにお絵描きします。たまにNOeSIS追ってます。気になる人フォローしますが、フォロバミュートはご自由に。創作垢→@balan_sousaku</t>
  </si>
  <si>
    <t>OLDGEAR_Sakai</t>
  </si>
  <si>
    <t>お世話なります！オールドギア堺本店です当店ではコロナ対策としてマスク、アルコール、手洗いうがいなどの対策をさせて頂いて居ります。お客様用のアルコール消毒液も置いております。なお、PayPay、クレジット決済なども対応させて頂いております！当店のご利用を心よりお待ちしております https://t.co/N5OAddVGcY</t>
  </si>
  <si>
    <t>大阪府堺市南花田町61-3</t>
  </si>
  <si>
    <t>新品、中古タイヤホイール買取等 大泉緑地の近くの街のタイヤ屋さん新品タイヤ．新品ホイール取り寄せok お気軽にお越し下さい！</t>
  </si>
  <si>
    <t>おっ！PayPayが思ったよりかえってきてて地味に嬉しい(*^^*)どーせ全部🍺にかわるんだけど(笑)</t>
  </si>
  <si>
    <t>fukakyon1213</t>
  </si>
  <si>
    <t>@natsumi_scooptv 調べたところ、コンビニに売ってるオンラインチケットかクレカかPayPal（paypayではない）しかできないみたいですね…au決済…</t>
  </si>
  <si>
    <t>11111100010-1011-1010</t>
  </si>
  <si>
    <t>ラーメン食べたい</t>
  </si>
  <si>
    <t>hirorin_1010</t>
  </si>
  <si>
    <t>paypayモール出荷はやっ！ https://t.co/IeBKBnb7BV</t>
  </si>
  <si>
    <t>福島</t>
  </si>
  <si>
    <t>チッチ推しです(^^)
2019.5.26 仙台PIT参戦
2019.10.19 ヤンジャン文化祭参戦
2020.1.18 宇都宮文化会館参戦</t>
  </si>
  <si>
    <t>hanuri_free</t>
  </si>
  <si>
    <t>PAYPAYはちょっと使うの難しい部類だと思う</t>
  </si>
  <si>
    <t>パズドラふっき/元パズドラブログ主/AVA/RP〜1199/PUBG/レアル・マドリード/ポケモン/元ゴエクロ民/飯テロ執行本部本部長</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</si>
  <si>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https://t.co/g4DNqXtZeJ</t>
  </si>
  <si>
    <t>__mipixxx</t>
  </si>
  <si>
    <t>あつ森 🎄✨ ￤ 社会人25↑ 🚺 ￤ オリビアちゃんがすき♡♡￤ 仲良くしてください🥺</t>
  </si>
  <si>
    <t>bossy5023</t>
  </si>
  <si>
    <t>ロピア様でPayPay使えなくなるんか…手数料云々もだけど、使い方良くわからん人のせいでレジ回転が悪くなるのもあるんだろうねー</t>
  </si>
  <si>
    <t>東京都西多摩郡相模原町</t>
  </si>
  <si>
    <t>トーシロなチューバ吹き / ユーフォも吹きます / Alexander 163G / Miraphone F281C (E.Fritz) / YEP-642S / QMB-401SB / たちすい37th / TUSO19年次 / UPsWO / なんちゃってCond / 無類のビール好き / 人に役立つ鉄道マニア志望</t>
  </si>
  <si>
    <t>donkiten_5kai</t>
  </si>
  <si>
    <t>無駄に多く入ってるPayPay残高の行先がなくなってしまった(´･_･`)</t>
  </si>
  <si>
    <t>ザナルカンド</t>
  </si>
  <si>
    <t>又の名を林田恵です。</t>
  </si>
  <si>
    <t>Chihirot6</t>
  </si>
  <si>
    <t>今までQR決済アプリ入れてなかったんだけど、このご時世で非接触決済は私も店員さんも安心できて大助かりだなーとなったのでPayPay入れてみた。財布出さずにスマホで決済できてすごく便利だし割引きまである…！</t>
  </si>
  <si>
    <t>枢木病/スザルル/ルルスザ/FGO/グラブル/メギド ※2次元でたまに腐ってる↑20 。ネタバレ用@chihirot0 https://t.co/4abtrjJzaS</t>
  </si>
  <si>
    <t>QMASC</t>
  </si>
  <si>
    <t>会計の時に「これどうやるの」って聞いてくる客多すぎるんだよなぁ。あと、PayPayで払うって決めてるなら会計前にアプリ開いといてくれ https://t.co/Ms6zWxEWtG</t>
  </si>
  <si>
    <t>西野七瀬　</t>
  </si>
  <si>
    <t>結局「西野七瀬」しか勝たん</t>
  </si>
  <si>
    <t>Inutosakegasuki</t>
  </si>
  <si>
    <t>@m0331020 ｼﾞｬﾝﾌﾟｺﾝﾋﾞﾆ3軒回ってどこも無いんだけどーーー!!明日仕事帰りに妹宅で甥っ子のｼﾞｬﾝﾌﾟ読んで帰ります✨蛇の生殺しってこう言うことやのね…。ﾜﾀｼ、ﾀﾌﾞﾚｯﾄどころかpaypayもｲﾏｲﾁ理解できて無いのですorz時代の波に乗れてて羨ましす!✨</t>
  </si>
  <si>
    <t>大きな犬と強い酒が大好きです。
黒ﾗﾌﾞと暮らしています。</t>
  </si>
  <si>
    <t>crknanae</t>
  </si>
  <si>
    <t>KyashがApple Payに対応したけど、もうどのキャッシュレスを使うのが便利なのかわからんちんのとっちみち。比較的高額になる獣医さん代をPayPayで支払ってるからPayPayにまとめるのが得なんだろうけどなー。</t>
  </si>
  <si>
    <t>かつそばが好き</t>
  </si>
  <si>
    <t>CheeseDeHappy</t>
  </si>
  <si>
    <t>先日の０のつく日の参加者さんなんかサンマルクカフェでPayPay払いして40%返ってきたと聞いて凄すぎって思ったものさ</t>
  </si>
  <si>
    <t>滋賀 大津市</t>
  </si>
  <si>
    <t>デジタル絵描きさんとして絵を描く時間を増やしていきます。オリジナル絵やﾒｼﾃﾛしていきたいです。ありがとうございます_[ _|  O△O]っ
Skeb: https://t.co/ThSzmNjNwe FANBOX: https://t.co/iHieZ41Ghp</t>
  </si>
  <si>
    <t>tubasa5114</t>
  </si>
  <si>
    <t>男性社会人です(⌒▽⌒)趣味はダーツ、映画（週一で映画館に見に行ってます</t>
  </si>
  <si>
    <t>neko_1017_</t>
  </si>
  <si>
    <t>マルアイがPayPay対象やったら最高やのにな…マイナポイント貯めるのどこのキャッシュレスにしよかな。 #ペイペイ#マイナンバー</t>
  </si>
  <si>
    <t>一児の母。 無職。旦那と別居中でDV受けまくって散々な人生送ってきた感想や、近況をつぶやきます。</t>
  </si>
  <si>
    <t>club_neverland</t>
  </si>
  <si>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入場料、バーのどこでも使えるのでお財布が寂しくてもスマホがあれば気にせず遊べます❗️とりあえずアプリゲットして500ポイントだけでももらっちゃえ❗️https://t.co/ie3mrLIfWz</t>
  </si>
  <si>
    <t>長野市南千歳町862-1 3F</t>
  </si>
  <si>
    <t>Asian Dining &amp; Bar PELANGIの３階にある長野県下最大規模ナイトクラブ「NeverLand」のOfficialアカウントです。日々の最新情報やパーティー情報など呟いていきます♪ 長野に新しい夜遊びを提案していきます！VIP席は４席ございます。ご予約はこちらまで→ ☎026-225-9603</t>
  </si>
  <si>
    <t>shippin41</t>
  </si>
  <si>
    <t>PayPayやってみよかな。</t>
  </si>
  <si>
    <t>Don't Give Up</t>
  </si>
  <si>
    <t>122percent</t>
  </si>
  <si>
    <t>吉野家で牛丼並盛テイクアウト(PayPay支払い)実質￥258-なのよね他の選択肢がかなり限られるレベルで強い</t>
  </si>
  <si>
    <t>断固としてPOP'N TUBEをやっています。酒を飲もう。通話をしよう。 弐寺:1000(2115-2193) えふごはじめました あなたをみています。 アイコンを描いたのはアメフラシです。</t>
  </si>
  <si>
    <t>kyokutou_manbo</t>
  </si>
  <si>
    <t>幸楽苑でPayPay乞食した。25%還元は残高払いに限るから注意。 https://t.co/UXB929g5mu</t>
  </si>
  <si>
    <t>【2028年リタイア予定】ド底辺プログラマ。労働から逃れ配当金生活を望むクズ。2019年末資産は4000万円、配当金は税引後年120万円。主に日米の高配当株を保有。遊びで競馬やレバレッジ投資で夢を見るアホ。ブログで競馬分析や毎月の資産状況を書いてるバカ。ゲームと映画、有吉ラジオが癒しのゲス。</t>
  </si>
  <si>
    <t>yanicas_0</t>
  </si>
  <si>
    <t>わい馬鹿なんかな？PayPayいれてコンビニではこれで支払うって決めてるのに、結局財布持ち歩いたら現金出してPayPayのことなんかすっかり忘れてる意味無いのでは、、煙草代ちゃんとわけてるのに、、</t>
  </si>
  <si>
    <t>禁酒ブログ（？）アカウント（大嘘）減量中、いずれ酒やめます社畜。アル中がもがき苦しんでる様子が見れる</t>
  </si>
  <si>
    <t>okiTwinkleHeart</t>
  </si>
  <si>
    <t>今日4月7日(火)✨Twinkle💖Heart💫◉お知らせ致します➡︎4月11日の3周年partyinアルハンブラは延期となります。今夜はかずなりで22時オープン！コロナ対策の為早めに閉める予定です。店内消毒対応してます。電子ポイントカードとカード決済やEdyや楽天PayやIDやPayPayでの支払い可能 https://t.co/LexkhxGGqh</t>
  </si>
  <si>
    <t>沖縄 沖縄市諸見里1-3-18 2F</t>
  </si>
  <si>
    <t>#沖縄市 #GAYBAR 名前の由来は星の輝きのような心をっと言う意味でつけた。そんな輝く心を持ちたい。soft drink ¥600〜 cocktail ¥900〜 泡盛、焼酎などボトルやワンドリンク対応。J-POP K-POP 洋楽が店内で流れてます。20代から50代ぐらいまでの客層が集まります。</t>
  </si>
  <si>
    <t>0606xsd3104</t>
  </si>
  <si>
    <t>みんなからの匿名質問を募集中！こんな質問に答えてるよ● paypayドームって名前なく…● 自分の心に残ったゴールは何？…● なぜあんなにソフトバンクは強い…● ゲームしてて暴言吐いてる人って…#質問箱 #匿名質問募集中https://t.co/H8wxhGsgYv</t>
  </si>
  <si>
    <t>東京 港区</t>
  </si>
  <si>
    <t>サッカー(FC東京・武蔵野)/野球(埼玉西武)/ゲーム(詳細割愛)/演劇/自転車/旅行/お絵かき/バス/鉄道…なんか色々</t>
  </si>
  <si>
    <t>inoshishidam</t>
  </si>
  <si>
    <t>ごろごろ煮込みチキンカレー復活！  #PayPayマジか！行かなきゃ！ https://t.co/GUMVSSnZBa</t>
  </si>
  <si>
    <t>ふくおかけん</t>
  </si>
  <si>
    <t>豆くれ豆</t>
  </si>
  <si>
    <t>bynn_chapu</t>
  </si>
  <si>
    <t>4月になってから還元率も悪くなったこともあってかPayPayを使わなくなったな。</t>
  </si>
  <si>
    <t>島根県松江市</t>
  </si>
  <si>
    <t>TobaCMT Info&amp;Cont Dep.OB / Kosen Robocon OB / Anime / #kosenconf / #mie / #shimane / #matsue</t>
  </si>
  <si>
    <t>ninoudez</t>
  </si>
  <si>
    <t>帰り道にpaypay導入しようと思ったらJCB対応してへんかった……</t>
  </si>
  <si>
    <t>腕　特に下側</t>
  </si>
  <si>
    <t>社会に出てもアニメやゲームのことなんかをつぶやいていきたい。ヴァンパイアセイヴァー楽しい</t>
  </si>
  <si>
    <t>k_koori1</t>
  </si>
  <si>
    <t>@ARTsak 返金処理されるとこっちに帰りますね…そこだけはなんとも。Steamで普通に使えないです？PayPalもいけますしあとはPayPay対応くらいしたら統合カードとしては無敵なんですけどね〜</t>
  </si>
  <si>
    <t>Japan グンマー→tokyo→トチギ</t>
  </si>
  <si>
    <t>maya.max.modoZBrushTopSolid7solidworks 参加作品:KINGSGLAIVE FF15.jojo実写等 →学生時代 https://t.co/ctWDcCyKZu Ⅲ突が好き/photon DS400乗り なんとなく大自二持ち 前CGモデラー 金型設計</t>
  </si>
  <si>
    <t>morhc1</t>
  </si>
  <si>
    <t>さっきタクシー乗ったんだけど現金持ってなくて、電子マネーもカードも使えんってなってて。PayPayが唯一使えたんだけど、チャージがクレカで出来なくて。焦ったよね。結局PayPayにクレジットカードが登録できて、PayPay越しにクレカ出払うことができたんだけどさ。</t>
  </si>
  <si>
    <t>21↑ ポケモン剣盾 自撮り垢 ともだちくれ</t>
  </si>
  <si>
    <t>gantyan0306JSB</t>
  </si>
  <si>
    <t>paypayドームで7月三代目ライブ行く予定の人</t>
  </si>
  <si>
    <t>岩田ちゃんLOVE LDHサイコー⤴ 😃 ⭐⭐⭐⭐⭐⭐⭐ 岩ちゃんと三代目J Soul Brothers大好き😆💕三代目とEXILEに2016.12.15、2019.1.27参戦済み😊 両方ともヤフオクドーム行きました😀初LIVE😁</t>
  </si>
  <si>
    <t>twittwins7</t>
  </si>
  <si>
    <t>初PayPayに緊張した</t>
  </si>
  <si>
    <t>静岡県富士市在住。 岡山県出身。 やっぱり岡山が好き。</t>
  </si>
  <si>
    <t>anemia_Deutsch</t>
  </si>
  <si>
    <t>Paypay始めようかなって思って半年くらい経つんだけど、いつやるべ。</t>
  </si>
  <si>
    <t>雪国まいたけ(しめじ)</t>
  </si>
  <si>
    <t>特になし。</t>
  </si>
  <si>
    <t>hitotuki0108</t>
  </si>
  <si>
    <t>たまにスプラ熱が燃え上がる社会人 アイコンはらいむから</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</si>
  <si>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https://t.co/AwnmiI9oI4</t>
  </si>
  <si>
    <t>hide_bt01</t>
  </si>
  <si>
    <t>PayPayの還元率またショボくなってたんやね～(・ε・｀ ) https://t.co/bwZ68DegJZ</t>
  </si>
  <si>
    <t>兵庫県 神戸市</t>
  </si>
  <si>
    <t>その時の気分次第で、いろんな事を呟きますが、基本的にギャンブルツイートが多めです(汗)
後はブリトラ応援してます！</t>
  </si>
  <si>
    <t>ELlcCjV0KdGwtZG</t>
  </si>
  <si>
    <t>還元キャンペーン多数！PayPayの利用レポート　　https://t.co/bEK6HRerJg</t>
  </si>
  <si>
    <t>最新のトレンドや、人気商品等の情報をつぶやきます。</t>
  </si>
  <si>
    <t>nervousarts</t>
  </si>
  <si>
    <t>paypayの還元原資は何？</t>
  </si>
  <si>
    <t>目標:2021.12までにトレードで1000万、2023.12までに1億円。住宅建築士、マツダ、グランドセイコー、投資ノートとしてのTwitter、スイングトレード、FXBTC 最終目標:トレードの金で町をデザインして家を建て替える建築家</t>
  </si>
  <si>
    <t>atomuatomu11</t>
  </si>
  <si>
    <t>M78星雲o(o|o)/</t>
  </si>
  <si>
    <t>おツムがお花畑の不倫妻と、一瞬は再構築を試みるが…別居…その後調停、裁判中…1年以上経過😬当時は比較的落ちてましたが、今は息子とﾃﾝﾔ \(; ºωº \ Ξ / ºωº ;)/ ﾜﾝﾔで生きてます✌️って感じのオジちゃんです🙄</t>
  </si>
  <si>
    <t>hiromae0128</t>
  </si>
  <si>
    <t>成人済社会人♀ 迅速かつ丁寧な対応を心掛けております。宜しくお願い致します。</t>
  </si>
  <si>
    <t>himitsuclubhima</t>
  </si>
  <si>
    <t>@MagasanTv 自粛しない人に来月、奢って頂きましょう！PayPay遠隔で支払いだけお願いしましょう！笑笑</t>
  </si>
  <si>
    <t>地震 自然災害 に備える体感者。特殊能力を検証中スクショ禁止。龍神様 アメノミナカヌシ様 天使さんから愛され体質💫 普段は沢山の人と動物の心！地球を救う人になる！！</t>
  </si>
  <si>
    <t>mizupokemon10</t>
  </si>
  <si>
    <t>🔔アイテム販売🔔🔔30個　1500円🔔65個　3000円🔔125個　5000円おまけ🔔色化石30体　5000円　PayPay4500円道具指定も可能❗️お支払い　Amazonギフト　PayPay  #ポケモン販売#ポケモン剣盾販売#ポケモン剣盾交換#ポケモン交換#ポケモン剣盾 https://t.co/31BgTblrCp</t>
  </si>
  <si>
    <t>お支払い　iTunes PayPay Amazonギフト</t>
  </si>
  <si>
    <t>取引実績は別垢でもやっている為dmでお伺い致します。idくじ自動増やしてます。実績は500件以上 美咲ショップの目玉商品👉色化石30体5000円 PayPay払いは500円引</t>
  </si>
  <si>
    <t>スプリングマットレス シングル 高級ポケットコイル 高反発 敷布団 抗菌 防臭 腰痛対策 GOKUMIN 誕生日 引越し お祝い GOKUMINブランドpaypayモール店 - 通販 - PayPayモール - https://t.co/7ENf37JXdQPayPayモールで10%還元くらいで買った</t>
  </si>
  <si>
    <t>604_327yuinan</t>
  </si>
  <si>
    <t>@momotamai___517 かしこまりました！普通の郵送で、PayPayか振り込み取引になりますが大丈夫ですか？？！！</t>
  </si>
  <si>
    <t>女子大生 / 食べ物🤤 / カメラ📸 /🍏</t>
  </si>
  <si>
    <t>pompomyurapom</t>
  </si>
  <si>
    <t>もう恥を忍んでAmazonの欲しいものリストはPayPay募金お願いしたいとこだが頑張れば仕事あるでしょう🤣コンビニバイト復活させるか🤣wショートワークスめちゃくちゃ漁ってる</t>
  </si>
  <si>
    <t>ライブアイドルしてますが割とアイドルオタクです。月は守れないけど望月みゆ( @myc416 ) は守ります。Offer📪 [ p.tukimoriyura@gmail.com ] #ゆらぽむジム　緑担当推しがち🧪💚</t>
  </si>
  <si>
    <t>nice_fish</t>
  </si>
  <si>
    <t>@henshoji3 うちの店は今回の事が決定打でクレジットカードとpaypayとaupayを導入しましたよ！使えるお店もっと増えてくると思いますよー。遅くもないんじゃないですか^_^</t>
  </si>
  <si>
    <t>東京最深東部</t>
  </si>
  <si>
    <t>髪の毛切ったり、音楽聞いたり、釣りに行ったり、自転車乗ったり、おしゃべりしたり。。。　　_x000D_
家でゆっくりしたいけど、家で立ってることが多いかな〜_x000D_
どうぞよろしく！</t>
  </si>
  <si>
    <t>OhhhhCoach</t>
  </si>
  <si>
    <t>@h_nagayama paypayでとレジで言ってから、店員さんがレジの下からスマホ出して画面ONしてアプリ立ち上げて、、私のQRコードをスキャンしてくれるホームセンターがありました。次からそこでは現金で払います。</t>
  </si>
  <si>
    <t>日本 岐阜</t>
  </si>
  <si>
    <t>吹きガラス工房主宰、
高温で溶けたガラスは、液体。
光と和かな艶かしさを生かしたい。
Hot glass as liquid Its like waterair and plants.
Blowing glass all day at Okochi Glass Studio.</t>
  </si>
  <si>
    <t>nyamomeow</t>
  </si>
  <si>
    <t>たまに行くスーパーがPayPayのキャンペーンをはじめた頃から、今まで使えてたクイックペイがシステムトラブルの為と表示され一週間以上使えなくなってる💦そのお店ではJCB他のクレジットカードの決済はできるのにクイックペイに限定したシステムトラブルがずっと起きているのはなぜなの〜？🤔🤔🤔</t>
  </si>
  <si>
    <t>のんびりと潜在しながら充電中🍀最近は家族以外の人と話す機会が少ないため言葉を忘れないように日常のことを呟いています🐾旅行が好き。心配性で旅行の荷物は多くなりがちです。くるっと平和解決🕊🇺🇸🇲🇽🇮🇹🇫🇷🇩🇪🇨🇭🇮🇩🇸🇬🇰🇷🇹🇼🇭🇰🇲🇴🇨🇳🇲🇾</t>
  </si>
  <si>
    <t>ponta_sphere10s</t>
  </si>
  <si>
    <t>お肉が食べたすぎてスーパーでカルビ丼買った。PayPayのポイントで買ったから実質無料〜〜〜！！</t>
  </si>
  <si>
    <t>ゆかり王国</t>
  </si>
  <si>
    <t>百合と田村ゆかりさんと血縁百合が生きる希望( ˘ω˘ ) 他には、響けシリーズやバンドリ（主にさよひな）、スフィア等が好きです。消えちゃった前垢@ponta_sphere</t>
  </si>
  <si>
    <t>amuamu_taro</t>
  </si>
  <si>
    <t>細かい予防でしょうが、クレカなどのキャッシュレス決済でなるべく現金を触らないことはかなり有効だと信じてる。最近現金おろすの月に1回程度になりました。もはや現金のメリットを何も感じませんね。#コロナ　#キャッシュレス　#予防策　#PayPay</t>
  </si>
  <si>
    <t>欲望の赴くままに。あむあむする。 メンズエステだいすち 横浜周辺のメンズエステ開拓中。個別株ビギナー</t>
  </si>
  <si>
    <t>riiie_85</t>
  </si>
  <si>
    <t>@miii1122 @emason1118 うちPayPay信者やで❣️携帯代もPayPayやし、3月までPayPayモールでめっちゃ買い物してた👍チャージの方が還元率いいからガンガンチャージして使ってる☺️🎉</t>
  </si>
  <si>
    <t>Osaka</t>
  </si>
  <si>
    <t>旅行とカメラが好きな一児の母🦄⭐️トラベルライターしてます🌺🌴夢はでっかく家族で海外移住🌏🌞</t>
  </si>
  <si>
    <t>baba_tyann_desu</t>
  </si>
  <si>
    <t>これを気にPayPayなら食料80%オフにすれば皆PayPayするのでは？確かどこかの先進国でこの政策してましたよね</t>
  </si>
  <si>
    <t>ばばちょっぷです(*^^*) 食べる事大好き(^^)v のんびり色々な所に美味しいものを食べに行きたいですヽ(^o^)丿</t>
  </si>
  <si>
    <t>wknkrw_ba_</t>
  </si>
  <si>
    <t>母親が｢PayPayで車買えんの！？｣って言っててなんか吹き出してしまった</t>
  </si>
  <si>
    <t>bassist. 言霊</t>
  </si>
  <si>
    <t>R_ultimateR</t>
  </si>
  <si>
    <t>@vitv88 ふむふむ！コンビニとかはPayPayにして慣れてこうかしら🧐</t>
  </si>
  <si>
    <t>💫🐿</t>
  </si>
  <si>
    <t>喋るアルファベット(※ツイートかなりうるさいです)はぐちゃんねる(@hagu_channel)の挨拶担当モデレーターを務めさせていただいてます。DBD、DQB2、ギャンビー、UNO、マリカ8DX、マリメ2、ポケモン盾を主に遊ぶ人でPS4でたまに配信もしてます。</t>
  </si>
  <si>
    <t>yutoga8448</t>
  </si>
  <si>
    <t>PayPayの支払いかた説明おれも毎日やってるわ</t>
  </si>
  <si>
    <t>Fortnite owner @Feroz_FN ps4solo#61 respect @killer_FN_</t>
  </si>
  <si>
    <t>ko_ko_ko0726</t>
  </si>
  <si>
    <t>PayPayに使い慣れるも何もないでしょ笑 https://t.co/QCmSXQ7fHb</t>
  </si>
  <si>
    <t>24歳 茨城県</t>
  </si>
  <si>
    <t>3chankeita</t>
  </si>
  <si>
    <t>安倍さんの会見みてて国民一人一人のPayPayに国が送金すればいいでなるほどって思った。これが実現すれば政府が目指してるキャッシュレス化が加速するしみんなお金貰えるしいいね</t>
  </si>
  <si>
    <t>大学情報収集用 帝京平成大学現代ライフ学部トレーナースポーツコース 野球とサッカーが好き 🦁 💎  勝手にフォローとばすよーん</t>
  </si>
  <si>
    <t>sherry_photo</t>
  </si>
  <si>
    <t>今日PayPayを老人が頑張って使っているのを目撃した(要介助)</t>
  </si>
  <si>
    <t>DisGots</t>
  </si>
  <si>
    <t>なるほどね！PayPay払いね！</t>
  </si>
  <si>
    <t>ZIGZO21thも盛大に盛り上がりましょう✨😊21620(zigzoの日)アルバム期待してますヽ( ・∀・)ﾉ
ブラコメ  nil    ジュンジュラ
今は諸事情でなかなか行けないけど必ず帰ってくるから！！！！
誤字が多いワタクシですがよろしくお願いしますヽ( ・∀・)ﾉ</t>
  </si>
  <si>
    <t>tann2009</t>
  </si>
  <si>
    <t>郵便小為替とかならすぐ送れるだろうに。PayPayでの送金でもいいんだ。やろうと決心してないから３ヶ月かかるんだよ。特命担当大臣も指名してないじゃない。現金給付。＃報道特番　＃緊急事態宣言　＃covit19</t>
  </si>
  <si>
    <t>Kawagoe  Saitama Japan</t>
  </si>
  <si>
    <t>A mechanical engineer having experiences in design and experiments especially in mechanical measurements.I tweet in almost Japanese and in sometimes English.</t>
  </si>
  <si>
    <t>makisun214</t>
  </si>
  <si>
    <t>播磨国/ZIPANG</t>
  </si>
  <si>
    <t>城武家屋敷昭和レトロ珍スポット路地廃墟市場看板神社仏閣などが好きな女。興味わくものが激しく変わるコロコロさん。なんせ面白いものが好き☮LOVE&amp;PEACE☮</t>
  </si>
  <si>
    <t>xxs95x</t>
  </si>
  <si>
    <t>@W7b7EvG25jqmBgk かしこまりました☻なんのアプリやられてますか？メルカリかラクマかpaypayフリマを私はやってます☻ありますよー！残り2セットです😂どこのサイトでも今5000円で販売させてもらってます😢😢</t>
  </si>
  <si>
    <t>25歳。</t>
  </si>
  <si>
    <t>soranani_0130</t>
  </si>
  <si>
    <t>@mayu_n0427 あー！paypayあれば電子決済系は解決やね！そうする！！！！ナイスアドバイス！！</t>
  </si>
  <si>
    <t>冬木市 新都</t>
  </si>
  <si>
    <t>きんいろモザイクありがとう</t>
  </si>
  <si>
    <t>i_am_chana</t>
  </si>
  <si>
    <t>眠りたいのよ生きてゐることも忘れたいのよ  忙しないのう狸寝入りを照らさないでおくれ</t>
  </si>
  <si>
    <t>wadashotan</t>
  </si>
  <si>
    <t>paypay使えばオンラインで色々出来そう</t>
  </si>
  <si>
    <t>20歳福岡県出身のﾜﾀﾞｧです！！！全肯定メイドルヲタク！！＼@kira_pika_akari／←1番の推しちゃんです！🍩🍩🍩🍩 歌って曲作ります！！｢No!ニート！Yes!フリーター！！！！｣制作期間中 ｵｼﾁｬﾝはﾎｶﾆもﾁｮｺｯとｲﾏす(🐮🌹🐥🌞ﾕｳﾐﾙ)</t>
  </si>
  <si>
    <t>sakanyun</t>
  </si>
  <si>
    <t>みんなからの匿名質問を募集中！こんな質問に答えてるよ● 給料日前お金がない時の休日の過…● 簡単に出来る節約術教えてくださ…● PayPay使ってる？…#質問箱 #匿名質問募集中https://t.co/ilq5sQG1E3</t>
  </si>
  <si>
    <t>超初心者ですがよろしくお願いします。</t>
  </si>
  <si>
    <t>4eiLGgtrJY9ycrp</t>
  </si>
  <si>
    <t>支払った後に「PayPay！」ってなんで言うん！、少し恥ずいわ！</t>
  </si>
  <si>
    <t>煩悩の109個目見つけました。気が向いたらガチで下手な絵を描きます。</t>
  </si>
  <si>
    <t>ChesnaughtSkip</t>
  </si>
  <si>
    <t>はじめてPayPay使ったけどこれクレカではやほーカード以外は恩恵ない感じなのね</t>
  </si>
  <si>
    <t>チェスノウ島</t>
  </si>
  <si>
    <t>ポケダンおかえり。あつ森がきた！ 登山芸人ではない。ポケモンGOすきながろんぬ。 ブリガロン歴6年。 🖼→#ガロがき 🔞→@KabonaughtSkip</t>
  </si>
  <si>
    <t>@eriomapio PayPay、ほんと財布の現金減らなくて使い過ぎます。。。💦でもとても便利✨今思うように動けなかったりで発散したくなる時もあるんですが、先のことを考えて程々にしないとですね。。。</t>
  </si>
  <si>
    <t>maakunn2012</t>
  </si>
  <si>
    <t>偶々、映画とか神社とか書いてたら・・誰だ?、うちで書いたHPを漫画、アニメのネタにしてる人は（笑）。土と槌を間違ってるよ^^；でも、みんな、円谷英二、本多猪四郎のファン？？＾＾；；（なら許す）漫画家のＥ．Tさんと脚本家のＭ．Oさんなぜ俺の仇名を知ってる？？住処が本多、円谷、堀内真直、溝口健二監督のロケ地のど真ん中　</t>
  </si>
  <si>
    <t>_HoodcreW_</t>
  </si>
  <si>
    <t>(取引成立)またまた売れました😊出品チケットが取引成立しました！04/12(日) 18:00 福岡 PayPayドーム（旧：福岡 ヤフオク!ドーム） 三代目 J SOUL BROTHERS PERFECT LIVE 2010→2020 1枚https://t.co/oyQU9Q13bX #三代目 #UMP #LDHfam #チケット</t>
  </si>
  <si>
    <t>Gulbene Latvija</t>
  </si>
  <si>
    <t>フェス後の松屋は最高だと感じ出してはや5年、未だ1人で食ってるのがつらいわ、誰か松屋同盟求む</t>
  </si>
  <si>
    <t>pegrup16g</t>
  </si>
  <si>
    <t>これのせいなのか、近所のスーパーが4月でpaypay支払い終了しちゃうのよね</t>
  </si>
  <si>
    <t>最近はもっぱら無人島生活。</t>
  </si>
  <si>
    <t>はぐれクマノミ（@hgrkumanomi）でギターボーカルをやっています。 カッティングが得意です。面白そうなこと誘ってください。https://t.co/5rek2XJv3S…</t>
  </si>
  <si>
    <t>なるほど、PayPay使えるお店とかは寄付募ることできるのかすげぇぇぇぇぇぇぇ</t>
  </si>
  <si>
    <t>haruchanLOVE123</t>
  </si>
  <si>
    <t>みんなからの匿名質問を募集中！こんな質問に答えてるよ● PayPay♪PayP Pay…● 好きな人がほかの誰かに取られる…● ホップステップ(続けて)…● 好きな漫画は？、今日俺だよね今…#質問箱 #匿名質問募集中https://t.co/w8QSK1X1Xl</t>
  </si>
  <si>
    <t>たぬきちの奴隷</t>
  </si>
  <si>
    <t>13歳/東京都 八王子市/sHsクラン/フォートナイトエンジョイ勢/ヘッダー作り趣味/80%寝落ち/目標、フォロワー1000人！EPICID｢sHs_haruchanLOVE｣#フォロバ100/@Shiraf_de_High/@bakusokufalao。⬅️面白配信者 #フォロバ100 #フォロバ確定</t>
  </si>
  <si>
    <t>nekki5149</t>
  </si>
  <si>
    <t>メルペイ50%還元なき今、#paypay 20%還元は大きい…(^-^;</t>
  </si>
  <si>
    <t>技術士（経営工学）/「超時空自転車通勤」というブログの運営者です。自転車通勤とポタリングで健康、節約、環境改善の全てを手に入れましょう。ＮＨＫ「めざせ！会社の星」自転車通勤特集に出演（2010年９月５日放映）資格:PMP/VEL/第一種衛生管理者/第一種教員免状(数学)/二級知的財産管理技能士/QC 検定準1級など</t>
  </si>
  <si>
    <t>z3kuwa</t>
  </si>
  <si>
    <t>@kzm460720 お寿司もpaypayも美味しいです！</t>
  </si>
  <si>
    <t>80年代アーケードゲーム全般、グラディウスシリーズ、 85年までのナムコが大好物。
2016年から陸マイラーとなり、2016、2017ANA DIA、2018 JAL SAPPIREで2019はJGP達成でワンワールドエメラルド。
2018はスタアラ世界一周しました。
旅ブログ始めてます。</t>
  </si>
  <si>
    <t>kidarou</t>
  </si>
  <si>
    <t>@MonteCassino7 paypay！先飲みするで</t>
  </si>
  <si>
    <t>オレイロ宇宙</t>
  </si>
  <si>
    <t>三ッ寺会館2F 桃色宇宙@momoiroutyu にて金曜21時〜last。 バンド 何個かやってます：アニソンDJ（kid.A) ：第二次、第三次軍装ナイト CAST：料理：キダ塾：キダソニ：聖地巡礼者：アニメ：麻雀 #軍装ナイト #キダソニ #キダ飯 アニメとロックンロールのハーフです。</t>
  </si>
  <si>
    <t>sakuna_3_9_7</t>
  </si>
  <si>
    <t>紀州国サーバー本丸(和歌山)</t>
  </si>
  <si>
    <t>たけださくな コスプレ。アニソンDJ1年生。歌を歌う人(#ドスコイ諸刃ガールズ) ヲタ芸 #諸刃の剣 カメムシ37号。#踏民症 39号。いっぱいちゅき→御守あきら(@_akiraM)ゆとリズム(@yutorythem) 推し→松林てろる(@10choco_magic) DJや歌のオファー、併せのお誘いはDMへ🙌</t>
  </si>
  <si>
    <t>sol89864854</t>
  </si>
  <si>
    <t>ほんまそれ( ´•ω•` )この前なんて普通のガラケー持ったおじいちゃんがPayPay払いしたいと仰ってきたわ…還元祭りやってたからだと思うんだけど物理的に無理だからね</t>
  </si>
  <si>
    <t>京都のち熊本</t>
  </si>
  <si>
    <t>B'zを崇拝する熱狂的信者/松本さん尊い/たまにB'z関連の何かを作ったり絵を描いたり/遠征大好き/松クラ神経衰弱部/タヌキとキツネ/鬼滅の刃
詳しくはこちら↓</t>
  </si>
  <si>
    <t>yamori81</t>
  </si>
  <si>
    <t>【悲報】スーパーマーケット・ロピアでのPayPay（ペイペイ）の取り扱いが4月末で終了、BIGHOP印西の店舗も | 印西とぴっくhttps://t.co/TD5Nlbi3fm</t>
  </si>
  <si>
    <t>神奈川県湘南</t>
  </si>
  <si>
    <t>親の介護をしている発達さん/🎁⛩📷🌦🏯💻📱🐱🚋🚲</t>
  </si>
  <si>
    <t>mayu_n0427</t>
  </si>
  <si>
    <t>pixiv↓</t>
  </si>
  <si>
    <t>nagiです。個性派モザラーFPS部、モザラー分隊。まゆさち担当 アイコンは @aconbwakame 昆布わかめさんです！褐色は至高</t>
  </si>
  <si>
    <t>Rachel9UVERlove</t>
  </si>
  <si>
    <t>いたいた、アプリ入れてないのにPayPayでって普通に言うてくる人</t>
  </si>
  <si>
    <t>🔪</t>
  </si>
  <si>
    <t>就活絶対殲滅するマン/棲み分けしてない雑多な生活垢。ほんとうるさい。軽率にフォローして後悔しても知らんぞ。消音推奨/ペルソナ/サーヴァンプ/ポケモン/D灰/しゅごキャラ/ぷいきゅあ/デレマス(美嘉姉、社長、美玲、炎陣担当。ギャル中心に皆好き)/シャニマスは夏葉推しの放クラ担で少し齧り /ジャンルごちゃごちゃ🙇</t>
  </si>
  <si>
    <t>0_0sHirOrrr</t>
  </si>
  <si>
    <t>いや、PayPayあるやん買えたわ</t>
  </si>
  <si>
    <t>セカオワR.A.I.N.S☂️/ドロスcrew/club gnu👑🐃/Mili/さユり/米津玄師/KEYTALK/オーラル⏩03.12HYPE 03.17ドロス青学 04.04 ceremony仙台 ドゥガラ福岡名古屋大阪(仮)</t>
  </si>
  <si>
    <t>red_segia</t>
  </si>
  <si>
    <t>【PayPay導入してますか？】まだPayPay導入してない店舗はありませんか？無料で簡単に導入できますまずはDM にてご連絡ください東海エリア限定ですがすぐにお伺いさせていただきます❗フリマやマルシェのオーナー様はぜひぜひ#PayPay #フリーマーケット#マルシェ https://t.co/iHJyfhg9V6</t>
  </si>
  <si>
    <t>岐阜 多治見市</t>
  </si>
  <si>
    <t>毎日会える。新しいお墓のカタチ。
手元供養をご提案。あの中居正広さんもジャニーさんのご遺骨を手元供養してましたね。
販売サイトはこちら
https://t.co/NUDXc3Mnyk
　　　#中居正広　#手元供養　#終活　#相続</t>
  </si>
  <si>
    <t>xxguitar0502</t>
  </si>
  <si>
    <t>はま寿司でPayPay払いしたら8皿分返ってきた(  ￣ー￣)ノ https://t.co/V2is1X42Ak</t>
  </si>
  <si>
    <t>富山大学 理学部 数学科 4年
映画/読書/数学/英語/クイズ</t>
  </si>
  <si>
    <t>yukkii_sjg</t>
  </si>
  <si>
    <t>愛知の人 フォレスターXT ブラウンレザーという変態特別仕様車乗ってます 自称PROVA純正 元尾張小牧 所持カメラ Nikon D750 #TrySail</t>
  </si>
  <si>
    <t>@R_ultimateR バンクユーザーならPayPay一択!!僕現金使ってないな最近🤔</t>
  </si>
  <si>
    <t>takasui52</t>
  </si>
  <si>
    <t>みんなからの匿名質問を募集中！こんな質問に答えてるよ● paypayドームって名前なく…● ま…● いじめた人が悪いの？いじめら…● 滋賀県の県庁所在地を米原群…#質問箱 #匿名質問募集中https://t.co/r48uz2nnLZ</t>
  </si>
  <si>
    <t>国境なき猫もふ団 団員</t>
  </si>
  <si>
    <t>自由人。猫/スポーツ/写真/映画/演劇/びらもらーう部部員/ 永夏子さん/縄田かのんさん/中神円さん/睡蓮みどりさん/ファン歴まだまだ浅いですが応援しています。フォローご自由に。DMは関係者、面識ある方のみ。ミュートご自由に⊂⌒っ´・ω・)っ休まない愚痴らない考えない、いつも感謝。  SAY NO TO  RACISM</t>
  </si>
  <si>
    <t>アミンたんさんからPayPayの支払いリクエストが届きましたリンクをタップ、またはQRコードを読み取ってPayPay残高を送りましょうhttps://t.co/zlUtkaa7fX https://t.co/tXVXwoZyYh</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</si>
  <si>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#SNKRS国内番号バンもされない安全保障ですよほほ</t>
  </si>
  <si>
    <t>barue_gf</t>
  </si>
  <si>
    <t>パーラー山小屋</t>
  </si>
  <si>
    <t>niconico生放送にてパチスロ実機🎰配信中
配信の日程等についてはコミュニティトップでお知らせしております📆</t>
  </si>
  <si>
    <t>Shu__126</t>
  </si>
  <si>
    <t>paypay使い始めたけどヤバいな無料で買えちまうんだ感ある</t>
  </si>
  <si>
    <t>SH→北大1-24/元サッカー部/オリエンテーリング部/機械知能工学科</t>
  </si>
  <si>
    <t>スプラで初めてガチでステージの散歩してメモまでやったよ</t>
  </si>
  <si>
    <t>NANAHA_asano</t>
  </si>
  <si>
    <t>NANAHAでは、PayPay決済を導入致しました。練習会の参加費などもPayPay対応中です。 #バドミントン #宇都宮 https://t.co/Wbe7fLQRWE</t>
  </si>
  <si>
    <t>栃木県宇都宮市</t>
  </si>
  <si>
    <t>栃木県宇都宮市のバドミントン専門店NANAHAです。バドミントン用品の販売や、練習会の開催、ジュニアチームの運営をしております。ネット通販もやってます。
新製品や、セールの情報、店からお知らせなどをつぶやきますので、どうぞ宜しくお願い致します。</t>
  </si>
  <si>
    <t>xxxkurionexxx</t>
  </si>
  <si>
    <t>@Shukun_tenshi PayPayがいいなぁ～と思ったら 少なかったぁ( ˊᵕˋ ;)💦</t>
  </si>
  <si>
    <t>にゃんこ♡お酒♡キャラクターが大好きです٩(๛ ˘ ³˘)۶♡ クレーンゲームも大好き♡こぐまのケーキ屋さん＆ちぃたん☆(ฅ♡ω♡ฅ๑)～ιονε♡地元キャラはうな次郎くん推し♡👼🏻👼🐰♡フォロー大歓迎です♡ヘッダーのお写真はRiyuくん(@Riyu_1023)にいただきました♡Switchが欲しすぎます♡クズナー♡</t>
  </si>
  <si>
    <t>katyon_tyon</t>
  </si>
  <si>
    <t>PayPay便利だな</t>
  </si>
  <si>
    <t>うがい手洗い良い睡眠！</t>
  </si>
  <si>
    <t>出)お好きな家具・マイル旅行券等のアイテム求)1点につきアマギフ or paypay 500円先送りのみお気軽にDMまでお越しください!!2#あつ森#あつまれどうぶつの森</t>
  </si>
  <si>
    <t>zinsama1105</t>
  </si>
  <si>
    <t>グラブル/デレステ/プリコネ  統/極/4賢(戦車・愚者・力・正義)
シュヴァ剣にヒヒイロ突っ込んだ光民です
クラリスが推しです
グラブル好きな方はどうぞいらっしゃいませです
全属性英雄チャレンジ中(闇・光・風制覇)
日常やグラブル関連、趣味的(ギャンブルとか)なものや歌ってみた動画をつぶやきます！ (隠れLiSAっ子</t>
  </si>
  <si>
    <t>haseseitaiin</t>
  </si>
  <si>
    <t>本日の営業は終了させていただきました。明日以降のご予約は来院２時間前まででしたら【HP】https://t.co/KHvwH4maRGからWeb予約出来ます。#PayPay #LINEPayご利用いただけます。宜しくお願いいたします。#六本木 #カイロプラクティック #骨格矯正 #整体#岩盤浴 #サウナ #足つぼ https://t.co/9xJO3YRjd2</t>
  </si>
  <si>
    <t>東京都港区六本木2-2-7  ｸﾚｰﾙ六本木202</t>
  </si>
  <si>
    <t>【営業時間】平日/9:00〜19:00(最終受付18:00)定休日/土日祝【MENU】カイロプラクティック・整体・フットセラピー・遠赤外線岩盤(ﾍﾞｯﾄﾞ型)・遠赤外線サウナ(ﾄﾞｰﾑ型)・メドマー【TEL】07055709935【最寄駅】六本木一丁目・六本木・溜池山王・赤坂</t>
  </si>
  <si>
    <t>chihiro_osi</t>
  </si>
  <si>
    <t>マルエツさんでpaypay使ったら下手すりゃ現金よりめんどくさくなって草。なんやねんこれ</t>
  </si>
  <si>
    <t>ロストリバーデルタ</t>
  </si>
  <si>
    <t>右投両打/内野手 鴎#8#9#13 (@aksb_rino)(@yuamonmonmon)(@ichimiya_HS)</t>
  </si>
  <si>
    <t>YU_01JBF</t>
  </si>
  <si>
    <t>PayPayほんと凄いわオリコも同期出来るようになったら常習的に使っていきたい</t>
  </si>
  <si>
    <t>いつか買う→https://t.co/3ij0QX2WOa</t>
  </si>
  <si>
    <t>icha_9R</t>
  </si>
  <si>
    <t>I'm at 福岡PayPayドーム in 福岡市 福岡県 https://t.co/FwIXfQtNJr</t>
  </si>
  <si>
    <t>本州最西端</t>
  </si>
  <si>
    <t>アクアリウム、9rとバリオスとか。3代目ワークス。長距離ツー大好きマン</t>
  </si>
  <si>
    <t>___akarink</t>
  </si>
  <si>
    <t>当選報告します/売り子</t>
  </si>
  <si>
    <t>電車に身投げする人の気持ちがわかる</t>
  </si>
  <si>
    <t>akarbucks</t>
  </si>
  <si>
    <t>@bar_wizewise @kira_j3d 了解しました！占いのあとそのままフェイドアウトするかもしれないけど、あとでpaypayで支払える方法あったら教えたくださいませ。</t>
  </si>
  <si>
    <t>「あかり」と読みます。 大人になってから将棋をはじめました。ウォーズ4級、ごもクエ2級。深浦九段、鈴木九段、中田功八段、高見七段、山口絵美菜女流1級。将棋、連珠、人狼、ボドゲ、梅干し、チョコミン党、shogiotome、いっぷく、シモキタ。ポケGO、DQウォークやってます。 I am what I am.</t>
  </si>
  <si>
    <t>O728315</t>
  </si>
  <si>
    <t>彼氏｢世の中キャッシュレスですよ。ォナちゃんはクレジット使わないんスか？w｣うち｢いや現金使った方が使った感あってスッキリするので…それになんかレジでPayPayとかのバーコードスキャンするのめんどくさい…｣彼氏｢でも違算は出ませんよ？｣うち｢(　´ᾥ`　)｣</t>
  </si>
  <si>
    <t>ちん ちん</t>
  </si>
  <si>
    <t>ノーパン主義の一級フラグ建築士の資格を持つ㈱なんでですかの射腸</t>
  </si>
  <si>
    <t>siita_111</t>
  </si>
  <si>
    <t>暇と体力とお金を持て余した人生の夏休みこと大学生、ひなあや派な知り合いが欲しい</t>
  </si>
  <si>
    <t>anihop_idj</t>
  </si>
  <si>
    <t>仕事中にけんしろう君にpaypayで一杯おごる遊びした♪</t>
  </si>
  <si>
    <t>S.O.N.G.</t>
  </si>
  <si>
    <t>AJです。Hiphopとアニソンが大好物な超町民のフリークで #らびっこ です♪褐色スパッツ女子、人外好き♪エビスト🍤ヒプマイ、パラライ🎤言霊少女、らびついん良き🙌🏽 マイリトルポニー/ストパン/プリパラ/モン娘/ゾンビランドサガ/バンドリ/シンフォギアァ‼︎/ #おたみっくす / #アニタコ のレジデントDJ</t>
  </si>
  <si>
    <t>asok_bkk</t>
  </si>
  <si>
    <t>paypayはすごく複雑。特典受けるルールも細かい。ソフトバンク系のはこういうの多いよね… https://t.co/tzztCjaygt</t>
  </si>
  <si>
    <t>Bangkok Japan</t>
  </si>
  <si>
    <t>遠い昔世界地図のどこにあるかも判らぬままタイランドに転職。結局4年弱で帰国。帰国してからタイ辺りをフラフラ。日本ではバイクでフラフラ。川崎ばるかんで10万km走ってMT-09 Tracerへ乗換え。この前クロスカブも買いました。ワンコ、タイ、バイク、ツーリング、キャンプ。</t>
  </si>
  <si>
    <t>endoumamedayo</t>
  </si>
  <si>
    <t>社会人7年目♡周りの人に感謝の気持ちでいっぱいです♡</t>
  </si>
  <si>
    <t>gorigori1010ki</t>
  </si>
  <si>
    <t>ラーメン食べようと街まで出かけたら財布を忘れて愉快なサザエさんPayPay残ってるー⤴︎ ⤴︎⤴︎これでー食べーれるーるーるる、るるっるーこの店使えないー⤵︎ ⤵︎</t>
  </si>
  <si>
    <t>ゴリラ</t>
  </si>
  <si>
    <t>mayups080819</t>
  </si>
  <si>
    <t>6/11 認知🌻すんちょるの女</t>
  </si>
  <si>
    <t>Tokyo 92line  ♡승철♡에스쿱스♡
相方あやぴ🦊( @ayapi_wh1704 )
0410 埼玉握手 #ぎゅっと抱きしめたい と言われた瞬間底なし沼へ～🤤💗
0611 神戸個握 すんちょる(8回) ＆ ハイタ🙌🏻💕NEXT❥︎:❥︎10/12.13.14.30.31.11/9</t>
  </si>
  <si>
    <t>iPhone11ProとiMacとApple WatchとPayPayとクレジットを使いこなしてるうちの彼氏凄い</t>
  </si>
  <si>
    <t>Lanzarse</t>
  </si>
  <si>
    <t>ぼく「PS4も高いなあ。うーん。」BookOff「PS3、4500円で売ったるわソフト3本込で6000円でどうや？」ソフトバンク「PayPay連携してへんやろ？7000円分残高損するで」ぼく「連携しゅりゅ！！！！」という訳で実質無銭でPS3とソフトたちを手に入れた。</t>
  </si>
  <si>
    <t>らで界隈 福田えりか</t>
  </si>
  <si>
    <t>教科書に載りたい！</t>
  </si>
  <si>
    <t>mickunicku</t>
  </si>
  <si>
    <t>近畿地方</t>
  </si>
  <si>
    <t>ただ今職場関係で病んでいます。治るまでうるさいですが、ある程度スルースキル発動して見守って下さい。パチンコにハマってます。最近4パチに手を出し始めた愚か者です。車も好きで、FITハイブリッドユーザーです。どうぞよろしゅうに。キレたらうるさいのが、すごく申し訳ない。</t>
  </si>
  <si>
    <t>kokuyokugetter</t>
  </si>
  <si>
    <t>この前PayPay使い方訳わかってなくてモタモタした結果クレカで払ってるおばさんおったわ</t>
  </si>
  <si>
    <t>Kantō region Japan</t>
  </si>
  <si>
    <t>pyonko730</t>
  </si>
  <si>
    <t>ビールが主食 : いよいよテイクアウト始動！PayPay祭りとテイクアウト祭りとTポイント祭りで吉牛の「肉だく牛丼」https://t.co/81sQaM2brJ</t>
  </si>
  <si>
    <t>東京都葛飾区</t>
  </si>
  <si>
    <t>うどんのためなら、たとえ火の中水の中・・・うさぎの為なら命がけ。命がいくつあっても足りません。</t>
  </si>
  <si>
    <t>beret07021</t>
  </si>
  <si>
    <t>はま寿司🍣でPaypayランチ☀🍴Paypay決済で25%還元。ペッパー君に案内されたテーブル席はきっちり一個飛ばしでお客さんを入れていました。感染者の少ない地域ですが、ソーシャルディスタンス取れていました。</t>
  </si>
  <si>
    <t>優待のツイートのみで失礼致します😌
たまーに売買報告もします。
#株主優待 #株式投資 #米国株 #リート #ふるさと納税 #美容 #業務スーパー
投資歴だけは長いパート主婦です。投資無関心夫&amp;大学生×2の4人家族。学費貧乏。
⚠フォロー自由ですが、内容の責任は一切負いません。</t>
  </si>
  <si>
    <t>モンスト石垢値段は下の表通りです！資金がある方用の石垢もあります！お支払い方法コンビニ支払い PayPay アマギフ欲しいゲームの石垢があればDMまで！！#モンスト石垢 #モンスト販売https://t.co/wG2zKfVbvq</t>
  </si>
  <si>
    <t>kik2isan</t>
  </si>
  <si>
    <t>東京都武蔵野市吉祥寺本町1-8-1</t>
  </si>
  <si>
    <t>ストリートアーティスト。シンガーソングライター。 毎週末に吉祥寺北口でストリートライブ演奏中。ライブ出演依頼やお仕事のご依頼はお気軽にDMを！</t>
  </si>
  <si>
    <t>vwxyz_galaxy</t>
  </si>
  <si>
    <t>アニメイトいつの間にかpaypay対応してるし</t>
  </si>
  <si>
    <t>sorakn1</t>
  </si>
  <si>
    <t>なんでビックカメラのロゴPayPayに寄せてるの？</t>
  </si>
  <si>
    <t>MH:WとキングダムハーツとFFとDQと仮面ライダーが好きです。 うちの茜ちゃんがバーチャルキャストで凸したり生放送してるので見かけたらどうぞよろしく！ アイコンは@nagisa_inue 様に書いていただきました！ あなたのデザインをワンコインで3dモデルにするサービス #ワンコイン工房 を始めました！</t>
  </si>
  <si>
    <t>uranchan_JKM46</t>
  </si>
  <si>
    <t>高校中退年齢18さい🎀145せんち🎀胃袋ブラックホール❣️いつでも元気なうらんちゃんです👶🏻🍼💞アニメ＆動物＆美術館＆アイドル＆特茶＆抹茶 がだいすき♡//齋藤飛鳥様とチワワの劣化版ですᐡ｡• ·̫ •｡ᐡJKMの問題児👑ソルジャークラス１ｓｔ👑</t>
  </si>
  <si>
    <t>Shima443</t>
  </si>
  <si>
    <t>みんなからの匿名質問を募集中！こんな質問に答えてるよ● paypayドームって名前なく…● 1番多く所持してるゲームのシリ…● パズドラ派?モンスト派？…● 探偵ヤニキスクープどう思う？…#質問箱 #匿名質問募集中https://t.co/QWRkl10Hs4</t>
  </si>
  <si>
    <t>城しかない所</t>
  </si>
  <si>
    <t>弐寺(SP皆伝87%未難2:DP九段50%) bms(★8:リコメンド★21.04:st0) ボルテ(クソザコ銀枠暴龍天)野球(阪神タイガース)</t>
  </si>
  <si>
    <t>amenapo</t>
  </si>
  <si>
    <t>PayPay始めました(///∇///)ゞ</t>
  </si>
  <si>
    <t>雑貨屋勤務プチ占い師(タロット、西洋占星術) デドバイPS4/ホラー/TV/アニメ/カラオケ/スタバ/KAT-TUN/NEWS/及川光博/RAZZ MA TAZZ/東野純直/バカリズム/中村倫也/千葉雄大/池松壮亮/中川大志/神木隆之介/本郷奏多/たけいみき/徳田有希/山田詩子</t>
  </si>
  <si>
    <t>rmkalimba</t>
  </si>
  <si>
    <t>それじゃあね、#明日はお休み #また明後日 #rmkalimba #城山町 #中野 #クレジットカード #電子マネー #キャッシュレス決済 OKです。#楽天ペイ #linepay #payid #メルペイ #paypay #aupay #baseshop https://t.co/LLsm2ZCuEh 場所: R.M.kalimba/craft＆junk https://t.co/Buu3bwG2V2</t>
  </si>
  <si>
    <t>東京都中野区</t>
  </si>
  <si>
    <t>ちょこちょこどこかに歌いに、あるいはカリンバだのギターだのウクレレだのあれこれ。東京都中野に住居を兼ねた工房。https://t.co/YJlG7A0HwR  LINE@友達登録で10％off！https://t.co/ewC5Digzet baceshopもどうぞよろしく。https://t.co/FJiglU2xIQ</t>
  </si>
  <si>
    <t>kazuya_hello</t>
  </si>
  <si>
    <t>大変そうだったらpaypay送ったろ</t>
  </si>
  <si>
    <t>Do something else</t>
  </si>
  <si>
    <t>訪問ありがとうございます！@stark__gamingのクランマスターやってます。@boyfriend_reで歌を歌ってます。DM開放してるので些細なことでも連絡どうぞ！！フォロー返してます‼︎ コーヒー好きです</t>
  </si>
  <si>
    <t>drummar_goripon</t>
  </si>
  <si>
    <t>PayPayアプリ落としましたPayPayしたい</t>
  </si>
  <si>
    <t>杜の都</t>
  </si>
  <si>
    <t>33歳 無 打楽器/猫/モンスト 下手ですがバンドでドラムやってますのでどうぞよろしく。→@Pampers2014</t>
  </si>
  <si>
    <t>tn31n_y</t>
  </si>
  <si>
    <t>とうとう高い箱マスクに手を出してしまった😢早朝から並んだり、あちこち探し回る方が危険だから通販で。日本製で送料無料ではこれが1番安かった。楽天とかは送料別で1枚65円位ばかりだけどYahooショッピングがPayPay還元あるから1枚50円位かな。中国製は何か嫌だし💦 https://t.co/b2GQCdJs5s</t>
  </si>
  <si>
    <t>Favorite→Akina/Einstein/Totto/Runny Nose ♡ARASHI/King&amp;Prince/V6♡取引する方以外の無言フォローや鍵アカと怪しいアカの方はブロックさせてもらいます💦取引垢ではないのでご安心を☺️</t>
  </si>
  <si>
    <t>Wainaina501</t>
  </si>
  <si>
    <t>もっとPayPay並に現金ばら撒いて欲しいわ</t>
  </si>
  <si>
    <t>fruyfruy</t>
  </si>
  <si>
    <t>近所のスーパーが4月30日でPayPay対応終了する。消費税関係のポイントバックがそろそろ終わるからかな。これで自分の中でのPayPayの価値がかなり少なくなったな。残額がなくなり次第、スマホ決済をやめるかも含めて検討しよう。</t>
  </si>
  <si>
    <t>Apple製品がメインのガジェット好き。趣味は旅行・ウェブデザイン・音楽鑑賞、マイブームは美味しい店探し・ビール・ワイン。政治的には保守で、嫌いな国は韓国。マイペースに呟きます。</t>
  </si>
  <si>
    <t>tao_p_heart_033</t>
  </si>
  <si>
    <t>島でもPayPay使えますwww #こころ旅</t>
  </si>
  <si>
    <t>電車でパニック発作が出ない範囲or呑み処orスーパー</t>
  </si>
  <si>
    <t>酒場放浪記や旅番組中とクイズ系、阪神戦、昭和音楽系番組中は実況ツイート増えます。長いことパニック障害と双極性障害患ってる3級精神障害者。成瀬心美(ここみん)ちゃまが好き過ぎて、パニックの発作が起きないであろう範囲に来てもらえたら必ず逢いに行ってます。その他はwebからツイフィールへ。アマチュア無線局JM3GZIです。</t>
  </si>
  <si>
    <t>7esse26</t>
  </si>
  <si>
    <t>パスタの在庫が無くなったので、AEONスタイルに行ったら売り切れ〰😩て事でやまやに行ったらいっぱいあった👍いつの間にかQR決済増えててPayPay使えるぢゃないの🐷使えないと思って車にスマホ置いてきたし🐷何か損した…</t>
  </si>
  <si>
    <t>富山と岩手のハーフです</t>
  </si>
  <si>
    <t>Shyness5648</t>
  </si>
  <si>
    <t>模合金も会合も、PayPayとかの送金機能使ってやったり #share873</t>
  </si>
  <si>
    <t>前頭葉</t>
  </si>
  <si>
    <t>社員番号5648。FM沖縄に投稿したりしなかったり。 #ゴールデン写真部 。沖縄市中の町住民。うつ病とパニック障害の患者。キングスとカープのファン。ラジオ以外用→ @Nakaima_Ishiko</t>
  </si>
  <si>
    <t>tenchisouzousos</t>
  </si>
  <si>
    <t>PayPay還元してるしお店自体も還元してるから吉野家食べてみたいなーと思ってサイト見たら、値段のすぐ横にカロリー表示されててめっちゃ見やすい。カロリーのページにわざわざ飛ばなくていいのありがたい。こういうユーザー向けの気遣いすごいとても好き</t>
  </si>
  <si>
    <t>Twitter常駐😗おうちはおーさかです。</t>
  </si>
  <si>
    <t>2019〜ゆるーく資産運用開始。運用額100万未満のど素人。🇺🇸 ETFが好きです。すき→バイク音楽えいご洋画アニメ料理旅行綺麗な景色。日常ツイート多すぎアカウントですが、よろしくお願いします。</t>
  </si>
  <si>
    <t>dondon127</t>
  </si>
  <si>
    <t>銀だこの牛すじこんにゃくの食べてみたくて買ってみた。九条ねぎのと。PayPayで払ったら500円以上戻ってきてびっくり😳でも思いのほか高いな？と思ってレシート確認したら全部で3つ注文したのに4つになっとった😂😂😂まぁえっか。</t>
  </si>
  <si>
    <t>神戸からのTKY。</t>
  </si>
  <si>
    <t>【女が少ないと書いてルカママ】&amp;【玉元】です。 翔やんが 氣志團が好きだー。布袋くんのギターに惚れ込んでるー。だいすきなヒトがだいすきだー。 ふわふわしながらおかあさんもやってます。無謀なる挑戦と 乙女な恋心により大移動。人生 行き当たりばったり。亞同盟。</t>
  </si>
  <si>
    <t>neruchan_neru</t>
  </si>
  <si>
    <t>結構セイコーマートは電子マネーに積極的。前回遠征時はWAONとPayPayを使って、その後d払いも可能になった ⇒ セイコーマートの電子マネー「Pecoma」、会員100万人突破 https://t.co/tP91eqoaxe</t>
  </si>
  <si>
    <t>Sendai.Japan</t>
  </si>
  <si>
    <t>I live in Sendai.I 'm supporting in a Japanese football club of red black striped. AYATSUJI-san is a wonderful woman with no back!!</t>
  </si>
  <si>
    <t>warau0817</t>
  </si>
  <si>
    <t>【💩🌝 🍒🍬💋🤞🕸🦔】 #ベイマックスの当選報告</t>
  </si>
  <si>
    <t>css_chanel</t>
  </si>
  <si>
    <t>千葉 いすみ</t>
  </si>
  <si>
    <t>いすみでサイト作ってて
ひたすら海に行きたい人
言語化練習アカ
明るさ13%
元気な時と死んでる時にツイートする〜
I love meeeee!
繊細生まれ繊細育ち繊細な奴だいたい友達</t>
  </si>
  <si>
    <t>onimaruchannel</t>
  </si>
  <si>
    <t>今日の動画をご覧になってくださった方々へ。先程僕は母の車の修理代をマイPayPayで立て替えて大きく残高を減らすことに成功いたしました🤗にしても還元しょぼいな〜(｡•́ω•̀｡)しかし来月は1%還元に昇格は確実か？！https://t.co/RmXG253kJ9 https://t.co/eTUrg8jm6x</t>
  </si>
  <si>
    <t>ユーチューバー 内容:クレジットカード、バーコード決済(PayPayLINEpayなど)、ダイエット、筋トレ、その他もろもろ色々 YouTubeチャンネルはこちhttps://t.co/cKVD8jUHA4 インスタグラムはこちらhttps://t.co/gyCSrDkmdn</t>
  </si>
  <si>
    <t>txn7_ribbon</t>
  </si>
  <si>
    <t>現金給付じゃなくてPayPay給付にすればハイパーインフレ回避できるんじゃね？？？？？？？？？？？？？？？？？？？？？？？？？？？？？？？？？？？？？？？？？？？？？？？？？？？？？？？？？？？？おれてんさい！！！！！！！！！！！！！！！！！！！！！！！！！！！！！！！！！！！！！！！</t>
  </si>
  <si>
    <t>燥と躁って似てるわね！！！！！！！！！！！！！！！！！！！！！！！！！！！！！！！！！！！！！！！ 躁ぎすぎ！！！！！！！！！！！！！！！！！！！！！！！！！！！！！！！！！！！！！！！！！！！！！！！！！！！！！！！！！！！！！！！！！！！！！！！！！！！！！！</t>
  </si>
  <si>
    <t>shadowv_teeoo</t>
  </si>
  <si>
    <t>PayPayの還元率を上げる為に100円のコンビニコーヒー買ってから気付いたんだけど、これキャッシュレス決済の割引のせいでカウントされないよな…。0.5%の為に高いコーヒーに変えたら元も子もないしもう諦めよう https://t.co/HtW2UesN6p</t>
  </si>
  <si>
    <t>声優やってます/シャドウバースはじめました/ストリートファイターも好きです/永遠の16歳 フォロバしますが基本的にDMは返しません！</t>
  </si>
  <si>
    <t>angle95104</t>
  </si>
  <si>
    <t>@woooozizi26 PayPay 😎笑</t>
  </si>
  <si>
    <t>0109 × 96615 × 95104</t>
  </si>
  <si>
    <t>◤ 윤정한 ◢</t>
  </si>
  <si>
    <t>buchi123456</t>
  </si>
  <si>
    <t>@hideworker んんん…やはり。チケット払い戻しとか舞台使用料もろもろ高額だろうに🙄💦なるほどPayPayもあったかZOOMなんてのもあるんだ知らなかった！へぇ〜頑張ってるなぁ〜すご😆✨せめて今は空気読んでくれ年金納付書💦</t>
  </si>
  <si>
    <t>酒とホラー好き新潟産。死印(真下/長嶋 ) 、HTF、亜人 ⬇️以下リンク 匿名でのご意見・感想・質問にどうぞ</t>
  </si>
  <si>
    <t>cityrabi719</t>
  </si>
  <si>
    <t>王将知らぬ間にPayPay入れたのね…</t>
  </si>
  <si>
    <t>？？？</t>
  </si>
  <si>
    <t>流行りについて行けない奴←</t>
  </si>
  <si>
    <t>KeisukeGoto_8</t>
  </si>
  <si>
    <t>ホークスが選手会の要望を受け入れ、4/9(木)から自主練習を認めてPayPayドームとタマスタ筑後の施設を開けることを発表しました❗️選手にとってはコンディションを整えることが仕事ですし、最大限の対策を取りつつ頑張ってほしいですね💪https://t.co/xmtnHBXYeu#sbhawks #福岡ソフトバンクホークス</t>
  </si>
  <si>
    <t>元FOXスポーツ中の人。
引き続きホークスを応援してます❗
個人のアカウントですが運用方法はしばらく変えずに行こうと思います😊
よろしくお願いします🙇‍♂️</t>
  </si>
  <si>
    <t>miyabi_mtc</t>
  </si>
  <si>
    <t>貯まったPayPay使って末っ子用のスターターセット買ってきまして。引っ越して初めて息子とのバトルが始まりまする。#息子はやっぱりリザードン https://t.co/LXwShgQWlq</t>
  </si>
  <si>
    <t>静岡県東部</t>
  </si>
  <si>
    <t>【PCG】ポケモンカード好き。でも嫁はもっと好き。／ポケカイベントオーガナイザー1期生／マサラタウンカップ主催@masaratowncup／ジャッジ【音楽】アカペラ／クラシック／吹奏楽／ゲームサントラ【他】子育て奮闘／仮面ライダー</t>
  </si>
  <si>
    <t>miccyn23k</t>
  </si>
  <si>
    <t>PayPay利用制限くらって半分しか支払いできなかった…</t>
  </si>
  <si>
    <t>ゆず島</t>
  </si>
  <si>
    <t>ゆず島の代表 / ポケモントレーナー / 選ばれし子供 / 真実はいつも一つ☝️</t>
  </si>
  <si>
    <t>katuratakechiyo</t>
  </si>
  <si>
    <t>@firework0912 いつでもお呼びください！PayPayでもらいます！</t>
  </si>
  <si>
    <t>落語芸術協会。千葉県旭市観光大使。明治大学大学院古代日本文学修士。古代史落語家。温泉ソムリエ。旅行好き。第18回さがみはら若手落語家選手権優勝。芸協カデンツァ。公式サイトhttps://t.co/NVwN9eqhY2 著書:幻冬舎『落語DE古事記』</t>
  </si>
  <si>
    <t>sim_bndr</t>
  </si>
  <si>
    <t>SuicaとPayPayだけで生活できてる</t>
  </si>
  <si>
    <t>沼</t>
  </si>
  <si>
    <t>ショバフェスとにじさんじに亡命中 ふたつ星のアンサンブル62位 現在禁酒中 今は雑多垢</t>
  </si>
  <si>
    <t>この状況下で、まだ飲食店キャンペーンやってるPayPayな、、、禿ほんとどっか行ってくんねーかな</t>
  </si>
  <si>
    <t>pucapu_ca</t>
  </si>
  <si>
    <t>【譲渡】刀剣乱舞 もちもちマスコット もちマス ミニ譲：★鶯丸 ●博多藤四郎求：定価+送料 ★は●を同数お迎え下さい3box予約済都合により名古屋手渡し可ゆうちょ、PayPay可検索からでもお気軽にどうぞ https://t.co/shZ6NYhbqC</t>
  </si>
  <si>
    <t>本垢。社会人20↑。主に刀剣乱舞。最推し源氏、次点で長義などなど。グッズの募集ツイは時間が経っていても消すまで有効。振込はゆうちょダイレクト。paypay可。既読の意味でいいねを付けております。</t>
  </si>
  <si>
    <t>kabotya169</t>
  </si>
  <si>
    <t>すき家でPayPay使ったら200円近く返ってきた、やった。</t>
  </si>
  <si>
    <t>納豆テロ/オリーブ降りる/ハガキ職人/マルモリダンス/リトルヤホス/色盲</t>
  </si>
  <si>
    <t>心療内科電車帰りまたPayPayキター‼️一昨日古参PayPay2000円でピザ一昨日通報されたお花見オフ会、参加者ジモティーオジさん1人※クリ賞・ギフト受取不可！不要！PayPay #lv325199993 https://t.co/AmJckfyKDs https://t.co/EoGocga3y1</t>
  </si>
  <si>
    <t>7thtrigger_5150</t>
  </si>
  <si>
    <t>黒アウターしか無かったからPayPayモールで白アウター買ったが似合わなさ過ぎて笑う。</t>
  </si>
  <si>
    <t>next→</t>
  </si>
  <si>
    <t>奈良/crew/邦ロック/ ライブ友募集中🎵
 UVERworld.BAWDIES.HYDE.ORAL.MFS.KEYTALK.MWAM.TOTALFAT.CHEMISTRY.flumpool.vanillas.フォーリミが好き！気軽にフォローください♬</t>
  </si>
  <si>
    <t>zooska</t>
  </si>
  <si>
    <t>16-BIT界隈</t>
  </si>
  <si>
    <t>ミリシタおじさん(紬P/ラウンジFO(U)R所属)。SEGA好きの自称メガドライバー。ほぼゲームの話。スマホとかPS4とかレトロゲー。ミリシタ/シャニマス/コトダマンなど。いちお2女の父だよ</t>
  </si>
  <si>
    <t>rukiruki_a</t>
  </si>
  <si>
    <t>ちなみにハウスTシャツは、1週間前にPayPayモールでポチッとしたよ❤︎"皆が着てるの見て、買わなきゃという使命感が与えられた気がした()💘💘💘</t>
  </si>
  <si>
    <t>❤︎顔面国宝白岩瑠姫くん ❤︎弟ダンサー井汲大翔くん          ❤︎北陸96line❤︎        
 ❤︎ファンミ 2/20 参戦済❤︎</t>
  </si>
  <si>
    <t>【生放送】心療内科電車帰りまたPayPayキター‼️一昨日古参PayPay2000円でピザ一昨日通報されたお花見オフ会、参加者ジモティーオジさん1人※クリ賞・ギフト... を開始しました。 https://t.co/J7c1lNOZos #lv325199993</t>
  </si>
  <si>
    <t>amintan_0608</t>
  </si>
  <si>
    <t>心療内科電車帰りまたPayPayキター‼️一昨日古参PayPay2000円でピザ一昨日通報されたお花見オフ会、参加者ジモティーオジさん1人※クリ賞・ギフト受取不可！不要！PayPay / 番組開始しました！ https://t.co/pUjW4Y2Jga</t>
  </si>
  <si>
    <t>埼玉 川口市</t>
  </si>
  <si>
    <t>三原で産まれる前からハードモード身体も、お腹も、弱くて病気な奇人、 それはアミンたん@housimaru3 ニコ生主配信者♪ 趣味はカラオケ☆スロット初心者 ＊オカンは去年年末に3年半の闘病で死亡。オトンは3月31日に死に、28歳の若さで両親を亡くしました。案外嫌な奴ほど居なくなるのは辛いもの、両親(良心)は大切に。</t>
  </si>
  <si>
    <t>otorasann</t>
  </si>
  <si>
    <t>＼獲得／PayPayボーナスライト 1円相当 - けんさくとえんじん 毎日くじ #ズバトク https://t.co/Dc6eQQSxqt</t>
  </si>
  <si>
    <t>Osaka.Japan</t>
  </si>
  <si>
    <t>懸賞サイトハマり中です♪もう結構な期間やっていますが、そこそこ当たるのでやめられません。</t>
  </si>
  <si>
    <t>yumican112</t>
  </si>
  <si>
    <t>ほぐし処　はなももの写真(すべて)/大府市柊山町｜エキテン https://t.co/VWxS0uD7xH #ほぐし処はなもも#手もみ#足つぼ#大府市#PayPay#お得#ペア#お待ちしております☆</t>
  </si>
  <si>
    <t xml:space="preserve">愛知県大府市柊山町8丁目340 ほぐし処はなもも </t>
  </si>
  <si>
    <t>こんにちは♪( ´▽｀) 愛知県大府市で「ほぐし処はなもも」で働いて おります☆  ご来店お待ちしておりますね♪ アメブロ インスタ  フェイスブックがあります ライン予約cop4144v 予約(070) 6411 1444  愛媛みきゃん  ヤバt   手ぬぐい 好き</t>
  </si>
  <si>
    <t>＼獲得／3等：PayPayボーナスライト　1円相当 - 毎日ひける！　PayPayボーナスライトが当たるくじ #ズバトク https://t.co/1tRkXOYfd3</t>
  </si>
  <si>
    <t>paypayアカウント復活させようとしてもできなくて詰み気味だが...</t>
  </si>
  <si>
    <t>moba1_ekoda</t>
  </si>
  <si>
    <t>#auPAY #paypay#LINEPAYご利用いただけます各社還元実施中！https://t.co/eEY8WQ5VrThttps://t.co/ddnTxCkWqr営業時間11:00~20:00最終受付19:30モバワン #江古田 店℡0368734361 #練馬 #池袋 #新宿 #板橋 #中野 #要町 #桜台 #小竹向原 #新江古田 #千川 #東長崎</t>
  </si>
  <si>
    <t>東京都練馬区栄町3-8　山本ビル1階</t>
  </si>
  <si>
    <t>本家のモバワン血統が流れる携帯電話専門店が8月29日オープン ■営業時間11:00〜20:00 ■受付時間11:00〜19:30 ■所在地:東京都練馬区栄町3-8 山本ビル1階■℡:0368734361■西武池袋線江古田駅南口から3分。SoftBankさんの隣です。発信アカウントのため個別回答は行っておりません。</t>
  </si>
  <si>
    <t>@yodaka_rho paypayフリマ(ソフトバンク系。paypay決済できるラクマ(楽天系。楽天ポイントで払えるをつかってみたよ。どっちも良いね。匿名配送ってやつのしか買ってない。相手に住所情報渡さない取引。</t>
  </si>
  <si>
    <t>lwJiqGyzIujBOAW</t>
  </si>
  <si>
    <t>コロナで不況の今‼1日保証・トータル保証出します‼保証ご希望の方お気軽にDMください‼保証プラン通常プラン自由に選択できます‼＃愛知　＃岐阜　＃三重　＃デリヘル　＃高収入　＃コロナ　＃PayPay　＃金欠　＃風俗</t>
  </si>
  <si>
    <t>日本 三重</t>
  </si>
  <si>
    <t>デリ紹介してます！稼ぎたい女性連絡待ってます🙇‍♂️</t>
  </si>
  <si>
    <t>TOSHIMITSU_xxx</t>
  </si>
  <si>
    <t>@ma__r611 当たった時めっちゃ笑ってしまったってばよ()交流戦も危うい状態だからPayPay遠い勢はしんどいってばよ😢</t>
  </si>
  <si>
    <t>語尾だってばよ生活中だあああああ</t>
  </si>
  <si>
    <t>💖@TO_TOSHIMITSU が好きだら!!💖</t>
  </si>
  <si>
    <t>RITSU_FOOD</t>
  </si>
  <si>
    <t>🐣🌷HappyEaster🌼🐰バスキンロビンスの"イースターカラフルデコ"のキャンペーン🍨姉と行ってきた👭わたしはウサちゃん🐰フレーバーは『ブリリアントスウィートルビー』🎀ちなみにマックィーンもイースター仕様🏎💫今ならPayPayで20％還元でお得👐 https://t.co/lwuVdLdRZW</t>
  </si>
  <si>
    <t>外食は週に1~2回で！</t>
  </si>
  <si>
    <t>hideworker</t>
  </si>
  <si>
    <t>@buchi123456 軒並み落語会が中止延期の嵐です。今はテレワーク、YouTube生配信、ZOOMといったアプリを使って落語会、そしてpaypayを使っての投げ銭システムを若手の人が中心に会やってますね。愚痴になりますが、年金納付書が来た時に「何もこんな時に！」って心情になりました</t>
  </si>
  <si>
    <t>関西</t>
  </si>
  <si>
    <t>漫才・落語・山下達郎大好き人間！よろしくお願いします。</t>
  </si>
  <si>
    <t>kenchan_kmyd</t>
  </si>
  <si>
    <t>ここ2日間｢PayPayで｣しか言ってない</t>
  </si>
  <si>
    <t>青森→蒲田</t>
  </si>
  <si>
    <t>一ノ瀬みか（@MIKA_KMYD）と峰島こまき（@komaki_7land）</t>
  </si>
  <si>
    <t>mii_ran_rin</t>
  </si>
  <si>
    <t>疲れてへろへろで帰宅でも市役所終わって一安心(  ◜௰◝  ）帰りに買い物に寄ったので写真のものを彼氏さんがPayPayで半分くらい払ってくれたけど金欠の民には半分も辛かった(  ◜௰◝  ）💸💸💸でもありがたい…🙏🙏✨今日はもう思考停止してあつ森して寝ます… https://t.co/pJf3qPvam1</t>
  </si>
  <si>
    <t>雨、時々晴れ</t>
  </si>
  <si>
    <t>めんたる❁¨̮手帳✎ペット🐾 ﾒﾝﾀﾙ⇒双極Ⅱ型、BPD、解離性障害…手帳2級📚HSP気質 ✏#文好部 No.638 🌸#桃文 No.76 ⸜( ॑꒳ ॑ )⸝✎*。少しずつ生きやすく🍀 🍎どう森アカウント→【@mii_rin_ran】</t>
  </si>
  <si>
    <t>skyblue_1985jp</t>
  </si>
  <si>
    <t>秋葉原</t>
  </si>
  <si>
    <t>wena wrist公式アンバサダー 。 VoLTEやWiMAX２＋などを検証中。。 ツイートの内容は個人的見解であり所属する団体や組織などとの関連は一切ありません。現在お仕事は受けておりません。 https://t.co/OMXXgI7Vmb…</t>
  </si>
  <si>
    <t>yukkiynyan</t>
  </si>
  <si>
    <t>みんなからの匿名質問を募集中！こんな質問に答えてるよ● どんな人が嫌いですか？嫌いな…● PayPay使ってる？…● お兄ちゃんが欲しかった弟なん…● 自分が陰で悪口言われてたらどう…#質問箱 #匿名質問募集中https://t.co/61rASSpevf</t>
  </si>
  <si>
    <t>北海道釧路地方</t>
  </si>
  <si>
    <t>田舎に住んでます。 猫が好きです。 ロックが好きです。 「チバ」に反応します。 ソフトクリームが食べたいです。</t>
  </si>
  <si>
    <t>sumiiko235</t>
  </si>
  <si>
    <t>春から歯科衛生士🏥✨4月からは仕事終わりのみ出現します😊💕 主に懸賞していこうと思っているのでツイートうるさくしたらすみません😣💔ストレージ足りないのでiPadかアマギフ当ててスマホ買いかえたい😭 #すみっこの当選報告</t>
  </si>
  <si>
    <t>cafebar_Meteora</t>
  </si>
  <si>
    <t>出勤キャストのログインツイートにオーダーとPayPayの決済番号をリプしてください。乾杯とシャンパンにはお礼の乾杯動画を歌リクには1曲全部とはいきませんがリクエスト動画をツイートさせて頂きます♪ https://t.co/uklLytr4nt</t>
  </si>
  <si>
    <t>大阪市中央区道頓堀2-4-5 新道頓堀ビル302</t>
  </si>
  <si>
    <t>大阪 ミナミ なんばにあるメイドカフェ&amp;バーです。2020年4月1日グランドオープン
めておら@cafebar_Meteora mail:info@meteora-osaka.com</t>
  </si>
  <si>
    <t>suzu_hideki</t>
  </si>
  <si>
    <t>愛知 一宮市</t>
  </si>
  <si>
    <t>ステージで踊る💃美しく煌めき、そして青春を捧げて儚く消えていくアイドル達を応援します！ ぎゃんぐらばー💝 KSDD #恋ぎゃん #ピーロコ #名古屋クリアーズ #おーえすゆー #究極人形 #dela #ReClash #君に胸キュン #アイドル教室 #キラフォレ #スタフィオ #手羽セン #神崎豊</t>
  </si>
  <si>
    <t>7iSejog81gPouay</t>
  </si>
  <si>
    <t>あー、今日はタイムズに車停めたなぁ　1万円札しか財布にないやー　コンビニ行って崩そ🏃‍♂️あーー、特に買うものないなザバスドリンクでも買うかぁ　iPhoneスッ📱　　　PayPay♬♪ ぬーーーーん🤪　　なう。</t>
  </si>
  <si>
    <t>雑多アカです🥳 音楽/official髭男dism.King gnu クリープハイプ vaundy brothers 🐨CLUBGNU 会員🐃 その他趣味多め🏕、🎬、🐠、🏊‍♂️、♨️</t>
  </si>
  <si>
    <t>cafebarLune</t>
  </si>
  <si>
    <t>出勤キャストのログインツイートにオーダーとPayPayの決済番号をリプしてください。乾杯とシャンパンにはお礼の乾杯動画を歌リクには1曲全部とはいきませんがリクエスト動画をツイートさせて頂きます♪ https://t.co/QOZlkuxbMZ</t>
  </si>
  <si>
    <t>大阪市中央区千日前1-6-7 日宝阪町ファイブ3F</t>
  </si>
  <si>
    <t>2018/8/15オープン 大阪 ミナミ 日本橋 にあるメイドカフェ&amp;バーです。るーん@cafebarLune  めておら@cafebar_Meteora いんすたhttps://t.co/gq7mtknuuI mail:info@lune-osaka.com</t>
  </si>
  <si>
    <t>こういった情勢なので、来店せずにキャストにオーダーを入れることができるようになりました！支払いはPayPayのみとなりますが、乾杯・歌リク・シャンパンのオーダーを受付しております。</t>
  </si>
  <si>
    <t>@natsuko_pad ライブ見たかった〜。PayPay・LINE PAYの送金機能で、ライブ視聴からもドリンク貰える様にしましょ。PayPayだと送金宛先をQRコードやリンクで表示されてて、スマホからリンク開けば…そこがかりんLINE配信店のレジスター！</t>
  </si>
  <si>
    <t>kumaaa_</t>
  </si>
  <si>
    <t>PayPay他、まだ使ったことないんだけどレジで「あれ？QR読み込まない」とかモタモタやってる人とかたまに見かけると導入しなくてもいいかなって思ってしまう</t>
  </si>
  <si>
    <t>ちば</t>
  </si>
  <si>
    <t>昔ポケモンとモンハンやってた 今はツムツム（Lv250くらい）とコトダマン（90段くらい）とポケモンGOとingress（レベル11くらい）</t>
  </si>
  <si>
    <t>noinac_b</t>
  </si>
  <si>
    <t>みんなからの匿名質問を募集中！こんな質問に答えてるよ● 野球見始めた頃のホームラン王…● 日本の女アイドルは韓国の女性ア…● 高校野球どこ応援してますか？？…● paypayドームって名前なく…#質問箱 #匿名質問募集中https://t.co/64MWXzaxpQ</t>
  </si>
  <si>
    <t>通りすがりのベルサール秋葉原での遭遇がきっかけでモノノフに。
阪神とノフ選手中心の焼き豚。
まれに分かる人にしか分からないこともボソッと。
若い頃ちょっとだけ富山に住んでた。</t>
  </si>
  <si>
    <t>hrt9092</t>
  </si>
  <si>
    <t>ほっともっとで店前の旗に宮川大輔がいたからpaypayでって言ってしまって使えなかった。しかもよく見たら宮川大輔じゃなくて昴生</t>
  </si>
  <si>
    <t>銭湯</t>
  </si>
  <si>
    <t>虚無</t>
  </si>
  <si>
    <t>fuji_no_yu</t>
  </si>
  <si>
    <t>富士の湯ではPayPay使えません😆https://t.co/BWNuAP1Aly</t>
  </si>
  <si>
    <t>会津若松市駅前町２－１３</t>
  </si>
  <si>
    <t>２００６年オープンの会津のお風呂屋です☆天然温泉にこだわり大人の方は450円でお入りいただけます。朝１０時開館で２３時最終受付２４時閉館。床屋・ボディケア・リンパケア・カラオケのほかに３Fにはレストランもございます。サウナは高温・ミストの２種、２０１２年には会津初となる高濃度炭酸泉も誕生！岩盤浴もありますよ～（＾０＾）</t>
  </si>
  <si>
    <t>kzenkz1118</t>
  </si>
  <si>
    <t>微力すぎますけど222円寄付しましたPayPay寄付やりやすい</t>
  </si>
  <si>
    <t>お題箱→</t>
  </si>
  <si>
    <t>心は児童の成人済み</t>
  </si>
  <si>
    <t>stlay</t>
  </si>
  <si>
    <t>ロピアでPayPay使えなくなっちゃうんだ。手数料無料の期間終わっちゃうのね。</t>
  </si>
  <si>
    <t>Cymbalist_x000D_
消化能力が人より劣るので足りない熱量をカプサイシンで補充。</t>
  </si>
  <si>
    <t>6v6O1</t>
  </si>
  <si>
    <t>SEVENTEEN セブチ 個別握手会 個握 5/22  福岡 PayPayドーム【譲】1部  ジュン   ディノ【求】ミンギュ  ジョシュア（何部でも構いません）顔付き身分証明書交換できる方20代前半お心当たりのある方お気軽にDM又はリプお願い致します。</t>
  </si>
  <si>
    <t>fraise_ange_93</t>
  </si>
  <si>
    <t>PayPayの仕組みわかる人教えて……</t>
  </si>
  <si>
    <t>性格悪いよ？だから何？</t>
  </si>
  <si>
    <t>あーめんどくせ</t>
  </si>
  <si>
    <t>hiroki_horisaki</t>
  </si>
  <si>
    <t>そして、この企画はライブにも良く行く京都一乗寺Cafe Norwegianwoodの東京支店的な立ち位置で始めようと思います。お支払いはお気持ちをpaypayでお願いします！あなたの飲み代や僕にご馳走していただいたり…営業時間以外の【逆ツケ】もOK🙆‍♂️ https://t.co/oteLl6ffI8</t>
  </si>
  <si>
    <t>drums&amp;percussion RADIACTIVE/egoistic 4 leaves/ミールスなど サポートは最近だと佐藤タイジ、ドレスコーズ、堂珍嘉邦、上杉周大など 誰よりも笑顔で叩くよ</t>
  </si>
  <si>
    <t>sakusaku010616</t>
  </si>
  <si>
    <t>サクラ39娘です🌸 ０歳乳児の娘👶育児中。育児、懸賞アカ！よろしくお願いします🥺 20代最後の女🙌当選したら、当選報告必ずします！旦那にスイッチとどうぶつの森当てたい😆夢はリスト全消し！#サクラ39の当選報告</t>
  </si>
  <si>
    <t>00ncyn</t>
  </si>
  <si>
    <t>全国の有名飲食チェーンが対象！春のグルメまつりキャンペーン - PayPay https://t.co/jbflzTw0WD なるほどね</t>
  </si>
  <si>
    <t>さばく</t>
  </si>
  <si>
    <t>#ろぼさー 🤖 ねば社員 FF14(Tiamat)</t>
  </si>
  <si>
    <t>kagamiyamomoka</t>
  </si>
  <si>
    <t>「17 live」配信中家賃、とにかく家賃この配信は皆様の課金がPaypayを通して僕に少しばかり還元されるそうですご支援賜れたら幸いちなみに明らかな飲酒配信はBANの対象になるとか、、工夫次第でセーフだとかまあ呑むけど呑まずにやってられるかよhttps://t.co/dEarJV2hbR</t>
  </si>
  <si>
    <t>Prodigy Promotion</t>
  </si>
  <si>
    <t>▼「レヴュー」という風変わりな表現活動に魂を捧げ、世をさすらう風来の鬼の子▼Revue Performer▼Dancer▼Choreographer▼Stage Actress▼Model
▼十七種類の言語▼上智大学院修了▼酒、セブンスター、書物、喫茶、芸術鑑賞▼ご用命kagamiyamomoka@gmail.com</t>
  </si>
  <si>
    <t>KYODAserval</t>
  </si>
  <si>
    <t>みんなからの匿名質問を募集中！こんな質問に答えてるよ● 好きな球団は？…● 二度と乗りたくないタクシーって…● 吉崎観音ってプロ野球選手で例え…● paypayドームって名前なく…#質問箱 #匿名質問募集中https://t.co/URZXkNMegW</t>
  </si>
  <si>
    <t>特に書くことはありません</t>
  </si>
  <si>
    <t>#荒野行動アカウント買取 19#廃課金_金枠多数など高価買取 総実績700以上なので安心🗝️実績確認【https://t.co/y9BYJ023Lw】買取方法各種プリカ/銀行振り込み/Linepay/paypay#即日支払い💸#荒野行動#荒野行動垢買取#荒野行動買取https://t.co/uDdea1AzTe</t>
  </si>
  <si>
    <t>susan_amt</t>
  </si>
  <si>
    <t>PayPayのメリットを教えて欲しい</t>
  </si>
  <si>
    <t>詳しくはついぷろみてね</t>
  </si>
  <si>
    <t>age24/BKW会員/カラオケ中毒者/邦rock(ORAL/テナー/RAD/米津/ブルエン/KingGnu/夜ダン/フレデリック/SiM/エルレ/LiSAetc...)/ｱｲｺﾝ☞ @szp0v0tube/相方☞@Yuka_asgk/☺︎@Ryo_suke1005/相互希望/看護師4年目</t>
  </si>
  <si>
    <t>nyuka_sokuho</t>
  </si>
  <si>
    <t>【4月7日19時現在】Amazon・楽天・PayPayモールの最新在庫状況をお知らせします。https://t.co/bFyPy7mY8B#マスク #マスク在庫 #マスク入荷情報 #マスク情報 #除菌 #除菌シート #アルコール消毒液 #在庫あり</t>
  </si>
  <si>
    <t>Amazon・楽天・LOHACO・アイリスオーヤマなど有名ECサイトのマスク・消毒液入荷速報をお届けしています。どこよりも早く、適正価格の商品を通知できるよう日々システム改善を行っています。WEBでは30分ごとの最新の在庫状況も確認できるので、是非ご活用ください！</t>
  </si>
  <si>
    <t>BlWqBih3BngmB5E</t>
  </si>
  <si>
    <t>たぬきの店を勝手にキャッシュレス5％還元対象店舗にしてやった次はPayPay対応店舗にして10％戻ってくるようにしてやるたぬき還元寄越せ https://t.co/VCssgWmfvM</t>
  </si>
  <si>
    <t>ログイン出来なくなったので作り直しました。燕市在住の女</t>
  </si>
  <si>
    <t>PR210</t>
  </si>
  <si>
    <t>@sakusaku010616 あ。PayPayなら！ https://t.co/IkSMl8HL4I</t>
  </si>
  <si>
    <t xml:space="preserve">イゼルローン要塞 </t>
  </si>
  <si>
    <t>👼２児👼の父。鬼嫁居ます。おっさん 貧乏サラリーマン。副業NG 出会いも求めてません 懸賞垢らしい。小遣い月1万 楽しいが好き。皆様からのお気持ちで生活出来ています。アイコンえりか🎀さん。ヘッダーはもち画伯作成 お気に入り→チーリン😳 @chieelyn12</t>
  </si>
  <si>
    <t>#自転車通勤 塩分補給に減塩ラーメン、糖分補給はバニラアイス( ﾟ∀ﾟ)人(ﾟ∀ﾟ ) #paypay 20%還元 https://t.co/sCmm7niZfK</t>
  </si>
  <si>
    <t>PwAn_TeI</t>
  </si>
  <si>
    <t>すだれハゲがPayPayになってる温水洋一</t>
  </si>
  <si>
    <t>酒 煙草 女 ギャンブル とうちゅうじょ</t>
  </si>
  <si>
    <t>【入金方法】❶ネコカジ・Liiink店頭にて直接❷PayPayにて送金※送金後・PayPayアカウント名・pppokerアカウント名・入金額をネコカジ宛にDM🌟PayPayから送金は・画像読み取りor・リンクから(android限定)or・送る→ID検索【freepoker】https://t.co/fyIwRNxdku… https://t.co/w9UcoTpsca</t>
  </si>
  <si>
    <t>non95335078</t>
  </si>
  <si>
    <t>夢のSwitch当てる為懸賞してます(​*´꒳`*​)
無言フォロー多いけど話しかけてくれたら嬉しいです😍
当選報告必ずします🎶
#懸賞好きさんと繋がりたい
https://t.co/dntXP5laLl</t>
  </si>
  <si>
    <t>buchi_pota</t>
  </si>
  <si>
    <t>コンビニでPayPayで支払ったら店員にスマホ触られてちょっと嫌だった完全に潔癖だべ</t>
  </si>
  <si>
    <t>Livetube.cc（故）</t>
  </si>
  <si>
    <t>あんびりーばぼー</t>
  </si>
  <si>
    <t>ssnpink89777</t>
  </si>
  <si>
    <t>Hiyoo様のキャンペーン🎁当選🎊ボイスレコーダー📢paypay💸プレゼントうれしい🥰どちらも仕事に活用して大切に使わせていただきます🙇‍♀️💕今年はラッキーなことが多い🥺✨ https://t.co/xDbzyD8fUN</t>
  </si>
  <si>
    <t>ほぼ呟かずサブのサブのサブ垢</t>
  </si>
  <si>
    <t>ときめき欲しがり無い物ねだり 高橋優 星野源 岡崎体育 ビッケブランカ ヤバT USG ライブが一番 バンドざまあみろ一匹狼推し気味 動物占いはおおかみ</t>
  </si>
  <si>
    <t>taronagi</t>
  </si>
  <si>
    <t>この1、2ヶ月PayPay使いまくってたんだけど還元率今一になったから続けるか迷う。手元に小銭がないから病棟費も払えないし(^^;</t>
  </si>
  <si>
    <t>寝ても覚めても嵐さんが好き♪</t>
  </si>
  <si>
    <t>zero969</t>
  </si>
  <si>
    <t>セブンイレブン小山４丁目店の7銀行ATMでPAYPAYの入金をしようとした(お金を機械に入れたところまで)ところ、突然の障害。備え付けの電話で連絡したところ、以下。・係のものが20分過ぎぐらいにいくので待つか、あとで電話するのできてくれ</t>
  </si>
  <si>
    <t>福島在住の両親を気にしつつも、不景気の日々を過ごしている私です！</t>
  </si>
  <si>
    <t>makibao_furico</t>
  </si>
  <si>
    <t>paypay見たけどんーやっぱりsuica派だな。</t>
  </si>
  <si>
    <t>北海道　十勝　足寄</t>
  </si>
  <si>
    <t>AKB48グループ大好きな酪農家です。 二輪免許'17/10/12検定合格 免許交付 2017年ninja2010 2018年4月EX250P導入</t>
  </si>
  <si>
    <t>CRAIMU_310</t>
  </si>
  <si>
    <t>ダイソーpaypay使えるようになってるの神では？</t>
  </si>
  <si>
    <t>「ƒƒƒ」</t>
  </si>
  <si>
    <t>M:TG（EDH）TRPG（CoC）
最近は低浮上</t>
  </si>
  <si>
    <t>DrSG_dq10</t>
  </si>
  <si>
    <t>中途半端に残ってるPayPayボーナスで何かメタルフィギュア1つ買おうかな。何がいいかな…</t>
  </si>
  <si>
    <t>オラクル船団 Ship8</t>
  </si>
  <si>
    <t>ドラクエ10（休止中）にてアーネスト・サン・ジェルマンを自称する珍妙な人物。創作寄り雑多アカ。/フリーランスのクリエイター。絡むのは下手。※アイコン等キャラ絵は手製 ※ヘッダ背景はみにくる背景素材屋さんより購入/#同人ゲーム #カードワース #TRPG #ボードゲーム #カードゲーム #DQ10 #PSO2</t>
  </si>
  <si>
    <t>oresmadx_ow</t>
  </si>
  <si>
    <t>@is_san_ppc PayPayで特定の店舗で支払うと20ないし25％還元される</t>
  </si>
  <si>
    <t>あいすを愛しています。</t>
  </si>
  <si>
    <t>成分としては、ドラゴンボール、クロノトリガー、アイスクリーム、ゲームです。 MHW動画：https://t.co/e0X0byudEq #あいすおれすま</t>
  </si>
  <si>
    <t>1moto392</t>
  </si>
  <si>
    <t>離れたところからお祝いできるメニュー🥂①paypay個人間送金（🆔tashma2a）　600円🍺1杯いただきます　5000円〜🍾金額に応じたシャンパンをいただきます②Amazonほしいものリスト　何が来ても嬉しい https://t.co/oIvA02L3m4</t>
  </si>
  <si>
    <t>1moto392@gmail.com</t>
  </si>
  <si>
    <t>舞台俳優／隔週金曜バーテンダー（@bqsuzunari）／早稲田大学文学部卒／佐藤辰海演劇祭特別俳優賞1位／西武園ゆうえんちナレーション等</t>
  </si>
  <si>
    <t>myuuu_77</t>
  </si>
  <si>
    <t>@Shukun_tenshi paypayは使ってないから、それ以外だと嬉しい😢✨</t>
  </si>
  <si>
    <t>関東/迷子🐱🐶見かけたらRTしてます🚨</t>
  </si>
  <si>
    <t>コスメ💄/美容💎/fashion👗/ブルベ夏🌸/スキンケアマニア🌙/甘いもの🍫💕/動物好き/👜販売職👗/一応メイク資格持ってます*/たまに日常やコスメ・美容系も載せます💍*/無言フォロー歓迎♡是非仲良くして下さい💛よろしくお願いします✨/副業系やLINE登録🙅❌</t>
  </si>
  <si>
    <t>33ki</t>
  </si>
  <si>
    <t>使えないのにpaypay入れさせられてるとか邪悪すぎるだろ… https://t.co/qt1chp6YIe</t>
  </si>
  <si>
    <t>にっこりの魔法が届く場所</t>
  </si>
  <si>
    <t>矢澤が好き、そらまるが好き。だからこの血も肉も、魂も、ただ感謝を伝えるためだけに使いたい。
#徳井青空 #矢澤にこ #ドール (#ピュアニーモ 矢澤にこ/ #azone 1/3ごちうさマヤ)</t>
  </si>
  <si>
    <t>スマホやパソコンに疎くて今まで必要最低限しか使ってこなかったけど、仕事なくなってテレワークせざるを得なくなって初めて世界が進んでることに気づかされる。家にいながらやれることいっぱいあるのね！YouTube、zoom、PayPay、pring、LINE Pay…全部ここ最近使い始めた。コロナがおれを成長させる。</t>
  </si>
  <si>
    <t>seasons_sor</t>
  </si>
  <si>
    <t>@Shukun_tenshi Amazonだとネットで買い物できるpaypayだとコンビニとかで使えるからどっちがいいんだろ？拡大地域にいないからpaypay っていいたいけど、なんでも使えるからAmazonに一票しました！</t>
  </si>
  <si>
    <t>中四国のどこか</t>
  </si>
  <si>
    <t>RTのRTご迷惑をおかけしてたらすみません いい出会いとご縁を求めて作ったアカウントです。旅行とライブが大好き女子です٩꒰⍢ ꒱色々な経験を積んでいきてきたい 。ラブ❤️浜崎あゆみ👸スィーツ🍰summer🌈#しーーこの当選品</t>
  </si>
  <si>
    <t>panappuss</t>
  </si>
  <si>
    <t>北</t>
  </si>
  <si>
    <t>専業主婦🐽かなりの親バカ🙋‍♂️パン屋さんに就くほどパンがすき🥖食べること🌸寝ること🌸YouTubeをみること🌸ゲームが大好きです😊王騎と伊之助が好き❁⃘ #panappu当選報告 懸賞仲間さん募集中です✩.*˚ 尊【@sayonaranomae01】 頂いたものはこちら👉#panappuのご報告</t>
  </si>
  <si>
    <t>Ariesor12</t>
  </si>
  <si>
    <t>お昼に本日より発売の松屋のごろごろ煮込みチキンカレー。メニュー名に偽りなし！鶏肉がごろごろ入っててマジで美味い😋さらにPayPayで25%還元でお得に食べられて満足。 https://t.co/yNPGihRpYG</t>
  </si>
  <si>
    <t>Chiba</t>
  </si>
  <si>
    <t>NW/SV監視をやっています。Cisco/CCNP/Linux/お酒/ラーメン/食べ物/ANA/SFC初心者/ポイ活/プロ野球/福岡ソフトバンクホークス/高校野球/海外サッカー/ブンデスリーガ/BVB/ドイツ代表/ゲッツェ/香川真司/スポーツ観戦/miwa/Mr.Children※食べ物が多めです。</t>
  </si>
  <si>
    <t>sb_pachislo</t>
  </si>
  <si>
    <t>@kakineeeeeex PayPayフリマで50000円で売られててどうしようか悩んでます:;(∩´﹏`∩);:</t>
  </si>
  <si>
    <t>ちんのもの</t>
  </si>
  <si>
    <t>iikkuuttoo2580</t>
  </si>
  <si>
    <t>すごい個人的な意見なんですが、edyをスーパーの入り口で並んでチャージしてる人を見て、「paypayにすればいいのに…」ってなる。</t>
  </si>
  <si>
    <t>大阪から高知に移住。
楽しいことやり尽くすしかない。</t>
  </si>
  <si>
    <t>machako</t>
  </si>
  <si>
    <t>そろそろPaypayの取り扱いを終了する(宣言している)店舗が出始めてるので、長期的に見た時に、何が一番良いのだろう🙄</t>
  </si>
  <si>
    <t>kitchen_e_m</t>
  </si>
  <si>
    <t>本日もテイクアウトやってます。当店はPayPay支払いができます！4月のキャンペーンが始まってます。お得にお食事してみませんか。 https://t.co/qCdtP6UfDA</t>
  </si>
  <si>
    <t>東京 練馬区田柄2-32-21</t>
  </si>
  <si>
    <t>こちらは洋食店です。アットホームな雰囲気のお店です。お一人様でもお気軽にお越しください。皆さまのご来店、心よりお待ちしております。</t>
  </si>
  <si>
    <t>maR_riiiiii1</t>
  </si>
  <si>
    <t>@Shukun_tenshi 外に出て買えない人はPayPay以外だと助かるかも！</t>
  </si>
  <si>
    <t>💜好きな事を好きなだけやっていこ！💜ᵗʱᵃᵑᵏᵧₒᵤ ᕷ</t>
  </si>
  <si>
    <t>(｢`･д･)｢ガォガォ♡まーちゃん、らぃぉんちゃん…🌸3歳の娘のお母さん(ギリ20代)/無言フォロー🙆/敬語ぽい🙆‍♂/適当に仲良くしてください👫♪/たくさんの素敵なご縁がありますように🍀/#DMこーい/#まーの当選報告/ちゃっかり🐰˚º(💗)#誠さん語録/ごめん優しくなんかない( •́ ̯•̀ )💭</t>
  </si>
  <si>
    <t>SANO7ABE2CHI8</t>
  </si>
  <si>
    <t>ただいま🙋‍♂️ちゃんとマスクして行ったよ😷帰ってきてちゃんと手洗いうがいしたよ✌でっかいの買った😁💪270円だった!!安いよね？珍しくPayPay払い😂 https://t.co/8UY2AhUM8I</t>
  </si>
  <si>
    <t>高1️⃣🏀Def Tech🎶🏀スリーポイント得意💪🏀青森ワッツ🏀No.7佐野太一 🏀No.8下山大地🏀岩手ビックブルズ🏀No.15下山貴裕🏀鹿児島レブナイズ🏀No.5鮫島和人🏀青森ワッツ3150✨🏀『青森ワッツやったらんかい🔥💪』#青森ワッツブースター💪#ブルーアフロ隊一員😎</t>
  </si>
  <si>
    <t>J5FiaXJYltQdchA</t>
  </si>
  <si>
    <t>PayPayにお金入れてみた</t>
  </si>
  <si>
    <t>ぴえんちゃんです。ぴえんな人フォローします。ぴえんなフォロワーからぴえんな人をフォローします。ぴえんの連鎖。ぴえん</t>
  </si>
  <si>
    <t>femto1941231</t>
  </si>
  <si>
    <t>つまらなすぎるのでPayPayデビューした。スマート。</t>
  </si>
  <si>
    <t>とないとりひきかのう</t>
  </si>
  <si>
    <t>氷帝学園3年A組報道委員。成人済。たまに舞台ネタバレ。本垢と取引アカウントを兼用しています。テニプリとテニミュとサンリオ男子がラブ。岳人、千歳中心に生きてます。今の推しは北乃さつきくん。F/R/Bお気軽に。</t>
  </si>
  <si>
    <t>chili_zou</t>
  </si>
  <si>
    <t>paypayに全然チャージでけへん、どの銀行もダメ</t>
  </si>
  <si>
    <t>主に自分の放送の事、レコードやCDの事、本垢ではいいにきい事をつぶやきます。</t>
  </si>
  <si>
    <t>rinehart613_</t>
  </si>
  <si>
    <t>paypay続々と本当に感謝です！！私にできること、まだまだ頑張ります。</t>
  </si>
  <si>
    <t>Personal Blog 🥺</t>
  </si>
  <si>
    <t>コストコマスクの過去の販売傾向を共有するプラットフォームを作りました。ブログは無広告・無収入です。</t>
  </si>
  <si>
    <t>Pizzicato2016</t>
  </si>
  <si>
    <t>年金の支払いPayPayでやろうと入金したら、PayPayで支払えないとか言われたわ。これ、このコンビニだけかな。</t>
  </si>
  <si>
    <t>じょしらく2期はよ</t>
  </si>
  <si>
    <t>poohsuke_1108</t>
  </si>
  <si>
    <t>欲しいものリスト👉</t>
  </si>
  <si>
    <t>コスメ💄トイプー愛好家🐩 
ハリポタオタク20年目🧙‍♀️ 
夢はイギリスに行くこと🛫🇬🇧 
最近はあつ森に夢中で低浮上気味🐻🌳
ツイステッドワンダーランドもやってます🎮💛
blog☞https://t.co/qNIxexgt5c
#ゆあの当選報告</t>
  </si>
  <si>
    <t>Raawa_Mirrativ</t>
  </si>
  <si>
    <t>#は行でなぜモテないかわかる花見人ファミレスPayPayホルスターうーん…は？</t>
  </si>
  <si>
    <t>ちょっとだけお休みもらってます
動画配信サービス『ミラティブ』で活動しています。
サバゲー
キャンプ
二次元が趣味の変態です。
趣味程度に音楽やってます〜
なんかすごいやつ
🔥らあわ🔥フラグ建築士1級
一応、天国魔アンチではないと自分では思ってます。
判断は自由ですが、害悪行為はしないでね</t>
  </si>
  <si>
    <t>Bunpapa3874</t>
  </si>
  <si>
    <t>路線バスでの「PayPay」で支払う手順の案内動画です！動画の通りに手順を進めれば、とっても簡単ですョ！※拡散お願いしますネ降りる際に後ろに並んだ他のお客さまをお待たせする心配も無く、現金で支払う時と同じ様な流れとタイミングで「PayPay」を使えるんですもちろん、小銭の心配もいりません https://t.co/Tuhn3gYAw9</t>
  </si>
  <si>
    <t>北海道帯広市西23条北1丁目1番1号</t>
  </si>
  <si>
    <t>北海道 十勝 帯広生まれです。 高校から帯広を離れ、函館 小樽で学生時代を過ごし 東京 札幌で仕事をして、平成10年に帯広に戻ってきて、 バス事業を通じて街づくりに励んでます。夢は、地方のバスが元気になって全国の地方を活性化し、その全国の地方が日本を支えることにより、素晴らしい誇りある日本が創造されることです。</t>
  </si>
  <si>
    <t>NewsSeiyu</t>
  </si>
  <si>
    <t>【QuickPoint】は誰でも簡単にPayPayボーナスが貰える！QuickPointに新規登録するとPayPayボーナスがGETできる10連スクラッチが貰えます！！#ポイ活↓無料登録はこちらからhttps://t.co/pFKYuYZxI0</t>
  </si>
  <si>
    <t>アニメ、声優に関するニュースをツイートします。ニュースの詳細はリンクをクリックすると見られます。(Tweet news about anime and voice actors. Click the link for more information about the news)</t>
  </si>
  <si>
    <t>xsau4p30jg</t>
  </si>
  <si>
    <t>@Shukun_tenshi しゅーくんやさしい　ﾟﾟ(*´ `* )°ﾟ♡しゅーくんからPayPay受け取ってみたいな( ⁎ᵕᴗᵕ⁎ )❤︎</t>
  </si>
  <si>
    <t>あきちゃんと呼んでください❢
スイーツ・お菓子
🍫🍰🍩🍮🍟
✨大好き💕お酒も大好き♡レモンサワー♡映画.旅行.読書📕小学生の娘を持つワーママ🍀無言フォロー失礼します❢Switch欲しい✨ディズニーに行きたい‼旅行を当てたいっ🍀　本当に欲しい物しか応募しません❗
*LINE登録🆖副業🆖</t>
  </si>
  <si>
    <t>tayupepepe</t>
  </si>
  <si>
    <t>@Shukun_tenshi paypayの送受はやったことありますよ〜</t>
  </si>
  <si>
    <t>okinawa沖縄</t>
  </si>
  <si>
    <t>フォロバ100みたいです。タユペペ / 実況ミスターバナナ って名前でYouTubeやってます！ 鉄道好きです。Fortnite switch勢 S4~ SGクラン所属 《相方:@tatami_Ink_sg_B》 生き物や物作り等色々好きです！ ⤵︎ チャンネル登録⤵︎</t>
  </si>
  <si>
    <t>@Shukun_tenshi PayPayなら聞いて！送るのも楽だよ！私は要らないからお困りの方に届くといいな☺️</t>
  </si>
  <si>
    <t>310Syou</t>
  </si>
  <si>
    <t>「夢を現実に」 お金なくて生活カツカツだけど、目標に向かって行動あるのみ！ よろしくお願いします🥺♣️#酒が好き#甘いもの好き#肉好き　</t>
  </si>
  <si>
    <t>apple_tart_0907</t>
  </si>
  <si>
    <t>TCGもネット対戦が普及しつつあるから、参加費はpaypay等で、対戦はDiscordで、景品は次に来たときに渡すこんな感じで大会開けそうだよなすぐには難しいと思うけど</t>
  </si>
  <si>
    <t>明日のナージャを愛するおじ 
 MTG：EDH(x1) Modern(x1) Pauper(x0) Arena Oathbreaker(x2) Legacy(x1)Pioneer(x2)
＠いわき</t>
  </si>
  <si>
    <t>yassi_dancerush</t>
  </si>
  <si>
    <t>@yuguri9930 ぱ……paypayは使えますか……////</t>
  </si>
  <si>
    <t>年明けから小田急民</t>
  </si>
  <si>
    <t>キャップに拘りのあるイカついトゲピーです。ゲーセンとクラブで踊り狂ってる人。最近クラブ行きまくってる民。レイブダンスもモッシュもイケるタイプのオタク。ダンスラプレミアム動画のリクエストはお題箱へ。版権曲もやります。DJ BOB推し💖 #ダンスラ湾岸部 @yassi_nico2 ←本垢 ヘッダーはウェアハウス川崎</t>
  </si>
  <si>
    <t>jun19841116</t>
  </si>
  <si>
    <t>ジュンさんがあなたをQuickPointに招待しています。QuickPointに新規登録するとPayPayボーナスがGETできる10連スクラッチをもらえるよ！無料登録はこちらから！ https://t.co/GgZsqoOog5</t>
  </si>
  <si>
    <t>埼玉 三郷市</t>
  </si>
  <si>
    <t>48グループと西武と広島とレッズが好きな35歳です！推し→なぁちゃん、とむ、おりん、
なっつん、ちゅり、みなるん、さりー、かのちゃん、まりん、ねがいちゃん、
なつみかん、エミリー。推しかけ→おめぐ、ゆいりー、みくりん。神推し→たかみな、玲奈ちゃん、わかちゃん。</t>
  </si>
  <si>
    <t>Shukun_tenshi</t>
  </si>
  <si>
    <t>みんなの事助けるのには現金が1番だとは思うけど俺は振込したくないから選んでね（paypayは初だから手間取るかも）⤵︎⤵︎⤵︎⤵︎⤵︎⤵︎⤵︎</t>
  </si>
  <si>
    <t>2019 9/17 天使が舞い降りたよ 企画者 配布者 推しマなんてないよ 貯金１億から２億にしたい 実績はこちら⇒#しゅーくん実績 ミラティブhttps://t.co/hbvMhAF7l3 TikTok https://t.co/6BlsF2k85r</t>
  </si>
  <si>
    <t>seisitanda_z</t>
  </si>
  <si>
    <t>アナルに棍棒を入れるかpaypayでファミチキとビールで優勝するかの罰ゲームで悩んでる</t>
  </si>
  <si>
    <t>お母さんの子宮の中</t>
  </si>
  <si>
    <t>毎日2リットルの血液を飲み干し
回転寿司を店ごと食べてラーメンを500皿食べてます</t>
  </si>
  <si>
    <t>@hitsugi18 @Takoyaki777_ すごーぃヽ(〃’▽’〃)ﾉ☆ﾟ’･:*☆ｵﾒﾃﾞﾄｫ♪PayPayは。ホントに便利で良いよね🤩</t>
  </si>
  <si>
    <t>52988I</t>
  </si>
  <si>
    <t>tokky920</t>
  </si>
  <si>
    <t>PayPayのCMのお父さん思ったより賛否拮抗してる…</t>
  </si>
  <si>
    <t xml:space="preserve"> (255 255 255)</t>
  </si>
  <si>
    <t>naka_yousuke</t>
  </si>
  <si>
    <t>リモートデュエルにもレンタルニート対戦相手がほしいあなたに。PayPay支払いも対応可能です #遊戯王レンタルニート・オンライン | ニー株ストア https://t.co/ckDylG91F8 #BASEec</t>
  </si>
  <si>
    <t>埼玉県川越市</t>
  </si>
  <si>
    <t>ニート株式会社の取締役という名の実家暮らしニート。忙しい皆さんの代わりに遊んでおくことを主な活動としています。「レンタルニート」では1時間1000円で一緒に遊べます。プラモデルと遊戯王が好きです。就職しなくても生きていけるような世の中が来るといいなーと思い、イチから仕事を作り出し中</t>
  </si>
  <si>
    <t>tokkashop</t>
  </si>
  <si>
    <t>PayPayの飲食店20％還元キャンペーン 外出自粛中の使い道は？ #ldnews https://t.co/7vhpfqEAnM</t>
  </si>
  <si>
    <t>特価のある所</t>
  </si>
  <si>
    <t>特価品やセール情報を集めて紹介しますよ。スパムやデマアカウントじゃないよ！過去の商品はなくなってたり値上げしてたりするから注意してね！店長とかてんちょーとよんでくださーい(∩´∀｀)∩  鍵かけてるときはフォロワーさん先行で特価品を紹介しているのでヨロシクゥ！</t>
  </si>
  <si>
    <t>terurumiyoshi</t>
  </si>
  <si>
    <t>【#テルル Information】4当店でも #PayPay #auPay で決済可能です！アプリの導入から使い方までご説明します！ぜひお立ち寄りください。#テルル #上福岡 #ふじみ野 #川越 #埼玉https://t.co/KMVdSed2CE</t>
  </si>
  <si>
    <t>埼玉県入間郡三芳町</t>
  </si>
  <si>
    <t>アクロスプラザ三芳の２階にある最強ケータイショップ、テルル三芳店です♪最新機種、スマートフォン多数ご用意しております☆店頭に無い商品もお取り寄せいたします☆当店オリジナルのお得なキャンペーンも実施中！！アクロスプラザ三芳にお越しの際は、ぜひお立寄り下さいませ!!</t>
  </si>
  <si>
    <t>フェスステージムズいなー</t>
  </si>
  <si>
    <t>keke_tw</t>
  </si>
  <si>
    <t>「Paypay使えます」と「Paypayしか使えない」と「Paypayも使えない」で学習と推論:-)</t>
  </si>
  <si>
    <t>狭山</t>
  </si>
  <si>
    <t>⚽十文字経由🇪🇸行き？/⭐前陸はナクスタより近し/🎲君は共犯者/🚋がんばれ西武新宿線/⚽たかがエルフェン、されど…</t>
  </si>
  <si>
    <t>gymgym_master</t>
  </si>
  <si>
    <t>緊急事態宣言 発令によりさすがに本日はお休みます。知り合いはお弁当にシフトしたり配信で接客してドリンクやボトル頂いてPayPayで支払ったりなど様々な対策をしてる中、ジムジムは管理会社やカラオケ業者に電話するぐらい💦生き残れたら来年の春は皆で花見したりストフェスを楽しも😊 https://t.co/q90aOaNa9J</t>
  </si>
  <si>
    <t>大阪市中央区西心斎橋2-2-8 大阪センタービル２階ジムジム</t>
  </si>
  <si>
    <t>終電まで飲み放題2200円 or 1000円 持ち込み OK 制限なし
大阪センタービル2F
カラオケbar ジム・ジム GYM GYM</t>
  </si>
  <si>
    <t>suidoosan</t>
  </si>
  <si>
    <t>今更ながらやっとPayPay登録したキャッシュレスデビュー</t>
  </si>
  <si>
    <t>下手&amp;下手そして下手</t>
  </si>
  <si>
    <t>PPGMN</t>
  </si>
  <si>
    <t>GalaxyBunny</t>
  </si>
  <si>
    <t>本腰を据えてゲームするために椅子良いの買いたいんだけど普通にやっぱゲーミングチェアがいいのかな？家具屋だとpaypay使えるとこほとんど無いのね。</t>
  </si>
  <si>
    <t>月山の頂上</t>
  </si>
  <si>
    <t>山形でPGSという遊戯王非公認大会の主催をしています。東北杯のジャッジもしたりします。競技の方は毎年選考会期間限定でやります。 オフは体鍛えたり。2016東日本選考会ベスト16。白猫ランク400/モンストランク501。/Pokémon GO レベル37 黄色 /仮面ライダー/戦隊／プリキュア</t>
  </si>
  <si>
    <t>miha_retire</t>
  </si>
  <si>
    <t>ご飯お替り♾で440円（PayPay）は頭おかしい！そして今回、ロースカツよりささみカツの方が美味しいことが判明！低脂肪で高タンパクだから僕のようなアスリートには最高！松屋フーズだけは死ぬまで応援する。店舗数5倍に増やしてほしい！みんなの食卓でありたい！最高！ https://t.co/1tXe7BDLth</t>
  </si>
  <si>
    <t>意識高めのニートライフ👇</t>
  </si>
  <si>
    <t>働きたくない🦥現代社会のラットレースから離脱🦥自由な暮らしをしています🦥年間250日は休みます🦥 海外旅行と読書が好き。投資/節約/ミニマリズム/早期リタイア（FIRE）を目指しています。【名古屋から歩いて鹿児島に向かってます🌞3/9〜 #歩いて鹿児島】</t>
  </si>
  <si>
    <t>angeI_ice41</t>
  </si>
  <si>
    <t>ロピアも4/30でPayPay使うのやめるらしいしな</t>
  </si>
  <si>
    <t>GRSHAクラマス Blitz/VRC/Twitter/MSTDN/Minecraft/MHW/EXVS2/GVS/BF4/Discord</t>
  </si>
  <si>
    <t>シゴオワなので今日はパスタを茹でよう</t>
  </si>
  <si>
    <t>@sukiya_jp 素敵なキャンペーン、ぜひ応募させてください🎁😌✨『#すき家 さん』大好きです💕#テイクアウト もよく利用するので、PayPayが使えるのはすごく嬉しいです💓😊✨ぜひ家族みんなで、お家でゆっくり味わいたいです🏡✨素敵なプレゼント、良いご縁があると嬉しいです🍀#PayPay新生活応援CP</t>
  </si>
  <si>
    <t>kaosu_pepenini</t>
  </si>
  <si>
    <t>PayPayのcm カフェ代のやつめっちゃええやん！って思ってTwitterみたら「気持ち悪い」「嫌だ」って意見が多くてびっくりした。。やっぱりみんな色んな意見があるんやな。。</t>
  </si>
  <si>
    <t>ホラーのなかに…いる(o･∇･o)</t>
  </si>
  <si>
    <t>THE ORAL CIGARETTESと麻倉ももさんとずっと真夜中でいいのに。のために生きてます。</t>
  </si>
  <si>
    <t>love2cat3</t>
  </si>
  <si>
    <t>@fujino_nico eBookJapanです。PayPayとかがひもづいてたのであれ～って感じでした💦漫画家さんの収入になればＯＫです。ちょっとだけど</t>
  </si>
  <si>
    <t>マンガやアニメ😍💓💓 ドラマや映画もつぶやいちゃうよ
フォローとRTよろしく。</t>
  </si>
  <si>
    <t>sironeko_black1</t>
  </si>
  <si>
    <t>PayPayってよく考えたらすげー頭悪い名前支払い払いそれに『PayPay払い』とかなってくるともうわけがわからない支払い払い払い</t>
  </si>
  <si>
    <t>kyomuneko　@gyaku_no_ura_</t>
  </si>
  <si>
    <t>音ゲー/ボカロ/ツイ廃/Minecraft(超休止中)/ガジェット好き(ほぼ休止中)/毒親持ち/圧倒的経験不足/離人感/自律神経失調症/INFP/HSP/心が軟弱(*´﹃｀*)
ただの思考や愚痴の言語化をしていきます　幼く下らないものですがお許しください
似た境遇の方と繋がりたいです
最近はとにかく病んでる</t>
  </si>
  <si>
    <t>mmmn123454321</t>
  </si>
  <si>
    <t>固定資産税PayPayで払えるんかい</t>
  </si>
  <si>
    <t>つ</t>
  </si>
  <si>
    <t>モフモフすき ポテト探検隊🍟財布👛仲間にいれてほしい🐊→NEXTヤバTパルケ（延期） 💡推しは推せるときに推せ📻ORCヘヴィーサイレントリスナー📻無言フォロー失礼しています…🙇‍♀️</t>
  </si>
  <si>
    <t>hououinkyouma__</t>
  </si>
  <si>
    <t>埼玉県の山の方</t>
  </si>
  <si>
    <t>バイク乗りの方無言フォローお許しを。 こんにちは、お手柔らかに宜しくお願いします。 人生は損得の判断の繰り返し。利害得失、因果応報、色即是空、空即是色、知行合一。80年代のバイクやレーサーが好きです。二ダボです。^_^</t>
  </si>
  <si>
    <t>abth595</t>
  </si>
  <si>
    <t>@yukiedama ネットショッピングも楽天からヤフーショッピングに変えました。プレミアム会員だと常に20%戻ってきてしかもPayPayのポイントで買い物しても、さらにポイントが付くので美味しいです</t>
  </si>
  <si>
    <t>TOKYO</t>
  </si>
  <si>
    <t>I'm graphic designer. My faves:artdesignblack musicclub musicrockheavy metalfashionmotor sportsoutdoorphotography. Beloved car:abarth595 competizione.</t>
  </si>
  <si>
    <t>coffee_cable</t>
  </si>
  <si>
    <t>#30万円現金給付 の報道で思いついた。申請とか面倒だし「国民一律？万円～payに送金します！」ってすれば、色々簡略化するし、まだ使ってない人も使うキッカケになって良いのでは。#PayPay #LINEpay#メルペイ #aupay#コロナウィルス#経済対策</t>
  </si>
  <si>
    <t>お笑い コーヒー 甘いもの 映画
メモ書きあり</t>
  </si>
  <si>
    <t>eri_makiho</t>
  </si>
  <si>
    <t>日用品の財布はPayPay、自分用の財布はLINEpayみたいにわけられるのでpay慣れすると色々使いやすいですの(嫌煙しがちな方へ)🙃</t>
  </si>
  <si>
    <t>絵ときどき栄養🍞木、フェイクスイーツ・パンを欲してます。ﾏﾋﾞﾃﾞｭはｴﾘﾏｷでやってた人です。受賞したらiPad買う
⚫やることメモ ✍️~12~20✒️~11🍅~即時</t>
  </si>
  <si>
    <t>ri_non</t>
  </si>
  <si>
    <t>熊本市</t>
  </si>
  <si>
    <t>映画や海外ドラマ、カフェや雑貨やアロマなど「大好き」がいっぱい♪ 娘は嫁に行き震災の混乱の中、猫のミルキーも天国に旅立ち寂しく過ごしていたら縁あって保護猫ピノの里親に。当初家庭内ノラなピノが最近では少しずつ心を開いてくれるようになりました。</t>
  </si>
  <si>
    <t>【入金方法】❶ネコカジ・Liiink店頭にて直接❷PayPayにて送金※送金後・PayPayアカウント名・pppokerアカウント名・入金額をネコカジ宛にDM🌟PayPayから送金は・画像読み取りor・リンクから(android限定)or・送る→ID検索【freepoker】https://t.co/dLlc5qbXDx https://t.co/qWe9bDZYIS</t>
  </si>
  <si>
    <t>atmatti</t>
  </si>
  <si>
    <t>delyという会社にいます。スシ</t>
  </si>
  <si>
    <t>BlueBreadTrain</t>
  </si>
  <si>
    <t>勇しぶの聖地掛川、鎮守府</t>
  </si>
  <si>
    <t>勇しぶの聖地に棲息することとなった、鉄ヲタでアニヲタ。「アニメキャラ」と「同姓」や「同名」な地名や駅があると西へ東へひた走る・・・。pixivやエロパロスレでSS書いてたりもする。
艦これ／皐月提督／はいふり／ミケちゃん／ヒカリちゃん／18きっぷ／18キッパー／聖地巡礼／乗り鉄／録り鉄／収集鉄</t>
  </si>
  <si>
    <t>guchi_nnt2015</t>
  </si>
  <si>
    <t>あ、paypayのキャンペーン始まってたの忘れてた😅</t>
  </si>
  <si>
    <t>20代/資格取得（現在保有資格:社会福祉士等）/ことり・ルビィ・花丸・歩夢推し/海外興味ある/洋楽/株式投資（日本・ADR・米国株）/投資信託/節約/セミリタイアを目標に奮闘中！共通するものがあれば気軽にフォローお願いします！DMは基本的に見てませんのでご了承下さい。</t>
  </si>
  <si>
    <t>kenjinakano3</t>
  </si>
  <si>
    <t>今日もPayPayでトンカツ食ったら25%還元されたんやけど、マジでキャッシュレス決済って何で儲けてんの？(´・ω・｀)</t>
  </si>
  <si>
    <t>日本 奈良</t>
  </si>
  <si>
    <t>セレサポ、地元の奈良クラブ、趣味のガンプラ、日常の事など。</t>
  </si>
  <si>
    <t>nocci_84</t>
  </si>
  <si>
    <t>バンコクから日本へ帰国</t>
  </si>
  <si>
    <t>美しい和語と写真を編んでいます。属性は旅人 / 1年の半分は世界のどこか。「日々にちいさなときめきを」オンラインコミュニティ #dotcolony 主宰 / instagram: https://t.co/VFs73rjTpT / お仕事ご相談: non.kosho@gmail.com</t>
  </si>
  <si>
    <t>kuro69aka</t>
  </si>
  <si>
    <t>今更ながらPayPay登録したアナログ人間👩‍🦱</t>
  </si>
  <si>
    <t>なんでやねんっていうとこ。</t>
  </si>
  <si>
    <t>173/70/27 将来の夢はアメコミヒーロー。</t>
  </si>
  <si>
    <t>mamamamae3</t>
  </si>
  <si>
    <t>久々に詐欺メール。今度はPayPayが不正アクセスだって。連絡先はPayPay株式会社…</t>
  </si>
  <si>
    <t>神奈川みたいな東京</t>
  </si>
  <si>
    <t>ネコ飼いたい…</t>
  </si>
  <si>
    <t>kuroneko_kakeru</t>
  </si>
  <si>
    <t>paypayで支払いできるのつよ5％でかい https://t.co/4Q58RjMJsu</t>
  </si>
  <si>
    <t>ﾜﾋﾞｾﾝ</t>
  </si>
  <si>
    <t>しまねっこ26歳、LIKE:メイプルM(さくら鯖)専用垢@kuroneko_maple、アクアリウム、車、ギター、ベース(G＆L L2000)、釣り、ペット:ハリネズミ、チンチラ(ブルーダイヤモンドの2019.11生)アジアアロワナ、ポリプテルス、フラワートーマン、 愛車 IS300h ver.L</t>
  </si>
  <si>
    <t>@aruteo なるほど！やっぱpaypay便利ですね🤔</t>
  </si>
  <si>
    <t>EMPiRE届いたぁぁぁぁぁぁぁぁ!!!!!!!!!!!!!!!!!!!!!!!!!!!!!!!!!!!!!!!!!!!!!!!!!!!!!!!!!!!!!!!!!!!!!!!!!!!!!!!!!!!!!!!!!!!!!!!!!!!!!!!!!!!!!!嬉しいぃぃぃぃぃぃぃぃ!!!!!!!!!!!!!!!!!!!!!!!!!!!!!!!!!!!!!!!!!!!!!!!!!!!!!!!!!!!!!!!!!!!!!!!!!!!!!!!!!!!!!!!!!!!!!!!!!!!!!!!!!!!!!!!!!!!!! https://t.co/r8GYCKkSa8</t>
  </si>
  <si>
    <t>yutaro_u14</t>
  </si>
  <si>
    <t>これほんとに本人の覚えようって気持ちと、繰り返し使って慣れる訓練なんだけど、自分でちゃんと話聞いて覚えようって気持ちの人殆どいないよね。paypayだけじゃなくて、色んなことで接客してて常々思う。自分で聞いておきながら話聞きもしないで話の途中で次々勝手に操作してキレる人多い</t>
  </si>
  <si>
    <t>フェードラッヘ</t>
  </si>
  <si>
    <t>グラブルメインアカウント。ランク200の十天極み。3賢者。四騎士、アイル、カトル、グリームニル、ベリアル推し。 バンドリやってます。FF7リメイク予約したぞー！</t>
  </si>
  <si>
    <t>in_nijojo3000</t>
  </si>
  <si>
    <t>朝夕の時間帯割引でNEXCO分は50%戻ってくるわ。でもポイントで戻るんだよな。確か……。PayPayで戻してくれんかな。</t>
  </si>
  <si>
    <t>未来</t>
  </si>
  <si>
    <t>庶民列車大嫌い。構造上欠陥の多い681系も大嫌いだが「しらさぎ」や「ホームライナー」にことごとく乗ってしまうわがままメインフレーマー。やる気は常に25%でホールド。二畳城の主。</t>
  </si>
  <si>
    <t>picopico_shoru</t>
  </si>
  <si>
    <t>PayPayもそれなりに使ったけど決済方法がバーコードだしたりQR出したりあげくの果てに手打ちかよ…ってなったのでもう使いません</t>
  </si>
  <si>
    <t>ヤーナム市街</t>
  </si>
  <si>
    <t>ゲーム脳🧠 フォローしてもいいし、しなくてもいい #NintendoSwitch #PS4share</t>
  </si>
  <si>
    <t>yukiedama</t>
  </si>
  <si>
    <t>東京の端っこで育ちました🐰</t>
  </si>
  <si>
    <t>yur866</t>
  </si>
  <si>
    <t>スキャン方式なのか！銀だこpaypay対応はありがたい https://t.co/usHyPbK4Rh</t>
  </si>
  <si>
    <t>〈日常＊キャッシュレス〉 °10.3キャッシュレスについて呟きます。独り言はスルーして大丈夫です ！！(※よく鍵になります)</t>
  </si>
  <si>
    <t>leica_rui</t>
  </si>
  <si>
    <t>さっきPayPayで美容院代払ったら、10%付与(予定)された(*^o^*)</t>
  </si>
  <si>
    <t>カメラ Leica M3OLYMPUS PEN-FPEN-FTRollei35(独黒)FUJIFILM X-E3Canon EOS 7DⅡG9 XGRⅢ 、猫 らいか♀ルイ君♂、車 Alfa Romeo Giulietta(2014) SUBARU R-2(1970)</t>
  </si>
  <si>
    <t>mistressMIYU</t>
  </si>
  <si>
    <t>美優は僕たちの緊急勃起にそなえて、PayPayアマギフで毎日お昼11:00から夜0:00まで通話調教オナ指示やってるょ♡ #いやらしい痴女 #ギャル見下し言葉責め #甘やかし寸止め #パンチラ  #足裏フェチ 言葉責めのバリエーションゆたかにあるょ♡マゾのチンポをロックダウン(•͈⌔•͈⑅)♡ https://t.co/JtLZpCANyP</t>
  </si>
  <si>
    <t>東京の五反田</t>
  </si>
  <si>
    <t>🔞 美優に会いたい人→https://t.co/vNdGs7xtuM♡miyu7miyu2miyu@gmail.com♡ボランティアはしてないょ♡コス一覧垢@mistressMIYU2♡https://t.co/6ydn1Zo47n</t>
  </si>
  <si>
    <t>shirius_Oily</t>
  </si>
  <si>
    <t>そういえば近くのスーパーがpaypay廃止になってた...() https://t.co/1m3QvE4n83</t>
  </si>
  <si>
    <t>[EX]FC212 AP120  [SP]FC20 AP9</t>
  </si>
  <si>
    <t>最近はPCゲーばっかりやってる 【PCゲー】 Krunker、GTAV、ETS2 【WoT】へたくそ 【バンドリ】六兆年がんばる 【クラクラ】現在活動休止</t>
  </si>
  <si>
    <t>yoigarasu1</t>
  </si>
  <si>
    <t>衝動に駆られてデビ太郎買っちった。PayPayすげえな、ボーナスライトで買ったから無料っちゃ無料なんだけどこれ最初に買い物したスマホ代はキッチリ持ってかれてるから別に無料ではない。いやキャッシュバック内で買い物する分には確かに安いんだけど、得した気分になっていらんものまで買いそう</t>
  </si>
  <si>
    <t>魂の洞窟</t>
  </si>
  <si>
    <t>人形と竜が好きです。</t>
  </si>
  <si>
    <t>Aim_SiroKuma</t>
  </si>
  <si>
    <t>11月から本格的にキル集STARTどこにでもいるクソモブです</t>
  </si>
  <si>
    <t>Bunka2ki</t>
  </si>
  <si>
    <t>( ﾟεﾟ；)‼️美シルエット発見🕵️✨JOURNAL STANDARDのアンクルパンツ👖メルカリ&amp;amp;ラクマ&amp;amp;ペイペイフリマで販売中🎶メルカリ😸👇 https://t.co/D15pJxiKc9ラクマ🐶👇https://t.co/gxrEygNlFWPAYPAYフリマ👇🐵https://t.co/nGT28v9b8M#メルカリ #ラクマ #ペイペイフリマ #アンクルパンツ https://t.co/YmLcSqFB5i</t>
  </si>
  <si>
    <t>メルカリやラクマで出品しているものをツイートしてます😸
いいねやＲｔ大歓迎です😄✨
よかったらフォローお願いいたします🙇
たまに他愛もないひとりごともツイートしてます💕
よかったらぜひお越しください🐈🐾</t>
  </si>
  <si>
    <t>Mitro__</t>
  </si>
  <si>
    <t>@np_qyu わたしの村にはPayPay使えるところなんてないよ( 'ω')</t>
  </si>
  <si>
    <t>🍓👑</t>
  </si>
  <si>
    <t>yua_kohitsuji</t>
  </si>
  <si>
    <t>@sukiya_jp 忙しい時、美味しくパッと食べられるすき家さんにお世話になっています🙌🏻✨私の定番はキムチ牛丼、おろし牛丼です😋💗これからもお世話になります！素敵なキャンペーンをありがとうございます\( ´꒳`)/テイクアウトもPayPayで👍🏻‼️ご縁がありますように😉☘️</t>
  </si>
  <si>
    <t>副業/サイト登録/LINE登録/怪しい人🆖🙅‍♀️</t>
  </si>
  <si>
    <t>メイクと美容が好き(ブルベ夏/ウェーブ)💄💕猫🐱🐾高校野球⚾️ラルク🌈食べること🥢旅行🧳海🏝井浦新/中村倫也/福士誠治/推し😇 無言フォロー大歓迎💗フォロバゆっくり🌱RT→RT/いいねの巻き込み気をつけます💦企業様とのご縁に感謝🙏🏻心を込めて報告🙇‍♀️#ラムと仔羊当選報告🐏</t>
  </si>
  <si>
    <t>megugon</t>
  </si>
  <si>
    <t>固定資産家を、PayPayで、支払いました。通知表の写真 https://t.co/yvjvL1aPU8</t>
  </si>
  <si>
    <t>兵庫県神戸市</t>
  </si>
  <si>
    <t>サポートハウスです。</t>
  </si>
  <si>
    <t>kazuyaking2001</t>
  </si>
  <si>
    <t>@rei39fan paypayでの支払いに今月から対応初めましたから、お得に利用出来ますね(o´・ω-)bでも、こういうご時世なので…キャンペーンは厳しいだろうね(´･_･`)</t>
  </si>
  <si>
    <t>二次元</t>
  </si>
  <si>
    <t>ヲタだぉ(笑) バスケとか音楽や食べ物（ラーメンや食べ放題）も好きだよ ゲームも好きですね( ^ω^ ) 同じ趣味の仲間増やしたい今日この頃… #水樹奈々 #アニメ #ラーメン #戦姫絶唱シンフォギア</t>
  </si>
  <si>
    <t>geino_kansai</t>
  </si>
  <si>
    <t>★★みんな大好き！キャッシュレス決済 PayPay LINEPay 楽天ペイ  https://t.co/3B0CPrMgZh　#キャッシュレス決済 #PayPay #LINEPay #楽天ペイ</t>
  </si>
  <si>
    <t>兵庫</t>
  </si>
  <si>
    <t>日本と世界の政治・経済について発信します。
日常で購入した生活用品・スマホ・家電などの
商品を紹介したいと思います。
「https://t.co/a9CMR3Cudl アソシエイト」
コーヒー☕️ 好き。
まったりブログをやってます👇
最近プライムニュースを
見ることが多くなりました。🇯🇵
　</t>
  </si>
  <si>
    <t>tukaderkyou555</t>
  </si>
  <si>
    <t>ファミマでPayPay使えへんとか言われたんやけめんどいからか？</t>
  </si>
  <si>
    <t>銀河帝国</t>
  </si>
  <si>
    <t>野球とSWとゲームとリトルトゥース</t>
  </si>
  <si>
    <t>nia_bkyuu</t>
  </si>
  <si>
    <t>みんなからの匿名質問を募集中！こんな質問に答えてるよ● どこが日本一になると思いますか…● 巨人の小林どう思う？…● あなたが好きなメガネ男子は？…● paypayドームって名前なく…#質問箱 #匿名質問募集中https://t.co/9LZwjvCHCS</t>
  </si>
  <si>
    <t>横浜市</t>
  </si>
  <si>
    <t>ＰＳＯ２　ship3で活動中です。ロボットと人間の交流話が好きです。キャラにもその思いを込め て作りました。チーム「=GREAT ESCAPE=」チムマスをやっております。画像使用（C）SEGA 『PHANTASY STAR ONLINE 2』</t>
  </si>
  <si>
    <t>RichChida</t>
  </si>
  <si>
    <t>@Air_and_boost 即入金できます！振込？PayPay？</t>
  </si>
  <si>
    <t>CC1</t>
  </si>
  <si>
    <t>debiruTT</t>
  </si>
  <si>
    <t>「店員さんがどれだけ苦労させられたかと…」とあるお店ではPayPayを『使い慣れた方のみ』の利用をお願いしている - Togetter https://t.co/CV9LCVkeIB @togetter_jpからまあ、こんなもんなんやがわしが※フローチャートの概念ない※って人種を名指ししてるのはこゆこと。</t>
  </si>
  <si>
    <t>大阪の山の麓でタヌキと乱闘</t>
  </si>
  <si>
    <t>基本ただのバカ。 「別名：くちびるおばけ」でたまにラジオ投稿。  
 2018は、W杯予想で運使い果たした模様 
https://t.co/X7iiE2skcT
馬予想noteやってます
https://t.co/YuNdOufYS3</t>
  </si>
  <si>
    <t>ymine1219</t>
  </si>
  <si>
    <t>PayPay募金いいのでは。</t>
  </si>
  <si>
    <t>Saga18+fukuoka8=oita1</t>
  </si>
  <si>
    <t>Oita/28/design/illustration/art/fashion/HTML/CSS🐹/*プロダクトデザイナー5年 web職業訓練4ヶ月*designer 目指して就活中💪 ポートフォリオサイトはPCからの閲覧推奨です🙌</t>
  </si>
  <si>
    <t>nice_miyuki1988</t>
  </si>
  <si>
    <t>いま吉野屋の牛丼の持ち帰りが安いな税抜前価格352円から現在15%OFFで299円に8％の税金で322円になる、そしてpaypayのキャンペーンで64円還元・12日までモバイルTカードで80ポイント322-64-80＝178円相当かなポイントが144円還元つまり12日までは吉野屋の並が178円相当ということ</t>
  </si>
  <si>
    <t>北の国</t>
  </si>
  <si>
    <t>30代男です「さんでもオッケー」
自称穏健派と思ったらときどきだけど攻撃的
ナイスネイチャ（競走馬）のお母さん
FF外でもお気軽に
鉄関係はお断りしています
リプお気軽にどうぞ、あんまり難しいことは言いません
時々暴走しますしばらくすると気持ちがおちつくのかとまります</t>
  </si>
  <si>
    <t>出)お好きな家具・マイル旅行券等のアイテム求)1点につきアマギフ or paypay 500円先送りのみお気軽にDMまでお越しください!!1#あつ森#あつまれどうぶつの森</t>
  </si>
  <si>
    <t>teacues</t>
  </si>
  <si>
    <t>５年前ぼく「suicaでいいじゃん」さっきぼく「paypayでいいじゃん」</t>
  </si>
  <si>
    <t>黒い砂漠_Ouroborosでくそつよ魔法使いをやっています。ハイデルを拠点にしている63WT。</t>
  </si>
  <si>
    <t>kkkeee1313</t>
  </si>
  <si>
    <t>22日までしかできなけど吉野家のテイクアウトをPayPay残高で支払うコンボほんとに最強だよ。牛丼アタマやと定価452+税の所414円で買えて還元は82円。</t>
  </si>
  <si>
    <t>22🦏</t>
  </si>
  <si>
    <t>gofordream0530</t>
  </si>
  <si>
    <t>マスクの転売は禁止になっていますが、ヤフオクやPayPayフリマでは、消毒用アルコールやトイレットペーパーの転売は禁止ではないのですか？ #知恵袋_ https://t.co/NWeaq1gzV7</t>
  </si>
  <si>
    <t>カピバラ大好き</t>
  </si>
  <si>
    <t>maaaari_25</t>
  </si>
  <si>
    <t>いつも入れに行ってるガススタ今日行ったら、PayPay決済導入してたから利用😁したらスマホの待ち受けみて「イケメン」だって(*´˘`)♡嬉しいね💕🥰😍後ろに車並んで無かったから喋ったけど「私の推し♡」「この人に会いに行ってんだw」こんな会話も出来るガススタスタッフ最高🤩</t>
  </si>
  <si>
    <t>変態な人です😆⚠エロメン好きになって、ますます変態に磨きが掛かってます♡一徹さん/北野翔ちゃん/向理来くん/長瀬広臣くん好きです♡同じファンの方のフォロー大歓迎です😊
この垢でも大好きで遊んでるポケ森も呟くことがあるかもです</t>
  </si>
  <si>
    <t>PayPayで震災復興や新型コロナ対策を支援、約1880万円が集まる（Impress Watch） - Yahoo!ニュース https://t.co/ooOKNEvmdR</t>
  </si>
  <si>
    <t>alkana05</t>
  </si>
  <si>
    <t>ニュースみてていきなりPayPayドーム言われて笑ったじゃん</t>
  </si>
  <si>
    <t>FF/ワンピ/MSSP/実況/WT/王国心/創作/JUMP</t>
  </si>
  <si>
    <t>推しと戦いたい汝星蒼(なぼしそう)/絵とコスの雑多垢/九州で活動中。 定期的にワンピに再熱する人。next→▼5/4 ルフィ誕生日併せ シャチ ※勝手にフォローが外れるバグが起きてる 通販→ https://t.co/9uSRxAp1t5 ついぷろ https://t.co/ouHg5WY1rA</t>
  </si>
  <si>
    <t>Kirara1314</t>
  </si>
  <si>
    <t>店だって客を選ぶ権利はあるから……(ストアカードとWAONと交通系ICカードを使い分けながら https://t.co/O768D2PnrO「「店員さんがどれだけ苦労させられたかと…」とあるお店ではPayPayを『使い..」https://t.co/9Mt2QOUJHx にコメントしました。</t>
  </si>
  <si>
    <t>西鉄宇美営業所のはずれ</t>
  </si>
  <si>
    <t>］ただのマルチオタク。好物はフットボールとアニソンとゲーソンと乗り物とコス。EOS Kiss X2でカメコやります。つぶやきは基本日常ネタ。あとフォロー返しは適当← アイコンは俺です</t>
  </si>
  <si>
    <t>J42786190</t>
  </si>
  <si>
    <t>譲 個握 ディエイト 4部求 個握 ジュン、ウォヌ、ホシ、　　　  ミンギュ、クプス等2020/05/23 福岡PayPayドームでの交換が可能な方リプ、dm下さい！#SEVENTEEN交換 #SEVENTEEN握手会</t>
  </si>
  <si>
    <t>02 交換用 リア垢交換👌</t>
  </si>
  <si>
    <t>PayPay登録サポート実施中店頭にてお待ちしております！当店クルーが登録～ご利用までお手伝いします！#テルル　#PayPay#大宮　#越谷　#春日部https://t.co/FzPUoXeyI3</t>
  </si>
  <si>
    <t>VioletGazer</t>
  </si>
  <si>
    <t>僕も媚びられてPayPayに送金されたい</t>
  </si>
  <si>
    <t>岡山県</t>
  </si>
  <si>
    <t>🥺🥺🥺</t>
  </si>
  <si>
    <t>mi_jkkn</t>
  </si>
  <si>
    <t>SEVENTEEN セブチ 個別握手会 個握交換　福岡 PayPayドーム譲)ジュン　1部求)ジョシュア　1部以外※3部、4部優先顔つき身分証貸出可能です。当方97ラインになるので、年齢近い方でお願い致します。お心当たりある方はリプ、またはDMお願い致します。</t>
  </si>
  <si>
    <t>成人済み＊取引経験多数</t>
  </si>
  <si>
    <t>今更PayPay入れてみたけど私の使ってる銀行口座対象になってなくてわろてる使えんやんけ</t>
  </si>
  <si>
    <t>channel_ogu</t>
  </si>
  <si>
    <t>PayPayってどうよ（後編）〜なっち先生はケチなの？しっかり者なの？の巻〜 https://t.co/CNF4mT9TE0</t>
  </si>
  <si>
    <t>Even though I am working for Google as a Top Contributor(2016-2019) Trusted Tester(2016-) on weekend I enjoy touring around on my Harley-Davidson.</t>
  </si>
  <si>
    <t>avicellus</t>
  </si>
  <si>
    <t>Dubai</t>
  </si>
  <si>
    <t>🖕😌🖕※女の子</t>
  </si>
  <si>
    <t>paypayの投げ銭置いて青空文庫読み続ける放送するか～🤔暇だしついでに仕事くださいの宣伝にもなるかなぁ</t>
  </si>
  <si>
    <t>sakura_nagasaki</t>
  </si>
  <si>
    <t>ワタシ御用達のスーパーではPayPay今月で終了って書いてあった(-ｍ-)ぷぷセルフ精算の所なんだけど、ペイペイの人いると、なんか遅いんだよね。これやってあれやって入力して…。ニコニコ現金払いの私には、ポイントが付かなくても現金のが速くていいですわ。 https://t.co/63L86h72e6</t>
  </si>
  <si>
    <t>南関東在住。修学旅行で惚れた長崎が好き。無断フォロー失礼します。挨拶メッセ不要。鉄ヲタ歓迎。ふぁぼ爆ごめんなさい。</t>
  </si>
  <si>
    <t>Megu_Rhy_thm</t>
  </si>
  <si>
    <t>宣言見越して銀行は仕事兼ねて行ってきた🏧払うもん払ったら5000円しか残高無くてビックリ😨初給料まで2週間あるんだが…PayPayとメルペイの残高で暮らすしかない💦💦非常事態見越して先月末から、食料コツコツ買ってたのが響いてる💸</t>
  </si>
  <si>
    <t>near TOKYO</t>
  </si>
  <si>
    <t>ライブ＆フェス大好き♪ステキな音と繋がってベリーベリーストロング♪リアムのためなら、何処へでもぶっ飛ぶギャラガーズクレイジー😃紅茶大好き・英国好き民🇬🇧</t>
  </si>
  <si>
    <t>TK_i4</t>
  </si>
  <si>
    <t>ヤフオクでPaypayの残高、Byebyeしてきた https://t.co/dyq7miK6Mi</t>
  </si>
  <si>
    <t>JH01⇄NK3*(泉佐野)/横浜船渠～横須賀港/冬木市新都</t>
  </si>
  <si>
    <t>Twpf参照、神奈川県横浜市南部出身/大阪府泉佐野市(和歌山近い)在住
アイコンイラスト(4/1 PM ～)→@Ashibe_Hさん
※鍵アカウントからのリプライはフォローをしてからにしてください。ツイートの商業利用(NeverとTogetherは可能)は請求がいきます、悪しからず。</t>
  </si>
  <si>
    <t>k_9_ah</t>
  </si>
  <si>
    <t>㊗️緊急事態宣言記念全店舗PayPay還元率50%キャンペーン</t>
  </si>
  <si>
    <t>2018.07.20</t>
  </si>
  <si>
    <t>ねえ、奇跡…</t>
  </si>
  <si>
    <t>chabashirasu</t>
  </si>
  <si>
    <t>モバイルsuicaとApplepay(iD)とpaypayを導入した。生活が快適になれば。</t>
  </si>
  <si>
    <t>囲炉裏の隅</t>
  </si>
  <si>
    <t>論理式:LECTO→Pt233蘭'sモデル化</t>
  </si>
  <si>
    <t>【Information】4当店でも #PayPay #auPay で決済可能です！もちろんアプリの導入から使い方までご説明します！ぜひ当店へお立ち寄りください。#テルル #川越 #埼玉https://t.co/4Or9oNvUir</t>
  </si>
  <si>
    <t>mitsushimalove</t>
  </si>
  <si>
    <t>飲食店でpaypay決済すると20%戻ってくる。yahooプレミアム会員は25%。ありがたや。 https://t.co/zYXpQFe3Dx</t>
  </si>
  <si>
    <t>雑記ブロガー（月間25万pv）。タイにいること多め。UberEats配達員（お休み中）。哲学/お笑い/バイク/カメラ/廃墟/珍スポ/過去記事発掘アカウント@zatsulog2017</t>
  </si>
  <si>
    <t>higekiri21</t>
  </si>
  <si>
    <t>近くのスーパーもPayPay対応して欲しい。PayPayお金触る必要ないし楽。</t>
  </si>
  <si>
    <t>♨️県</t>
  </si>
  <si>
    <t>平成生まれママです。転勤妻で話し相手居ないのでここで沢山呟きます。7歳女子と4歳男子の子供2人ハムスター2匹亀さん1匹のお母さんしてます。アニメ/刀剣乱舞/IZ*ONE/欅坂/日向坂/野球/育児/ハムスターについて呟いてます。🎀4/25 刀ミュ熊本公演ぼっち参戦予定🎀 特技はツイ消し🌼</t>
  </si>
  <si>
    <t>ForestaChokai</t>
  </si>
  <si>
    <t>ホテルフォレスタ鳥海で「PAYPAY」の決済が可能です♪ https://t.co/quzXC9WVVY ホテルフォレスタ鳥海のブログが更新されました♪ #ホテルフォレスタ鳥海 #レストラン #ランチ #秋田県 #由利本荘市 #鳥海山 #入浴 #温泉 #送別会 #歓迎会 #新年会 #拡散希望 #ダムカード</t>
  </si>
  <si>
    <t>秋田県由利本荘市鳥海町猿倉字奥山前8-45</t>
  </si>
  <si>
    <t>秋田県由利本荘市
鳥海山の麓に位置するホテル
フォレスタ鳥海(オフィシャル)です。
肌に優しい温泉と、由利牛が味わえるナチュラルリゾート
秋田県由利本荘市鳥海町猿倉字奥山前8-45
TEL0184-58-2888
FAX0184-58-2333</t>
  </si>
  <si>
    <t>tomo_trigger</t>
  </si>
  <si>
    <t>PayPayでタバコ買おうとするじゃん？財布持ってないじゃん？年確されるじゃん？免許証は財布の中じゃん？普通に詰むよね</t>
  </si>
  <si>
    <t>Today is also a good day.</t>
  </si>
  <si>
    <t>sorano</t>
  </si>
  <si>
    <t>店員さんの気持ちもわかるし、老害利用者の気持ちも分かってくるこの頃…。これはね、店員さんと仲良くなっておくのがいいです、普段から。それで忙しくない時間に聞きに行こう。 / “「店員さんがどれだけ苦労させられたかと…」とあるお店ではPayPayを『使い慣れた方のみ…” https://t.co/WG2fsM09I1</t>
  </si>
  <si>
    <t>楽天生命パーク宮城レフトスタンド</t>
  </si>
  <si>
    <t>メジャーセカンド２期をまったり待つヲタク。アニメ、野球、プロレス他。 ■お題箱■ https://t.co/ZiP6RdQlTG</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</si>
  <si>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#SNKRS国内番号バンもされない安全保障ですほひぬ</t>
  </si>
  <si>
    <t>xue_gao7</t>
  </si>
  <si>
    <t>オンラインでタイ語日常会話レッスンとかもやってみたい。その場合相場ってどのくらいのもんなんだろ。支払いはpaypay送金とかにしたら楽そう。</t>
  </si>
  <si>
    <t>ハッピーヘブンパラダイス</t>
  </si>
  <si>
    <t>🇹🇭×🇭🇰混血🐍チョコレートとRevo曲が好き。脚技はもっと好きです。มวยโบราณ：ムエボラン(古式ムエタイ)とか詠春拳とかをやってます🙏怪我なく楽しく武術したい🍫ほむらちゃほむほむ上座部仏教徒</t>
  </si>
  <si>
    <t>yuma__1122</t>
  </si>
  <si>
    <t>今日も立派な都合いい財布奴隷🐶♡今日はバイト終わってから買い物するからPayPay補充して貰う約束してたからいつもより頑張れた🖕💜購入品はご主人様と🐶だけの秘密🤫♡ゆまの真似してからあげクンと☕買ったり本当に可愛い子です🙌🏻💕ゆまの自慢の生粋の貢ぎ奴隷ᐡ ᐧ ﻌ ᐧ ᐡ♡#貢ぎ奴隷 https://t.co/tAnOvFwQt0</t>
  </si>
  <si>
    <t>元 yuma 🖤  «固ツイ必読です♡» DM / ボイス /  通話(カカオ)可能 🖤 リアル / パパ活してません× 🖤 お貢ぎ ➤ PayPay  〉楽天ギフカ対応 🖤 gifteeはあくまでお気持ち… 🖤 心ゆくまま…本能のままに…壊れちゃって下さいね 🖤 面白くて熱意のあるマゾさんが好物です 🖤</t>
  </si>
  <si>
    <t>instant_mai_cps</t>
  </si>
  <si>
    <t>ほんまに…残高がないのか知らんけど決済できんくてそれは向こうの設定だからこっちはなんも出来ないのに｢なんとかして｣って言ってくる客がいたり。うちpaypay使ってないから知らんし。使えんなら使い方勉強してからこい</t>
  </si>
  <si>
    <t>Project Itoh</t>
  </si>
  <si>
    <t>理想と現実の乖離によく嘆く</t>
  </si>
  <si>
    <t>numashiba</t>
  </si>
  <si>
    <t>@keni910 わたし担々麺界のインフルエンサーですねw調べてみたら、デザイン変わってまだ継続してるみたい。PayPayモールで12個セット1600円で買えます笑 https://t.co/BvRrUrsyc1</t>
  </si>
  <si>
    <t>田園都市線</t>
  </si>
  <si>
    <t>ひねもす酒ばかり飲んでいる。マリンアクアリウム、音楽(オーディオ)、料理、旅行、スペイン語と英語、自転車とランもけっこう好きです。</t>
  </si>
  <si>
    <t>yumegakaz</t>
  </si>
  <si>
    <t>本日もお願いします！一押しは北海道◎ツブ貝造り鹿児島◎初鰹たたき◎ふきと厚揚げ炊いたん#焼酎 #日本酒 90種現在BGMは #StevieWonder#酒と音楽とおばんざい #おと#東三国 駅4番出口🔜#新大阪 〜900m#カウンター メイン11席#paypay◎一名様を大切にしていますhttps://t.co/SnPE3gqAFh https://t.co/V5FIay0raD</t>
  </si>
  <si>
    <t>大阪 大阪市 淀川区</t>
  </si>
  <si>
    <t>#居酒屋 🍶酒と音楽とおばんざい #おと 店主。#東三国 駅4番出口すぐ。 #新大阪駅 〜900m。純米酒390円〜本格焼酎290円〜グラスワイン290円〜アテ190円〜瓶は #サッポロラガー #赤星 。#日本酒 #焼酎 は計90種程。カウンターメインの小さな個人店です。#ドラム #サッカー も大好きです。</t>
  </si>
  <si>
    <t>r__s_jam</t>
  </si>
  <si>
    <t>かてきょがzoom指導&amp;amp;PayPay支払いになった、、、！</t>
  </si>
  <si>
    <t>禁酒</t>
  </si>
  <si>
    <t>経済 東大フィルファゴット(みんなはいって) 猥談集→@r__s_jam_</t>
  </si>
  <si>
    <t>ogapyon</t>
  </si>
  <si>
    <t>PayPayフリマとラクマ アプリはアンインストール。</t>
  </si>
  <si>
    <t>横須賀</t>
  </si>
  <si>
    <t>ポジティブのんびり派のアラフィフでもまだまだ元気です。ジャパメタ好き。元ドラマー。転売ヤー、アフィリエイター、ブロガー、FXトレイダー、長期投資家。ラーメン好きです。 I LOVE LOUDNESS ANTHEM T-araTWICE다현. 안녕하세요. 한국어 공부를하고 있습니다.</t>
  </si>
  <si>
    <t>game_de_enjoy</t>
  </si>
  <si>
    <t>.@furu4914 個人間で金銭のやり取り出来るメリットがあるからなぁ。簡単に捨てきれんよ。 https://t.co/x4lJFJI2P3「「店員さんがどれだけ苦労させられたかと…」とあるお店ではPayPayを『使い..」https://t.co/HqywW96Yoo にコメントしました。</t>
  </si>
  <si>
    <t>待たせたな！俺はあるホテル夜間フロントスタッフとしてある地域に潜入している。
場所によっては、名前もコロコロ変える必要があるから(game_de_enjoy)を覚えておいてくれ。</t>
  </si>
  <si>
    <t>⚪️ご案内状況⚪️✅指名料無料🌟🔷園崎要➡️21:30〜🟡全コース🌈✅2000円オフ✅➕10分https://t.co/37jZDoL8pD⚪️PayPay、クレジットカード🆗⚪ご予約https://t.co/YH9pUVtSsq⚪️LINEhttps://t.co/IwwdWrNIS4☎️042-698-5245(本日 25:00まで)#立川#町田#八王子#メンズエステ https://t.co/vHDVnSRYi7</t>
  </si>
  <si>
    <t>isyy_coal</t>
  </si>
  <si>
    <t>paypayはじめて使ったけど自分で金額打ち込むんかってなった</t>
  </si>
  <si>
    <t>おのぼりさん/フォローリムーブ気軽にどうぞ</t>
  </si>
  <si>
    <t>.@fx702p さんのコメント「PayPayは個人間の送金ができるのがメリットなんだけど(これはSuicaなどではできない)、ここは無視されることが多い。」にいいね！しました。 https://t.co/yAV7drlpjJ</t>
  </si>
  <si>
    <t>SEVENTEEN セブチ 個別握手会 交換 個握5/22 福岡 paypayドーム 交換探しています《譲》13:30 ディノ《求》福岡 ディエイト(何部でも構いません)顔つき身分証貸出可能です。DMよろしくお願いします。#舞い落ちる花びら #個握  #握手会  #交換</t>
  </si>
  <si>
    <t>S____718</t>
  </si>
  <si>
    <t>r8000 50-34 未使用品10k +配送料支払い方法 銀行振込 Paypay のみ知り合い安くします#ロードバイク物販 https://t.co/aKF6uKwLPn</t>
  </si>
  <si>
    <t xml:space="preserve">努力 感謝 笑顔    </t>
  </si>
  <si>
    <t>じてんしゃのってます</t>
  </si>
  <si>
    <t>@HAMAZUSHi_com 今は外食がなかなか出来ないので、はま寿司さんのテイクアウトはありがたいです😊🌸美味しいお寿司が自宅で食べられたら幸せ～🍣( ´͈ ᵕ `͈ )💕テイクアウトもPayPayで👍🏻‼️ご縁がありますように\( ´꒳`)/</t>
  </si>
  <si>
    <t>shidamint</t>
  </si>
  <si>
    <t>PayPayと金券ならどっちがお得なんだろ？</t>
  </si>
  <si>
    <t>Sapporo JP</t>
  </si>
  <si>
    <t>自由人🗽面倒くさい人間関係はいらない。 ライブの感想やら食べログ的日記☞@SHIDAMINA613</t>
  </si>
  <si>
    <t>Sawatari16</t>
  </si>
  <si>
    <t>もちろんPayPayプレミアム会員で25%還元💰💰💰</t>
  </si>
  <si>
    <t>天に道なく地に道なし
我ただ人の道を歩む</t>
  </si>
  <si>
    <t>prawnpeel</t>
  </si>
  <si>
    <t>ははは、、、.@Ma__anal さんの「「店員さんがどれだけ苦労させられたかと…」とあるお店ではPayPayを『使い慣れた方のみ』の利用をお願いしている」https://t.co/7cO3TXjoav をお気に入りにしました。</t>
  </si>
  <si>
    <t>I'm a sex addict. Sex is the most fantastic activity. Everyone should enjoy having a sex with anybody anytime anywhere. I accept all your taste about sex! {(i)}</t>
  </si>
  <si>
    <t>leo10bcn</t>
  </si>
  <si>
    <t>松のやの持ち帰りが馬鹿安😦😦デフレきてるw とんかつ2枚に唐揚げ6個で730円がPayPay払いで20%リターン！！激アツ。昨日教えてもらいました🤗🤗カレーは100円ですけどめちゃグレード揚がった感あり〼 https://t.co/gkiQsqVT9g</t>
  </si>
  <si>
    <t>Seychelles</t>
  </si>
  <si>
    <t>オジさん🎶⚾️⚽️つぶやきひとり言 重くてヤカマシイのが好きです</t>
  </si>
  <si>
    <t>houjyoudai</t>
  </si>
  <si>
    <t>「酒のかわしま」さんの通販、なんとPayPayも使えます！https://t.co/vpn51eGqER</t>
  </si>
  <si>
    <t>アラフィフに近い40代のオジサンがいろんな事に挑戦しています。 サークル「オジサンチャレンジ」代表。第二種電気工事士、甲４・乙６消防設備士、第三種冷凍機械責任者、甲種危険物取扱者、一級ボイラー技士、クレーン運転士、移動式クレーン運転士、ガンマ線、エックス線、第一種衛生管理者、大型二種、けん引、大特、大型二輪取得済。</t>
  </si>
  <si>
    <t>JEB9I375AfP4ehQ</t>
  </si>
  <si>
    <t>🎁第127回PayPay当選者発表🎁城(白)の日100円おめでとう〜🎉@makopiko101@uichan_0129@Nana1206R@kanjankejan0929@run56206406当選受付け締切は4月9日ですDM下さいね時間がある時に配布いたします。</t>
  </si>
  <si>
    <t>沖縄 那覇市</t>
  </si>
  <si>
    <t>最近は ほぼ毎日PayPayプレゼント（っ'-')╮🎁 =͟͟͞͞
沢山の参加お待ちしてます💓
無駄な登録、誘導等のお誘いお断り🆖
🎀プレゼント🎁実績は私のRTからご覧ください〜
不定期ですが、出来る範囲で楽しく🎀プレゼント🎁しておりますのでお気軽にご参加ください😎👍
コラボ希望者も募集中です！</t>
  </si>
  <si>
    <t>fool_0</t>
  </si>
  <si>
    <t>知り合いが使ってるの見てすげえ面倒そうと感じたのでPayPayには一切手を出さなかったのだけど、こういうのを見ると大正解だったなとしみじみ.. https://t.co/FhGaIm8ySV「「店員さんがどれだけ苦労させられたかと…」とあるお店ではPayPayを『使い..」https://t.co/3ezKZXjmdt にコメントしました。</t>
  </si>
  <si>
    <t>ねんがんのアイスソードを手に入れる為、日々研鑽中。愚人房でBOOTHでの通販を始めました＞https://t.co/WpWWjIfeVX</t>
  </si>
  <si>
    <t>スマホを兎に角捌こうとする各キャリアショップが悪なのか、言われるがままに購入する客が悪いのか。卵が先か鶏が先か·····だな。 https://t.co/Ylp4DkOPUW「「店員さんがどれだけ苦労させられたかと…」とあるお店ではPayPayを『使い..」https://t.co/HqywW96Yoo にコメントしました。</t>
  </si>
  <si>
    <t>DJDiA_Kirara</t>
  </si>
  <si>
    <t>paypayに500円と間違えて5000円ぶち込んでしまいました。もう怒りました、ビール1ダース買って帰ります。</t>
  </si>
  <si>
    <t>江ノ島⇄名古屋⇄湯涌</t>
  </si>
  <si>
    <t>DJと曲作りとR6S / 店長→ @KiraraRecords / 連絡先→ djdia0305@gmail.com or DM / アイコンby→ @7_kawa / インスタ→ https://t.co/2mvVfWRvp2</t>
  </si>
  <si>
    <t>tachikaze1186</t>
  </si>
  <si>
    <t>なか卯 paypay 使えるのね。#なか卯</t>
  </si>
  <si>
    <t>山岡家カウンター</t>
  </si>
  <si>
    <t>ﾌｧｲﾀｰｽﾞ 山岡家 翔 大好きで                                     
                                                         フルーティー成瀬愛夏推し #翔なまらめんこい 　　　　　　　　　　　　　　　　　　　　　　　　</t>
  </si>
  <si>
    <t>gossi_nsr</t>
  </si>
  <si>
    <t>吹田市の水道料金の支払いがLINEPayとPayPayに対応してたｗhttps://t.co/b2VtrSf3TG https://t.co/VHKYz55jgP</t>
  </si>
  <si>
    <t>お腹吹田市</t>
  </si>
  <si>
    <t>バイク(NSR250R7L)と自転車を嗜んでおります。 
フォロバはきまぐれです。</t>
  </si>
  <si>
    <t>okannda</t>
  </si>
  <si>
    <t>@taniguti_kei ホント贅沢です！でもPayPayで300円戻ってくる算段で贅沢しました！ https://t.co/Dxcmasur2s</t>
  </si>
  <si>
    <t>武蔵と相模がイーブンイーブン</t>
  </si>
  <si>
    <t>気になる場所にえっちらおっちら</t>
  </si>
  <si>
    <t>tanik_TNK</t>
  </si>
  <si>
    <t>ほぼpaypayとカード支払いだから、お財布に現金がひたすら増えていく。</t>
  </si>
  <si>
    <t>絵描いてます。</t>
  </si>
  <si>
    <t>OmochaNoOtousan</t>
  </si>
  <si>
    <t>赤ちゃんにミルクの時間だワンミルク代買えないから、https://t.co/71zO7Lpzqlペイペイでお金恵んでくれワン仕事もしてないし、外出れないし、ブログと、YouTubeやSNSだけじゃ食べれないワン。お金持ちの人恵んでくれわん。#100日後に死ぬワニ じゃなくて#100日後に事業が死ぬワン https://t.co/D7s8vctLa2</t>
  </si>
  <si>
    <t>コロナの真っ只中</t>
  </si>
  <si>
    <t>🐶♡YouTubr犬がナレーションを努めるdogアカウントぴめへようそこ❣️ドックフード.犬ペット保険、購入場所、動物病院、基本犬ネタ中心にしたいのは山々だけど、世の中のニューストレンドで皆様に最新情報を➡️YouTube登録してくれワン ドックフード喰わせろワンワンワンワンワン💕💕💕⤵️⤵️⤵️仕事はちゃんと</t>
  </si>
  <si>
    <t>Rina_Tsukishita</t>
  </si>
  <si>
    <t>あゆ太郎さんからKP代頂きました！ありがとうございます！あゆ太郎さんキャスの時に乾杯しようと思います！#paypay #ペイペイ #KP #あゆ太郎 https://t.co/gJm9Ks8HUp</t>
  </si>
  <si>
    <t>PSO2とMJとレトロゲー大好き❤️オンカジ初心者₍ᐢ⑅•ᴗ•⑅ᐢ₎♡</t>
  </si>
  <si>
    <t>hosonagakami1pn</t>
  </si>
  <si>
    <t>なんかPayPay3000円チャージされててラッキー</t>
  </si>
  <si>
    <t>太陽系第三惑星</t>
  </si>
  <si>
    <t>秘密基地/比較的見る專</t>
  </si>
  <si>
    <t>kawachi2001</t>
  </si>
  <si>
    <t>他のQRコード決済も長押しで支払いすぐ立ち上がるかな？と思って調べたらPayPay、Origami Pay、au PAYもいけた。ファミペイ、楽天ペイ、d払いはできない。（iOSの場合） https://t.co/nrZh8wMkbF https://t.co/PRKqZZVkgv</t>
  </si>
  <si>
    <t>福井県嶺南</t>
  </si>
  <si>
    <t>40代男性 野球/競馬/カーリング ユニコーン/奥田民生/BONNIEPINK 河内洋/佐藤哲三 スポーツ観戦、お笑い番組。馬券はアタランテー よろしくお願いします。</t>
  </si>
  <si>
    <t>uriko_nana</t>
  </si>
  <si>
    <t>またpaypayなくなりそうなので、お取引お待ちしてます🥺💕💕</t>
  </si>
  <si>
    <t>変態さんが大好きな女の子、ななです😊
手渡し🆖顔出し🆖未成年🆖ヌード🆖未払い取り置き🆖支払い振込🆖
売り子歴1年6ヶ月💕過去取引実績164人と655回1463件💕
在庫はいいね♥見てね😆💕</t>
  </si>
  <si>
    <t>ricchu_</t>
  </si>
  <si>
    <t>電子書籍購入のためにPayPay入れたんだけど、入金方法とか、支払い方法とか、いまいち使い勝手悪い気がするんだよね…</t>
  </si>
  <si>
    <t>芋領</t>
  </si>
  <si>
    <t>成人済みの腐ったオタクの日常より。普様を心の支えに芋領独普、悪友好き。黒バス花宮、刀燭へし、帝都騎殺、ゲスい子が好き。全てにおいてリバが地雷の方は回避して下さい。繋がりは20↑推奨でフリーに。</t>
  </si>
  <si>
    <t>takataka161225</t>
  </si>
  <si>
    <t>@Takehiro0720I ポチポチPayPayインストール始めてこっからどうやったらいいんですか？！おい！そのお持ちの立派なスマホで調べなさいwと、いつも思う(・Taka・) /日本人どうした？と思うこと頃</t>
  </si>
  <si>
    <t>HIROSHIMAのビル4Fのすみっこ</t>
  </si>
  <si>
    <t>広島のとあるビル4階のライブハウスのバーカンにときどき居ます。背低めの丸顔でポケモン好きでピカチュウタオルさげてます。 疲れたらその辺で放電してます⚡️ ﾋﾟｶｯ ※最近活動休止中です。今はスーパーのド新人staff中♪</t>
  </si>
  <si>
    <t>foods_channel</t>
  </si>
  <si>
    <t>外出自粛で使い道に悩むPayPayの飲食店20％還元…狙いはテイクアウト＆デリバリー！ - BCN＋R https://t.co/i7eIFoNjF8</t>
  </si>
  <si>
    <t>東京都港区海岸1‐2‐3 汐留芝離宮ビルディング13階</t>
  </si>
  <si>
    <t>株式会社インフォマートが運営する、食ビジネスのポータルサイト「フーズチャネル」の公式Twitterです。外食、小売、ホテル・旅館、食品メーカー、食品卸、農業・生産者など食ビジネスに携わるすべての人に、事業拡大やお仕事に役立つ情報をお届けします。■HP⇒https://t.co/nOTMwSb544</t>
  </si>
  <si>
    <t>wanwan_beagle</t>
  </si>
  <si>
    <t>主に水森由菜withつるぴかりん現場に居る見た目が怖い番犬www騒ぎ屋家業。 意外と人見知り。プロフィール書いてない方、呟きのない方、出合い系、投資(お金儲け話)、広告系のRT等、自分の呟きがない方のフォローは致しません。DMは、飼い主が管理しております。とある方との呟きはネタwヘッダーは魔除けですww</t>
  </si>
  <si>
    <t>momoy_uki</t>
  </si>
  <si>
    <t>浦和あたり</t>
  </si>
  <si>
    <t>黄推し40代チビおっさんの、モノノフ用アカウント。12年武道館男祭りのLV でモノノフに。現場初参戦は春西武。背景はGounn ツアー別府。シャチは帆華推し。クラポシンデレラ新規。元フクアリバクスタシーチケ保持者。旅好きノフ</t>
  </si>
  <si>
    <t>|ू•ω•)ポチッとな…💜笑ぼくの養分にならへん？💜笑 https://t.co/woPqrpOngl https://t.co/AMbkEjTiMk</t>
  </si>
  <si>
    <t>k7t2r_idmyz</t>
  </si>
  <si>
    <t>WONDAのコーヒー買ったらPayPay500円分が2万名に当たる！ってあったのでワクワクしながらサイトにアクセスしたらキャンペーンは14日からでした……</t>
  </si>
  <si>
    <t>20代後半 元独身 仕事と家のことの隙間にねじ込むゲームが楽しいんだ</t>
  </si>
  <si>
    <t>SEVENTEEN セブチ 個別握手会 交換 個握5/22 福岡 paypayドーム 交換探しています《譲》13:30 ディノ《求》福岡 ジョシュア(何部でも構いません)顔つき身分証貸出可能です。DMよろしくお願いします。#舞い落ちる花びら #個握  #握手会  #交換</t>
  </si>
  <si>
    <t>trunboon_Mo</t>
  </si>
  <si>
    <t>会社で体調を崩す人が出なければ1か月テレワークかもしれないまじで対面で喋る機会「paypayでお願いします」しかなくなるかも</t>
  </si>
  <si>
    <t>モノが好き。靴、鞄、ガジェット等々。ちびちび投資
ポケモンGO黄･36/ゴルフ･レザークラフトはじめました</t>
  </si>
  <si>
    <t>tokachibus</t>
  </si>
  <si>
    <t>路線バス[PayPay]決済方法！バス車内でQRコードをスキャンして、運賃決済が可能となりました。 https://t.co/N9evweN9Ro</t>
  </si>
  <si>
    <t>北海道　－　十勝　－　帯広</t>
  </si>
  <si>
    <t>十勝バス株式会社の公式ページです。北海道十勝帯広を拠点に、路線・貸切・都市間バスを運行しております。主に路線の運行状況をお知らせ致します。</t>
  </si>
  <si>
    <t>スーパーのPayPay払いが4/30までになってた…PayPay縮小傾向なのか？</t>
  </si>
  <si>
    <t>nyutoralu</t>
  </si>
  <si>
    <t>この間ツイートしておりました【リモート呼吸指導】今週土曜日から受付開始します！現在7名の方からDMいただいており実施させていただきます😌・お伝えする『呼吸法』により横隔膜の上下運動により内臓活性化マッサージを！・LINEビデオ通話にて・お支払いはPayPay・30分3000円😌</t>
  </si>
  <si>
    <t>【メンズエステ関係者特化型】整体・オイルトリートメント・メンズエステ・メンエスセラピのお悩み聞き屋さん💆‍♀️男女可💆‍♀️愚痴、お悩みをこぼしながらのお身体の《メンテナンス処》《癒し処》《学び処》🌸営業日→月、火、水曜の11時から23時@渋谷ルーム👩‍🏫都内グループ店メンエス専属講師としても活動👩‍🏫</t>
  </si>
  <si>
    <t>eriomapio</t>
  </si>
  <si>
    <t>九州のそこらへん</t>
  </si>
  <si>
    <t>美味しいものを食べること、寝落ちすることが大好き。ツイを見て行った気分、食べた気分を味わいちう(￣Θ￣ゞ－☆ｷﾘｯ!かわいいｱｲｺﾝをこっそりﾌｫﾛｰする癖あり。ﾌｫﾛｰする方もこっそりで構いませんが、RT が多目なので、煩いかもです…(￣^￣)ﾉ</t>
  </si>
  <si>
    <t>rr606060</t>
  </si>
  <si>
    <t>コンビニでお釣り貰う時の謎の間があった。こんな時にごめんって思ったしPayPay使えば良かった。笑</t>
  </si>
  <si>
    <t>ライブと彼氏が生き甲斐</t>
  </si>
  <si>
    <t>sh00ta0</t>
  </si>
  <si>
    <t>PayPay使えない人昔で言うとなんだろう？</t>
  </si>
  <si>
    <t>埼玉 関東地方</t>
  </si>
  <si>
    <t>講師から🚗🚕🚙🏎🚐🚘🚖💨への大転身。「おもしろきこともなき世をおもしろくすみなしものは 　心なりけり」が人生のモットー。/10年間塾の講師/子どもたちに全力で/伝えるための修行期間中/愛知県生まれ</t>
  </si>
  <si>
    <t>ymd365</t>
  </si>
  <si>
    <t>今週終わりに勝ち分を全てPayPayに変える( ‘ᾥ’ )</t>
  </si>
  <si>
    <t>20代</t>
  </si>
  <si>
    <t>ダブルインバース　1220円.2100株</t>
  </si>
  <si>
    <t>v8v8v8v8vvv</t>
  </si>
  <si>
    <t>一生與那城奨(PayPay)でお金を支払わせて欲しい…ぷでゅverが終わってしまってもじぇおわんverでどうか…</t>
  </si>
  <si>
    <t>求:奨と碧海横並びシリーズ　譲:寿命</t>
  </si>
  <si>
    <t>奨くん🌺🤙碧海✈️🦊JO1(ジェイオーワン)🪐etc…色んなものが好き フォロリプ、リムブロ解自由にどうぞ</t>
  </si>
  <si>
    <t>Feathers317</t>
  </si>
  <si>
    <t>PayPayの残高と、レジの合計が１円単位までピッタリだったのビックリした(笑)適当に欲しいものカゴに入れてって、足りるかな足らないかな〜…って思いながらだったのに😆</t>
  </si>
  <si>
    <t>L'Arc～en～Ciel♡VAMPS♡HYDEさん♡DREAMS COME TRUE♡</t>
  </si>
  <si>
    <t>yusan87872483</t>
  </si>
  <si>
    <t>支付支付(PayPay)すき</t>
  </si>
  <si>
    <t>東南アジア</t>
  </si>
  <si>
    <t>イキリ・キモ＝ヲタク・インキャhttps://t.co/ILZY5OtiZa</t>
  </si>
  <si>
    <t>__mtRe</t>
  </si>
  <si>
    <t>ノリと勢いでPayPay入れた感すごい</t>
  </si>
  <si>
    <t>天音って書きます。</t>
  </si>
  <si>
    <t>i ☞ @1ji9_1109 どれだけ時間がかかっても</t>
  </si>
  <si>
    <t>narinarissu</t>
  </si>
  <si>
    <t>感染予防とお得を兼ねてPayPay他の電子決済を活用しよう！ - なりなり日記 https://t.co/Kun9v4Mu3c</t>
  </si>
  <si>
    <t>川崎市 神奈川県 JP</t>
  </si>
  <si>
    <t>なりなり日記 https://t.co/ToYmHs8N6k の更新情報を主に発信しています。 テニスとサイクリングが大好き。スマホはiPhone 7をUQ mobileで使っています(^-^)</t>
  </si>
  <si>
    <t>majesticdogs623</t>
  </si>
  <si>
    <t>楽天カードが今JCBなんだけどJCBである必要性がないのでコストコで使えるMasterCardかPayPayの対象カードのVISAにしようかどうしようか悩んでる…ここはコストコの事も考えてMasterCardにしよかなー？どしよかなー？</t>
  </si>
  <si>
    <t>田舎からお届け。一人で叫ぶのって楽しいね！！(泣きながら)
今は最推しの嵐とジャニーズWESTとSnow Manを愛でています。</t>
  </si>
  <si>
    <t>【三和代行　086-441-3810】倉敷の三和代行は業務拡大に伴い代行運転者を募集しています。詳細はお電話下さい。(20:00～23:00まで) 担当者：小野 #倉敷 #三和代行 #運転代行 #クレジットカード #PayPay</t>
  </si>
  <si>
    <t>Ponpoko_MakoP</t>
  </si>
  <si>
    <t>@mamMamia_1220 さらにPayPayで20%還ってくるー</t>
  </si>
  <si>
    <t>ラブプラスでは寧々カレシ。2009L+六本木ケーキの人、TGS2010L+愛情表現コンテスト5番。ガルパンと大洗成分もあり。カメラ片手に季節を楽しんでます</t>
  </si>
  <si>
    <t>apow_iBlog</t>
  </si>
  <si>
    <t>PayPayジャンポ🤔🤔🤔🤔🤔🤔 https://t.co/yJgvEpA7zN</t>
  </si>
  <si>
    <t>Apple・ゲーム好きの学生。主にAppleについてツイート。
Apple系ブログ「iBlog」の中の人です。
【使ってるApple製品】
・iPhone 6s
・15インチMacBook Pro（2017）
・iPad Pro 10.5
・AirPods / AirPods Pro</t>
  </si>
  <si>
    <t>die19740217</t>
  </si>
  <si>
    <t>私は常識人代表</t>
  </si>
  <si>
    <t>🍓👑のFA/💙くん寄りの箱推し/気軽にリプくれると嬉しいです😊#かっぱえびせん大好き連盟←ここに置いときます🍤#ポテチかっぱえびせん同盟←🦑ちゃん1号 パイセン「@shibalemon48」</t>
  </si>
  <si>
    <t>kOx310uoqb2WmEH</t>
  </si>
  <si>
    <t>みんなからの匿名質問を募集中！こんな質問に答えてるよ● 高校野球どこ応援してますか？？…● paypayドームって名前なく…● 守乱、先発初回降板、中継ぎ崩壊…● なんでエッチって恥ずかしいんだ…#質問箱 #匿名質問募集中https://t.co/JBSvnU6KFn</t>
  </si>
  <si>
    <t>日本　大阪　東大阪市</t>
  </si>
  <si>
    <t>sb_tomiya</t>
  </si>
  <si>
    <t>#paypay 使ってますか？？電子決済サービスでお得にお買い物！！ソフトバンクユーザーなら対象のお客様に長期継続特典で3000円分のチャージもらえちゃいます☆☆☆設定方法などはソフトバンクイオンモール富谷店まで！</t>
  </si>
  <si>
    <t>宮城県富谷市大清水1-33-1　イオンモール富谷２F(スターバックス様隣)</t>
  </si>
  <si>
    <t>＼✨❤️ソフトバンクイオンモール富谷の公式アカウント❤️✨／自宅のインターネット💻専任アドバイザー在籍店舗🏠皆様のご来店を心よりお待ちしております🥰👋💄⚡️
❄️営業時間⏰9～21時❄️</t>
  </si>
  <si>
    <t>saitama_tamako</t>
  </si>
  <si>
    <t>【浦和カフェ】Cafe DayDream-白昼夢- （@CafeDayDream1）テイクアウト開始！PayPay払いもOK自家製メニューを試してみましたhttps://t.co/lmVamdytpp</t>
  </si>
  <si>
    <t>さいたま市</t>
  </si>
  <si>
    <t>We're Reds!浦和レッズの街 35万PVさいたま市の地域ブログ｢浦和裏日記｣の管理人 毎日12時におすすめ記事をツイートします 新人投資家 RT歓迎  大宮・さいたま新都心・北戸田・武蔵浦和・中浦和にも出没 フォロー外でもDM可 お気軽に 新着・過去記事bot→ @citysaitama3618</t>
  </si>
  <si>
    <t>#荒野行動アカウント買取 15#廃課金_金枠多数など高価買取 総実績700以上なので安心🗝️実績確認【https://t.co/Nx5b8A0IsN】買取方法💵各種プリカ/銀行振り込み/Linepay/paypay#荒野行動#荒野行動垢買取#荒野行動買取https://t.co/rWdPmmvxv8</t>
  </si>
  <si>
    <t>Maki_248</t>
  </si>
  <si>
    <t>お客様に「PayPay払いで」って言われたわそれって「ペイペイペイ」でもあるじゃんね</t>
  </si>
  <si>
    <t>naniwatteyoki</t>
  </si>
  <si>
    <t>@kawo2525_ そうなんですね…！！私もpaypayで支払ったのでそのせいで返ってきてない感じなんですかね…😫めちゃくちゃ不安ですよね…無事にお金が返ってきて、KAWOさんもあつ森ライフをエンジョイ出来るように願ってます😭</t>
  </si>
  <si>
    <t>アイドルのヲタクやってる人。</t>
  </si>
  <si>
    <t>hzORs0Q7u6SbhbO</t>
  </si>
  <si>
    <t>Dさん、後発なんで、、すごーく‼️インパクトのあるプロモーション打たないと…ʅ（◞‿◟）ʃ お手本は、pay後発のpaypayですょ‼️先発組のLINE Payさらっと抜きました。</t>
  </si>
  <si>
    <t>趣味は、いつかは…ハワイ永住を夢見続ける…筋トレ馬鹿です。2018年の10月〜大阪でウーバってます。始めてから、糖質を摂りまくっても体重が増え無く成りましたᕦ(ò_óˇ)ᕤ</t>
  </si>
  <si>
    <t>togetter_jp</t>
  </si>
  <si>
    <t>いま盛り上がっているまとめをお知らせします。「「店員さんがどれだけ苦労させられたかと…」とあるお店ではPayPayを『使い慣れた方のみ』の利用をお願いしている」https://t.co/rTCkyfqjtO.</t>
  </si>
  <si>
    <t>話題のツイートまとめをお知らせ！トゥギャッターのマスコット、トゥギャッたんだよ。
アプリ配信中👉 https://t.co/ErB8PwLAw7
まとめ編集部👉 @tg_editor 
※返信はできません。お問い合わせ：https://t.co/cdV9wiwbQx</t>
  </si>
  <si>
    <t>s76960646</t>
  </si>
  <si>
    <t>SEVENTEEN セブチ 個別握手会 個握交換　福岡 PayPayドーム譲)ジョシュア1部求)ジョンハン、ウジ、ウォヌ何部でも(買取も可能)顔つき身分証貸出可能です。当方98ラインになるので、なるべく近い方でお願いいたします。お心当たりある方、リプDMお願い致します。</t>
  </si>
  <si>
    <t>👼🏻👼🏻👼🏻</t>
  </si>
  <si>
    <t>YusukeFukutani</t>
  </si>
  <si>
    <t>【球団発表】#ホークス は9日から、自主トレーニング期間として活動を再開させると発表。PayPayドーム、筑後の2箇所で、時間帯や投手野手でグループ分けして使用可能時間が決められる。三密を避けるなどの感染予防策は入念に行う。#sbhawks#福岡ソフトバンクホークス https://t.co/5Zk5BF94tn</t>
  </si>
  <si>
    <t>福岡県 福岡市</t>
  </si>
  <si>
    <t>スポーツライター。野球専門メディアFull-Countなどでソフトバンクホークスを中心に、中日ドラゴンズなどプロ野球メインに執筆中。ファンの「知りたい」に応えられるよう努力します。フォローお待ちしております。投稿はあくまで私見です。</t>
  </si>
  <si>
    <t>akiraibuki</t>
  </si>
  <si>
    <t>これやられたことあるわｗpaypayで払いたいけど、どうやってやるの？って混雑する土日に聞かれた時はさすがに登録してから出直してください。ってお願いしたわ。</t>
  </si>
  <si>
    <t>ネオベネツィア</t>
  </si>
  <si>
    <t>中村悠一さんのふぁんです。成人済み夢腐男子</t>
  </si>
  <si>
    <t>akinarikoga</t>
  </si>
  <si>
    <t>キャッシュレスサービスとオンラインバンキングの整備を完了。アプリも一通りテスト完了。今準備中のオンライン相談室や、オンライン勉強会に対して、これらについては、好きな分だけお支払いしてもらえるように。LINE PayでもPayPayでも銀行振り込みでも。面白いと信じるものを、やっていく🔥 https://t.co/a5142JF88K</t>
  </si>
  <si>
    <t>お問い合わせはDMへ！YouTube👇で練習の様子を公開中</t>
  </si>
  <si>
    <t>#ペーパードライバー さんが自信を持って楽しく #運転 できるようになるための「練習」 をご用意します。／2日で #首都高 ・３日で脱・ #ペーパードライバー ／座り方・駐車等の基本から、その後の旅のアドバイスまで／協力 @hot8rs ／元MAZDA開発テストドライバー／北大／応物／🚘💨@meetthecars</t>
  </si>
  <si>
    <t>noel_engeki</t>
  </si>
  <si>
    <t>@kkt_yu イベントでpaypayでやってる方はいましたね！途中でQRコード出して投げ銭もらうシステム🌱</t>
  </si>
  <si>
    <t>15歳〜単身イギリスで4年半演劇留学→日本で舞台俳優、たまにテレビ。フォトグラファーと駆け出しライターも。東京ジャンクZ所属。webメディア「aumo」公式アンバサダー。【次回出演】情報公開待ち☺️/お仕事依頼はDMまで！旅と写真メイン(のえる)→@noe_photog #dotcolony の住人</t>
  </si>
  <si>
    <t>1140310kanap</t>
  </si>
  <si>
    <t>😱歯医者PayPay使われへんくなってんてー高額やのに、さーいーあーくー</t>
  </si>
  <si>
    <t>日本 大阪府</t>
  </si>
  <si>
    <t>少し休憩したけど東方神起が好き❤︎ ビッベンのカムバ願ってます。 suchmos.セカオワ .ナムジュヒョク .サンウssi.三姉妹のオンマ かなり大人です〜(^^)</t>
  </si>
  <si>
    <t>うわPayPayって私の使ってる地銀使えんやん</t>
  </si>
  <si>
    <t>Stift_St_Floria</t>
  </si>
  <si>
    <t>生徒さんからご提案いただき、私もオンラインレッスン始めました。現在はzoomやSkypeを使っています。金額は通常のレッスンと同じです。支払い方法は、ゆうちょダイレクトなどの振込でも、PayPayやLINEPayの送金でも、柔軟に対応いたします。ご連絡はメールかDMでお待ちしております。 https://t.co/hRWqgr4hGn</t>
  </si>
  <si>
    <t>東京藝大⇨桐朋OA</t>
  </si>
  <si>
    <t>Sakuhiko Fuse コントラバスを弾いています。ブルックナーマニアが高じて、演奏家の端くれになってしまいました。作曲された当時の楽器や語法について調べたり、実践することが特に好きです。ご依頼・レッスン等のご連絡はDMまたは dunebass@gmail.com までお願いします。</t>
  </si>
  <si>
    <t>blMoPAHI4M3vjPE</t>
  </si>
  <si>
    <t>SMS認証代行1件300円から対応しております。aupay、pollet、webmoneyなど尚、メルカリ、ラクマ paypay、出会い系アカウントは対応不可になります。固ツイのQRコードよりご連絡下さい#SMS認証 #認証代行 #pollet#aupay #webmoney #ジモティー#ヤフオク</t>
  </si>
  <si>
    <t>宜しくお願い致します！</t>
  </si>
  <si>
    <t>ma08087</t>
  </si>
  <si>
    <t>@holiday_sakurag PayPayで支払いできると便利ですねー^_^</t>
  </si>
  <si>
    <t>2児の母🤱 5歳🚹0歳🚺懸賞 、旅行、美容、子供に興味があります😍気軽にフォローお願いします✨企業様のご縁を大切に❤️当選報告もUPいたします✨</t>
  </si>
  <si>
    <t>ziggyreed</t>
  </si>
  <si>
    <t>PayPay払い限定金券画像20%バック‼️PayPayで1000円送金で1200円分2000円送金で2400円分金券画像を送ります5/7以降より店頭で使用可能先ずはPayPayで送金メッセンジャー各種SNSのDMでその旨をお伝えください画像を送ります https://t.co/4LUlPgUKcp</t>
  </si>
  <si>
    <t>大阪市阿倍野区松崎町４−５−３８</t>
  </si>
  <si>
    <t>２００３年４月創業、阿倍野で無名、北海道から沖縄まで知ってる人は知っている大阪ディープサウスの玄関口「あべの」の迷店 『ザ・ロック食堂』店主です。☎︎0643995353</t>
  </si>
  <si>
    <t>doggy_house</t>
  </si>
  <si>
    <t>PayPayライフ。 https://t.co/05iffyhsvl</t>
  </si>
  <si>
    <t>愛知</t>
  </si>
  <si>
    <t>カープ/戦国時代/城めぐり/PS3/PS4/GTA5/RDR2/真・三國無双8/マツダキャロルHB36S(MT) #カープ #RDO</t>
  </si>
  <si>
    <t>kayoco3</t>
  </si>
  <si>
    <t>なんかすまねぇ…（PayPay持ってないけど）</t>
  </si>
  <si>
    <t>刀剣乱舞。ヒプマイ。公式は公式。二次は二次で楽しい。 CPセンスなし子なので自分で作るCPはほぼ離れ小島…。雑食。ハピエン厨。成人済。 rm。 ┌(_Д_┌ )┐))))))) ｶﾀｶﾀｶﾀｶﾀｶﾀｶ</t>
  </si>
  <si>
    <t>CryingFurby1</t>
  </si>
  <si>
    <t>宗教上の理由でPayPayも使えないんだよね。</t>
  </si>
  <si>
    <t>人外、特に可愛いケモショタ&amp;ショタドラが好き。人間は♂♀両方興味無し。LoL観戦勢。(触手…スリット…) ⚡️自作エロ小説まとめ→https://t.co/KDhqJj0UDX (R18ツイート注意 NSFW)</t>
  </si>
  <si>
    <t>sonnsyoukou</t>
  </si>
  <si>
    <t>みんなからの匿名質問を募集中！こんな質問に答えてるよ● プロ野球の球団の中でどこの球団…● paypayドームって名前なく…● 高校野球どこ応援してますか？？…● アニメ好きなら見た方がいいって…#質問箱 #匿名質問募集中https://t.co/a6aDdXxVOF</t>
  </si>
  <si>
    <t>北海道 帯広市</t>
  </si>
  <si>
    <t>日ハム大好き｡JAM-Projectは神。牙狼は最高の特撮。SLAM DUNKは青春。パチンコ、パチスロ打ちます。MHF復帰して約1年。
#ノーブル2 #日本ハム #SLAMDUNK #牙狼 #AKB48 #SKE48 #冴島鋼牙 #逆襲のシャア #新機動戦記ガンダムW</t>
  </si>
  <si>
    <t>i_am_glasses</t>
  </si>
  <si>
    <t>わたくしほぼ仕事なくなったのでPayPayで寄付お待ちしております！　恥とか捨てます、正直しんどいっす！https://t.co/nEklVqRDAz https://t.co/hRK3p8hbez</t>
  </si>
  <si>
    <t>ひゅーまんがすと読みます 周りの人に手を差し伸べていただいて映像や音楽をやっているフリーランスです 映像制作・VJのご依頼はiamglasses@gmail.comへ / @BBOF_official ピザ担当 / icon📸@skn0530 header🎨@ng11nako</t>
  </si>
  <si>
    <t>magimagi_shop</t>
  </si>
  <si>
    <t>本日は、20時までの販売となり、明日は10時より販売開始致しますが、本日売り切れの場合はご了承ください。また、御会計の混乱を避けるため、小包装なしの現金またはpaypayのみの支払いとなります。予めご了承下さい。 https://t.co/XS30eD2XmJ</t>
  </si>
  <si>
    <t>茨城県つくば竹園1-9-2 デイズタウンつくば 1F</t>
  </si>
  <si>
    <t>つくば市のデイズタウン1Fにあるパソコンショップです
修理はもちろん、インターネット・メール等各種設定、Windows10へのアップデート、BTO、カスタムも行っております🙋‍♂️
事務用パソコンの大量導入やホームページ制作など、法人様対応も柔軟に可能なので、ぜひお問い合わせください！
基本フォロバ100%です🤝</t>
  </si>
  <si>
    <t>xscissorsstandx</t>
  </si>
  <si>
    <t>ここ最近PayPayとメルペイに助けられてる</t>
  </si>
  <si>
    <t>東京は愛せど何も無い</t>
  </si>
  <si>
    <t>音楽とアニメとお酒とたばこ 聞きたい曲を好きなだけ呟く26歳 仲良くしてください 無言フォローごめんなさい</t>
  </si>
  <si>
    <t>8n_yj</t>
  </si>
  <si>
    <t>みんなからの匿名質問を募集中！こんな質問に答えてるよ● どうして4回生は壊れてしまった…● なお君、焼き鳥君、マキバオーと…● マキバオってpaypayで香典…● うんこ座りしながらパソコンを使…#質問箱 #匿名質問募集中https://t.co/1BrDryCa7Q</t>
  </si>
  <si>
    <t>えひめ</t>
  </si>
  <si>
    <t>将棋とプリコネとシャドバやってます٩(๑＞◡＜๑)۶</t>
  </si>
  <si>
    <t>hayato3517</t>
  </si>
  <si>
    <t>ヤフーショッピングしていると、PayPayのポイント還元率が大きいなって思うけど、このとき付加されたポイントって60日なんだねそして、他支払いと併用できないみたいだから、数百円分のポイント貰っても購入できるの限られているんだね面倒だな</t>
  </si>
  <si>
    <t>南緯47度9分西経126度43分</t>
  </si>
  <si>
    <t>trpgの卓頻度増やしていきたい勢/プレイ可能システム：CoC、ネクロニカ、シノビガミ/基本ボイセ成人済/吃音/2019年6月プロフィール更新しました</t>
  </si>
  <si>
    <t>Takehiro0720I</t>
  </si>
  <si>
    <t>@pasuodayosuke いやはや仰っる通り🙇‍♂️そーいやうち1人いましたわ💦PayPay自体はええ物だとおもうんですがやはり使い手次第…同じく自分も気をつけます‼️</t>
  </si>
  <si>
    <t>広島から全米1位を狙うバンドHENNESSYのDrummer 愛車はGSR750 GUNDAM猫好き キックボクシング</t>
  </si>
  <si>
    <t>arima81</t>
  </si>
  <si>
    <t>たばこなら10月までカートン買いしてあるから無問題。今思えばPAYPAY様様だな</t>
  </si>
  <si>
    <t>神奈川サーバ</t>
  </si>
  <si>
    <t>節約しつつ面白そうな事には首をー
最近YouTuberはじめました
（ワンピHUNTER×HUNTERスクライドフリクリキルラキルノゲノラ鬼滅の刃ヒロアカ清涼院流水舞城王太郎森博嗣西尾維新谷口悟朗鶴巻和哉斎藤千和ピロウズ競馬囲碁深夜ラジオ宮川賢内Ｐ有吉バナナおぎやカメ五郎VTuber輝夜月百鬼あやめリゼ・ヘルエスタ</t>
  </si>
  <si>
    <t>unkomania3</t>
  </si>
  <si>
    <t>鹿児島市</t>
  </si>
  <si>
    <t>No unko No Life</t>
  </si>
  <si>
    <t>ShovetPlaude</t>
  </si>
  <si>
    <t>@hotaniya paypay見れば成功パターン分かるのに、わざわざ仕様をややこしくした（アプリの画面を見ても分かる）aupayはアホ😇</t>
  </si>
  <si>
    <t>賃貸業😉⭐戸建ﾘﾌｫｰﾑ⚒️✨子供3人😚💕
保有不動産合計築年数110年😇
☆マイホームの買い方:https://t.co/IDKJEyeChw
★投資用不動産の買い方:https://t.co/hbpQVdGMjG?amp=1
★を受講して不動産業始めたよ🤥無料講座🈶申込ありがとうありがとう😆🎊</t>
  </si>
  <si>
    <t>GarageAim</t>
  </si>
  <si>
    <t>オイラのへっぽこ会社もpaypayとaupay使えるようにしたった ٩( 'ω' )و</t>
  </si>
  <si>
    <t>ヽ(´･ω･`)ノ自宅警備ＮＥＥＴ隊員・働いたら負け・磯釣り始めました・孤独の粗食家・座右の銘は【適当】</t>
  </si>
  <si>
    <t>zakuzakujp</t>
  </si>
  <si>
    <t>牛丼の並盛を毎日171円相当で食べ続ける修行中。公式アカウントのお友だちクーポンは、ブロック＆解除で何度でも再生可能。さらに、レシートアンケートで20pt.も貰えるぞ。#吉野家 #LINEお友だちクーポン #モバイルTカード #PayPay #キャンペーン https://t.co/D6JVKVQLRU</t>
  </si>
  <si>
    <t>ポイントやキャンペーンを活用しお得で嬉しい瞬間を重ね、キャッシュレス社会を賢く生き抜くヒントを探ろう。</t>
  </si>
  <si>
    <t>Kanatakei44</t>
  </si>
  <si>
    <t>マジでこれなぁ思うPayPayで払いたいんだけどでPayPay登録してないおじいちゃんきて本当にビビったもんね</t>
  </si>
  <si>
    <t xml:space="preserve">日本 </t>
  </si>
  <si>
    <t>見ての通り公式美少女錬金術師様が好きです 雑多垢なので仕事の不満を呟いたりアニメについて呟いたりVtuberについて呟いたり色々呟きますが宜しかったら仲良くしてください</t>
  </si>
  <si>
    <t>25takelu18koga</t>
  </si>
  <si>
    <t>応援しよ💗PayPay1000円貰った🎶 https://t.co/7Z94LsYedl https://t.co/FJgJmfFf3t</t>
  </si>
  <si>
    <t>美容師です✂️阪神ファンです🐯穏やかｷｬﾝﾍﾟｰﾝ終了🤣辛口で行くよー✋面白おかしく絡んで貰えたら嬉しいです✨✨✨
🤭リプ&amp;DMしてからフォローしてもらえたら嬉しいです✨
副業の紹介いらないです💣
LINE誘導と副業無言フォローは容赦なくブロックします☺️オブラート常備していません🤩</t>
  </si>
  <si>
    <t>53NeeeeT</t>
  </si>
  <si>
    <t>ファミマ いちごミルク探しの旅 2日目塾行く前にファミマ寄ったがなかった。塾帰りに別の店舗のへ行くとなんといちごミルクが３本あったので2本買う。(PayPayで)</t>
  </si>
  <si>
    <t>京都県</t>
  </si>
  <si>
    <t>にーとの頂点にいました🌱</t>
  </si>
  <si>
    <t>83_m_</t>
  </si>
  <si>
    <t>はま寿司 持ち帰り丼メニュー少ないしこれなら40円高くても丼丸で良くね？と思ってたけどPayPayはま寿司使えるじゃん！一回買っとく？ https://t.co/J2Ogu2Eu6Y</t>
  </si>
  <si>
    <t>栃木県himitsucity3104-229</t>
  </si>
  <si>
    <t>RT非表示奨励
「風にも負けず
雨にも負けず
雪にも夏の暑さにも負けない
そんなカブ乗りに僕はなりたい」
「まだ麺キレしてなくて待っててくれるなら黄色い看板に灯りを灯しておいてほしい 自分不器用デスカラ」</t>
  </si>
  <si>
    <t>midzuki_Ren</t>
  </si>
  <si>
    <t>PayPay 20％還元対象店だそうですよ〜。当たってほしいなぁ(´ω｀) https://t.co/jtnSrgLkxH</t>
  </si>
  <si>
    <t>兵庫県出身</t>
  </si>
  <si>
    <t>1985年生まれ。《好き》ぬこ、耳をすませば、十二国記、ぼく地球、ガラスの仮面。《ひとこと》セーラームーン、ドラゴンボールで育った世代です。仲良くして頂けると嬉しいです(｡´ ω `｡)</t>
  </si>
  <si>
    <t>noaiaon</t>
  </si>
  <si>
    <t>こんにちは  aiです。 覚えることがいっぱいです。  いっぱいいっぱいです。よろしくお願いします</t>
  </si>
  <si>
    <t>kikorange</t>
  </si>
  <si>
    <t>オンラインチャージ用のPayPay QRコードと我々のインスタアカウントです。画像保存とフォローお願いします。 https://t.co/FBWa1Ki0Lv</t>
  </si>
  <si>
    <t>福岡県北九州市小倉北区紺屋町の端くれバーOrange Doorのオーナー。Orange Key @orange_key_のボーカル。1児の母。ロッキンにソウルフルに飲んで唄って息子育てて心が忙しい。</t>
  </si>
  <si>
    <t>RJTT_TYO</t>
  </si>
  <si>
    <t>漂泊</t>
  </si>
  <si>
    <t>mtmr_takashi</t>
  </si>
  <si>
    <t>【実はこんなに】わたしの獲得PayPayボーナス!! #PayPay #PayPayボーナス #ありがとうPayPay https://t.co/Om0KgXsNAa</t>
  </si>
  <si>
    <t>NahaOkinawaJapan</t>
  </si>
  <si>
    <t>日々のほほんと暮らしております。はい。いつも腹すかせてます！でも実は貯金が趣味でケチくさい男ですっ！リラックマ生活望む。お酒に飲まれます。一人カラオケ慣れたもん！ツイッター参戦10年を迎えました！タチ寄りノンケ172cm74kg。絶賛リバウンド中♪フォロワーさんのフォロワーさんをフォローしていくスタイルです！</t>
  </si>
  <si>
    <t>aridesuyone</t>
  </si>
  <si>
    <t>みんなのおかげで(？)PayPayってちゃんと言えるようになった気がする！</t>
  </si>
  <si>
    <t>20↑腐ってます。日常多め。第5人格PC版。その他雑多な事も呟きます。他ゲームは最近はクッキーラン、ホームスケイプくらい。一番の推しが右。譲れない強い思い。ゲームをやっている時は真剣に勝つ事を考えてしまいがちです。傭兵使いの傭兵大好きマン。</t>
  </si>
  <si>
    <t>smsmsm_sn</t>
  </si>
  <si>
    <t>@kait_rmpg はじめまして( ¨̮ )リプ失礼致します🙇🏻‍♀️川村壱馬のフォトキーホルダーをお譲りして頂けませんでしょうか？(＞＜)メルカリラクマpaypayフリマ のどれかでお譲りして頂きたいです💦ご検討よろしくお願い致します🙇🏻‍♀️🙇🏻‍♀️</t>
  </si>
  <si>
    <t>LDHﾌｧﾝ専用垢🌐 《剛典･隼･壱馬》fam🙋‍♀️ ♡▷隼の隣で写真撮影📸 隼･玲於のモバに掲載経験あり◁♡ 新垢は完全ログアウト こっちの垢はたまーに出没(交換連絡あるため)</t>
  </si>
  <si>
    <t>88bunchichi</t>
  </si>
  <si>
    <t>あゆ太郎さんよりKP代頂きました‼️わっしょいで有りんす！paypayの使い方動画で説明してくれたりなど女神対応して頂き感謝しております。😍本当にありがとうございました。🙇‍♀️11日お邪魔させて頂きますよ～。😆 https://t.co/MthHCuPbxe</t>
  </si>
  <si>
    <t>趣味　コイン収集</t>
  </si>
  <si>
    <t>MatSimoda</t>
  </si>
  <si>
    <t>お支払いはpring、もしくはPayPayでお願いします。</t>
  </si>
  <si>
    <t>現代版百姓/建築家/イラストレーター/Atelier BOOOM！代表//建築作家活動/代表作:死離滅裂2018SDL10選/オリジナルキャラクターポセミン/創作絵本インスタで掲載中/どんな御用でも！気軽に連絡下さい→pose6661min@gmail.com</t>
  </si>
  <si>
    <t>mh__0510</t>
  </si>
  <si>
    <t>PayPay便利すぎん…？？</t>
  </si>
  <si>
    <t>F1⇨ぶんじ52nd 黄団🐥</t>
  </si>
  <si>
    <t>nagaikoshoten</t>
  </si>
  <si>
    <t>今日はインターネットで商品の注文が入ったのと、市会での落札商品を運送屋さんが持って来るので、店に出て来ざるをえなかったが、こんな状況の中でpaypayの営業のやつらが２人飛び込みで店に来やがった。信じられん。永久にpaypayはお断りだ。</t>
  </si>
  <si>
    <t>大阪大阪市北区梅田１ー１ー３大阪駅前第３ビル地下２階107号</t>
  </si>
  <si>
    <t>大阪駅前第３ビル地下２階の永井古書店です。
定休日／日曜・祝日・第２月曜　営業時間／平日12～19時、土曜12～18時、第１、３、４月曜は夕方開店。日本の歴史文化伝統を守る立場から人文系学術書を中心に扱っています。店主は関西大学工学部電気工学科卒。軽音サークル・ヒューマンビーイング１期生。陸上自衛隊を応援しています。</t>
  </si>
  <si>
    <t>2020_ars_2020</t>
  </si>
  <si>
    <t>PayPayフリマ利用ユーザーの質が悪すぎ特定ユーザーのブロック出品者からの評価この2つが出来るようになるまでは購入専用にしようどこにでも変なのは一定数いるけど、メルカリのほうが断然マシ#PayPayフリマ#メルカリ #フリマアプリ</t>
  </si>
  <si>
    <t>pugmockingbird</t>
  </si>
  <si>
    <t>ＱＲコード決済 ー アメブロを更新しました#サブちゃん #paypay #消費者還元 https://t.co/YgXUhH5LcQ</t>
  </si>
  <si>
    <t>俺様はでんでん。岡山県瀬戸内市牛窓町のペンションモッキングバードに住んでいたが、2012年4月に虹の橋を渡ったんだﾌﾞﾋ。</t>
  </si>
  <si>
    <t>michi1323</t>
  </si>
  <si>
    <t>なんか知らん間にPayPayの最大1000円当たるヤツ当たった😂💕</t>
  </si>
  <si>
    <t>熱しやすく、冷めやすい。
志は高いけど、行動が伴わない。
マジ卍(σ･ω･)σ</t>
  </si>
  <si>
    <t>muramasa_c</t>
  </si>
  <si>
    <t>新しいpaypayのCM。「デート中の娘を遠くから見かけたパパが、paypayで千円を送金し、気づいた娘がニッコリ」いやー「見たぞー」て言ってるみたいで気持ち悪いのでは？ #paypayCM</t>
  </si>
  <si>
    <t>しがないサラリーマン。_x000D_
オタク文化に傾倒しながら、マーケティングや人々の生活、企業や社会の在り方について考える日々。</t>
  </si>
  <si>
    <t>sata2928</t>
  </si>
  <si>
    <t>@3nALbNAQV7RAJiC 支払いはpaypayだけですか？</t>
  </si>
  <si>
    <t>miimi_lune</t>
  </si>
  <si>
    <t>なんか家にいながらるーんやめておらの子たちに乾杯あげたり歌リク注文できるようになるらしいですよ！？PayPayで！！！すごい時代や！！！！！頑張って準備してるので、また詳細ツイートしますね❤️</t>
  </si>
  <si>
    <t>大阪 ミナミ 日本橋</t>
  </si>
  <si>
    <t>Lune(@cafebarlune)のママ🤱お酒のお守りつけてます。</t>
  </si>
  <si>
    <t>towa2519</t>
  </si>
  <si>
    <t>PayPayユーザーです。お会計をする時、必ず学くんのサインを晒す事になります（笑）照れ臭いのであまり見えないように差し出すけど、今日初めてレジの方に「わあーサイン付きだ、見る度にテンション上がっていいですよね！」と言われ、満面の笑みで「はい！」と答えました😆スマホ変えられない🎵 https://t.co/YGQfAKEPdM</t>
  </si>
  <si>
    <t>n___________mi</t>
  </si>
  <si>
    <t>paypayとかアマギフはもちろん、今話題のkyashでも貢がせてあげる自粛で暇だからずっとアルバムで今まで行ったカフェの写真みてる📷画像はHARBSのリコッタパンケーキ🍽#貢ぎ奴隷 #財布奴隷  #ATM奴隷#貢ぎマゾ https://t.co/OPcdcEj55v</t>
  </si>
  <si>
    <t>アイコン♡モデルさん</t>
  </si>
  <si>
    <t>♡マゾから搾り取ったお金で綺麗な女性になりたい♡ #貢ぎ奴隷 #貢ぎマゾ #財布奴隷 #貢ぎ奴隷募集</t>
  </si>
  <si>
    <t>adomake2</t>
  </si>
  <si>
    <t>ペイペイペイペペイペイ！！ってやってたPayPayが突然エモいcmに振り切ってる。高校の頃にギャルだった友達が久々に会ったら清純派JDになってた感じ。</t>
  </si>
  <si>
    <t>#広告屋 だけど何でも屋。全てのビジネスパーソンが楽しくやりたい事ができる世の中を目指します。ビジネスに役立つメディアを運用しています。</t>
  </si>
  <si>
    <t>suno39</t>
  </si>
  <si>
    <t>PayPayで払ったらエコバックもろた。別々に投稿するSNS初心者</t>
  </si>
  <si>
    <t>ビールと餃子で映画鑑賞(ﾉﾟοﾟ)ﾉ ｵｵｫｫｫ- 偏食の肉食 何も考えずクソリプまき散らすアカウントはこちら</t>
  </si>
  <si>
    <t>nEt9Gd6ptSlmg0O</t>
  </si>
  <si>
    <t>@sukiya_jp 🍴💕＊🍴💕＊🍴💕＊🍴💕＊🍴💕早い！うまい！安い！すき家さん、大大大好き😍かなり利用させて頂いてます🙌🌸外出自粛が続く中テイクアウトがあるのですごく助かっています🥰さらに！今ならPayPayでお得🎊ぜひ 活用させて頂きます❤素敵なプレゼント🎁も心を込めて応募させて頂きます🙏</t>
  </si>
  <si>
    <t>第一子妊娠中👶💕30代主婦です💄
宅建取得を目指し勉強㊥✏️( ᐛ )و
LIKE♥料理 / 美容 / 食べる / ｽｲｰﾂ / パン/ 旅行 /ﾀﾞｲｴｯﾄ / ｼｮｯﾋﾟﾝｸﾞ/ 懸賞 / 嵐♡
たくさんのご縁を大切に🌸🌸🌸
気軽に話しかけてください🥰
#ぁｰ汰ご飯 
#ぁｰ汰当選 
#ぁｰ汰日常</t>
  </si>
  <si>
    <t>Lqcxm</t>
  </si>
  <si>
    <t>SoftBankさんにPayPayもらったから… https://t.co/CXsrJo3ijd</t>
  </si>
  <si>
    <t>あい らぶ まろてい</t>
  </si>
  <si>
    <t>LJK┊︎MHWIB┊︎あつ森┊スプラ┊︎💍@558588lll┊︎ アニマルワールドのゆずこ🐰です</t>
  </si>
  <si>
    <t>buttonosu</t>
  </si>
  <si>
    <t>今年に入ってからPayPayを使い始めた自分には笑えない話あまりの便利さに眼から鱗でも最初は戸惑った😓 https://t.co/6uUcUC6bqp</t>
  </si>
  <si>
    <t>日本 香川 中讃</t>
  </si>
  <si>
    <t>刀剣乱舞と文アルがメイン▼ゲーム関連が多め(二次創作含む) ◆四国の生活・博物館イベント・風景写真・役立つ豆知識をRTします★信条はネガティブなツイをしないこと■昭和生まれ うどん県在住▲フォローなどご自由に</t>
  </si>
  <si>
    <t>chillumina</t>
  </si>
  <si>
    <t>@nakatattyeru @25Choli paypayでも大丈夫ですか？</t>
  </si>
  <si>
    <t>@Takehiro0720I PayPayやっとんじゃ！ってレジ前でアプリインストールする事から始めるのはやめて欲しい。</t>
  </si>
  <si>
    <t>isodiyama</t>
  </si>
  <si>
    <t>paypayはまだ公取委に怒られないん</t>
  </si>
  <si>
    <t>あっち</t>
  </si>
  <si>
    <t>だ</t>
  </si>
  <si>
    <t>SS84820486</t>
  </si>
  <si>
    <t>今日も良い桜です🌸夜桜観ながら給油ができますよ！paypay、aupay、LINEpay、メルペイ使えるお店です。#愛知県丹羽郡大口町#ENEOS#キャッシュレス決済#フルサービスです#ガソリンスタンド https://t.co/uuerQPWVVm</t>
  </si>
  <si>
    <t>No1_xion</t>
  </si>
  <si>
    <t>いつも行ってるスーパーが４月からPayPay還元10％だったの今日気付いた！😭💦お米も買ったのに😭😭</t>
  </si>
  <si>
    <t>貴女の近くの何かに擬態しています</t>
  </si>
  <si>
    <t>しおんと読みます。バンギャでレイヤーでゲーマー。ダンガンロンパとカリギュラとおっさんずラブの人。ロンパは葉隠、眼蛇夢、狛枝、王馬、七村、宿木、盾子、言子、静子。ギュラは美笛、Stork様推し。基本的に平日レイヤー。プロフがカオスだったけどツッコまれた記念に戻しました。本当に一番好きなのは神路さんというギタリストです。</t>
  </si>
  <si>
    <t>r75_2</t>
  </si>
  <si>
    <t>誰かPayPayで送金して🥺</t>
  </si>
  <si>
    <t>さっぽろ</t>
  </si>
  <si>
    <t>叶ちゃんしか勝たん！</t>
  </si>
  <si>
    <t>changmal</t>
  </si>
  <si>
    <t>ひそかに元「恋から」メンバー。生まれながらのバンギャでコドラながらも税理士目指し中。meNギャ。20年級のDie虜。元Dieコス。三重県生まれ育ちの大阪市民。アイコンは久々にコスしたわたくし！日本語•한국어•English #DIRENGREY#コドモドラゴン#meN-meN 🦍</t>
  </si>
  <si>
    <t>kawasaki_kt</t>
  </si>
  <si>
    <t>ただでプラズマクラスター購入。PayPay最高</t>
  </si>
  <si>
    <t>独り言をつぶやく場所です。日々の出来事は多分インスタに。</t>
  </si>
  <si>
    <t>Sansonohito</t>
  </si>
  <si>
    <t>PaypayのCM怖すぎるんだけど？</t>
  </si>
  <si>
    <t>黒嫁です！アニメ・音ゲー・ラノベ・漫画ーークールジャパンの体現者(多分) / 園田海未→嫁・あんスタ→伏見弓弦最推しでのALKALOIDp / 小説とたまに絵も描きます (●´ω｀●)青属性と銃が好き / 固ツイにkwsk</t>
  </si>
  <si>
    <t>reverbtape</t>
  </si>
  <si>
    <t>@_bbbccc_ アマゾンは商品が安心できないものね！私はだいぶん前に卒業した！ロハコよいよねー。今は配送遅れているけど、カルディとかの商品も買えるし、paypayのポイントとかもらえるし！</t>
  </si>
  <si>
    <t>がんばれサンゴリアス🦍 そのほか🎸と📻と🏕と♨️</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</si>
  <si>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#SNKRS国内番号バンもされない安全保障ですのるす</t>
  </si>
  <si>
    <t>dance_studio55</t>
  </si>
  <si>
    <t>◆料金　お試し価格500円（事前にpaypayでお支払いをお願いします🙇‍♀️）◆HIPHOPJAZZ初級レッスンは振付みっちりの40分間です！希望を持って😊楽しい時間を過ごしましょう！宜しくお願いいたします🥰.#オンラインレッスン#STUDIO55#おうちダンス#自粛#dance#jazzhiphop#online</t>
  </si>
  <si>
    <t>東京 武蔵野市</t>
  </si>
  <si>
    <t>吉祥寺駅徒歩5分のダンススタジオ「STUDIO55（スタジオゴーゴー）」公式アカウントです😄✨✨ 🎁3回体験3000円！ レンタル2000円@1h 0422-27-5514</t>
  </si>
  <si>
    <t>tera_rin</t>
  </si>
  <si>
    <t>PayPayフリマがなぜ未成年に使わせてくれないのかいまだにわからぬ</t>
  </si>
  <si>
    <t>16歳 高校生/キャッシュレス派/14歳までは手数料を払いまくる生活→オトクを追求する生活へ/Kyashが設立された日とOrigamiのメルカリグループ参画が決まった1月23日が誕生日です🎂/</t>
  </si>
  <si>
    <t>iso_pp_</t>
  </si>
  <si>
    <t>@Kent_Engine 俺は楽天カードとPayPay紐つけて、3パーと消費者還元で5パーを受け取るというケチ魂見せてる</t>
  </si>
  <si>
    <t>神奈川県央地区</t>
  </si>
  <si>
    <t>Department of mechanical engineering /PINARELLO DOGMA。 2003 z33 ver s.</t>
  </si>
  <si>
    <t>tm_bonvo</t>
  </si>
  <si>
    <t>ソフトバンクがくれるっていうからPayPayアカウント作ったものの、現状Coke ON Payでしか使ってないや。あれPayPayアカウントと紐付いてるか.. https://t.co/3E0dyv8zeV「「店員さんがどれだけ苦労させられたかと…」とあるお店ではPayPayを『使い..」https://t.co/5U9320w5hN にコメントしました。</t>
  </si>
  <si>
    <t>天の川銀河オリオン腕広島市</t>
  </si>
  <si>
    <t>野良SE/PG</t>
  </si>
  <si>
    <t>kyoumu20181111</t>
  </si>
  <si>
    <t>PayPayで書籍代を贈っていただくのでも有難いです！PayPay ID（天貫勇　イラスト令太朗）👉amanuki20retaro</t>
  </si>
  <si>
    <t>二子玉川</t>
  </si>
  <si>
    <t>Creator/クリエイター。Bohemian/文化的オムニボア・ボヘミアン。Heisei/平成生まれ。</t>
  </si>
  <si>
    <t>waga_san_10</t>
  </si>
  <si>
    <t>ZaimとPaypayが連携可能になればいいのにな</t>
  </si>
  <si>
    <t>人間</t>
  </si>
  <si>
    <t>自転車 紅茶 散歩 読書 YouTube 旅 アニメ 星空 航空 ラテン語 古典ギリシャ語</t>
  </si>
  <si>
    <t>nekonoouchimike</t>
  </si>
  <si>
    <t>4/13からは保護猫シェルターやカフェ整備のためにクラウドファンディングも開始します！よろしくお願い致します😊PayPay支援の方はお礼画像をリターンしますので、DMでお知らせください！ https://t.co/8YbRHa1XRv</t>
  </si>
  <si>
    <t>沖縄県うるま市田場1105-14</t>
  </si>
  <si>
    <t>様々な事情で保護されたMIKEの保護猫たちが、おもてなし猫スタッフをしている自宅開放型猫カフェ✨看板猫以外は里親募集中✨1時間600円、月木定休✨フリードリンクはプラス100円、ご飯なし✨猫たちの魅力的な姿をお届け🌺ボランティアが更新。</t>
  </si>
  <si>
    <t>lammtachi_idol</t>
  </si>
  <si>
    <t>ラムタラ立川駅前店はスマホ決済【PayPay】も導入しております♪①お客様がスマートフォンでお店のバーコードを読み取る②お客様がお会計金額を入力③お店のスタッフが画面を確認してお会計が完了徐々に増えつつあるスマホ決済、どうぞラム立でもご利用くださいませ☆ https://t.co/t5Um6glXEz</t>
  </si>
  <si>
    <t>※乃木坂46ディスプレイコンテスト入賞店※アイドルCD、DVD、Blu-rayから写真集年中無休11:00～23:30★JR立川駅北口 徒歩2分★ お問い合わせはコチラ→TEL:042-521-7320▼アダルトのアカウントはコチラ→@Lammtachi</t>
  </si>
  <si>
    <t>lammbaba</t>
  </si>
  <si>
    <t>【#電子マネー還元】お待たせしました！当店でも #paypay 還元スタートしました！#VISA、#交通系カード　も対応中！</t>
  </si>
  <si>
    <t>高田馬場駅早稲田口徒歩2分</t>
  </si>
  <si>
    <t>ラムタラ高田馬場駅前店のアダルト商品の入荷情報等を呟き中です！  宜しくお願いします。  少人数体制なので返信はできませんので、お問い合わせは  電話などでお願いします！
TEL:03-5292-0248
（一般向けアカウント→https://t.co/S3dyw80goG）</t>
  </si>
  <si>
    <t>naxokichi_666xx</t>
  </si>
  <si>
    <t>PayPayの入金簡単すぎた</t>
  </si>
  <si>
    <t>埼玉県　比企郡</t>
  </si>
  <si>
    <t>マビノギ累積29000台　PC制作完了！キャラ名はなぉっちです。
リアル兼用なのでたまに本人登場しますのでご了承を・・・ｗ
音楽はTSPが最近のマイブーム！
discordやってるんで気軽に聞いてください！
アイコンは@mcpc0様に依頼致しましたー</t>
  </si>
  <si>
    <t>mediator_ngsk</t>
  </si>
  <si>
    <t>～お支払い方法～当店では下記の決済方法を導入しております！◇現金◇クレジットカード◇代金引換◇PayPay#長崎市　#パソコン市場　#PayPay</t>
  </si>
  <si>
    <t>長崎県長崎市元船町13-5（大波止バス停前）</t>
  </si>
  <si>
    <t>親切丁寧な接客をモットーに
長崎バス大波止バス停前で新品中古パソコンを販売しています。中古19800円～新品34800円～ご準備していますのでお気軽にお立ち寄り下さい♪
長崎市元船町13-5
☎︎0958293844</t>
  </si>
  <si>
    <t>kuru_hawks3</t>
  </si>
  <si>
    <t>本拠地PayPayドームとファーム本拠地「HAWKSベースボールパーク筑後」の2箇所で選手は自主トレを行う。居住地域に応じて練習場所が決まる。両施設で午前と午後、投手と野手に分割して、練習時間を設定。#sbhawks https://t.co/V83ln6Cbac</t>
  </si>
  <si>
    <t>ただ、ホークスが好きなだけ</t>
  </si>
  <si>
    <t>ホークスファンの大学生 #29石川柊太 極々稀に現地 実況ツイ多め ※無言フォロー失礼します🙇‍♂️ 無言フォローおKです ブログ書いてます↓↓</t>
  </si>
  <si>
    <t>sidikj1</t>
  </si>
  <si>
    <t>【アマゾン JP レビュー募集】【全額返金】paypayかギフト券返金対応興味がある方は是非ご連絡ください#アマゾン#無料プレゼント#アマゾンギフト券 #アマゾンレビュー#レビュー#Amazon#Amazonレビュー募集中 https://t.co/RErKBrcg5M</t>
  </si>
  <si>
    <t>こんにちは、Amazonのセラーです。色々な商品がレビュー募集しております、ご興味ある方、ぜひ連絡ください。よろしくお願いします。line/WeChat：17352889802 e-mail:3402289368@qq.com</t>
  </si>
  <si>
    <t>［キャッシュレス決済5％還元中］店頭だけでなく、練習会参加費のお支払いにもPayPayをご利用頂けます。 詳しくはスタッフまで。https://t.co/njzrpuCTyM</t>
  </si>
  <si>
    <t>hayatedonda</t>
  </si>
  <si>
    <t>はやてどんさんから皆様へPayPayの支払いリクエストが届きました流石に10万円くれる人は居ないか…もし勇者が居ましたら👇🏻お願い致します！リンクをタップ、またはQRコードを読み取ってPayPay残高を送りましょう#PayPay#拡散希望 https://t.co/t8oeGfC8ou</t>
  </si>
  <si>
    <t>彩南町</t>
  </si>
  <si>
    <t>#teamバンドリマー 所属のはやてどんです！フォロバします！ルビィちゃん大好き！気軽フォローしてね〜笑😙バスケ好き！ ゲームクリエイター！太鼓の達人やアニメならなんでも大丈夫です！#Aqours ＆ #μs #ラブライブ も大好き！ #遊魔の旅団 も所属 バンドリ友→@bdprinrin17 #ToLOVEる</t>
  </si>
  <si>
    <t>pasuodayosuke</t>
  </si>
  <si>
    <t>#元アマチュアボクサー                           #アマチュアキックボクサー                          格闘技を愛する独身営業マン。TRASHキックボクシングジムにてアマチュアでムエタイ、キックボクシングをしとります。気軽にフォローしていただけたら嬉しいです！</t>
  </si>
  <si>
    <t>出)お好きな家具・マイル旅行券等のアイテム求)1点につきアマギフ or paypay 500円先送りのみお気軽にDMまでお越しください!!0#あつ森#あつまれどうぶつの森</t>
  </si>
  <si>
    <t>⚪️LINE予約⚪️1️⃣Lupinusを友達追加2️⃣トークに必要事項を入力✏️3️⃣送信🌟🟡全コース✅2000円オフ✅➕10分https://t.co/37jZDoL8pD⚪️PayPay、クレジットカード🆗⚪️LINEhttps://t.co/IwwdWrNIS4お急ぎの方は☎042-698-5245にお電話下さい◎#立川#町田#八王子#メンエス#メンズエステ https://t.co/v2nPnlsEjc</t>
  </si>
  <si>
    <t>sumaho_koubou</t>
  </si>
  <si>
    <t>話題のpaypay、LINE PAY、楽天ペイ、当店で使えます♪#paypay #ペイペイ #LINE PAY #iphone修理 #恵比寿　#駅そば #paypay取り扱い店舗</t>
  </si>
  <si>
    <t>ふぉろーme!! iphone修理（5S66+6S78XXS）水没•ガラス割れ・ホームボタンやカメラの修理、iPhoneのバッテリー交換。液晶交換。iPhoneの事なら当店にお任せ!!!恵比寿駅から徒歩1分！☆渋谷区恵比寿1-8-14エビスストア内☆0366815288 お電話ください!!!</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</si>
  <si>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https://t.co/NxpzKNnKLa</t>
  </si>
  <si>
    <t>YASHIKIhana</t>
  </si>
  <si>
    <t>🌸トリオ生配信投げ銭ライブ🌸4/8 20:00〜20:45是非ご視聴ください✨視聴方法鷹松李奈Facebookライブ安島萌Instagramライブ屋敷華YouTubeライブhttps://t.co/CGMU7vp8QZ…投げ銭方法①paypay ID検索でhana07y！1円より🆗✨②peatix チケットサイトでクレジット決済https://t.co/ixZDz6azmx https://t.co/Ys4Eu8rsTb</t>
  </si>
  <si>
    <t>演奏、編曲、生徒さん依頼はこちら↓↑</t>
  </si>
  <si>
    <t>特殊メイクピアニストで旅人。桐朋音大卒。なんでも弾くけど速弾きや即興が得意。ピアノ演奏、REC、編曲、特殊メイクアップ。テレ朝系列関ジャム、モーツァルト、仕分け、音楽チャンプ譜面作成、音楽補佐、編曲、ご指導。依頼等はhana_chocolate22@yahoo.co.jpまで。旅とお酒が好き。旅は現在55ヶ国</t>
  </si>
  <si>
    <t>lNyyJUcbZvo8tyt</t>
  </si>
  <si>
    <t>湘南美容外科、初回の方限定！！友達紹介致します😊友達紹介されると5000pt、また簡単なweb登録すると3000ptもらえ翌日から8000pt使えます！ポイントは１ポイント１円です👏🏻お得なので友達紹介した方がいいです！今ならAmazonギフトかPayPayで1000円キャッシュバックします🤗DMください！</t>
  </si>
  <si>
    <t>初めまして😊美容好きです！これは美容専用のTwitterです。細々としてます。</t>
  </si>
  <si>
    <t>HoioPdiky</t>
  </si>
  <si>
    <t>PayPayのチャージ使ってる銀行対応してんしYahooカードしかダメじゃん 解散</t>
  </si>
  <si>
    <t>布団で絵を描く ガジェオタ けも 虚無 100おれ 【NSFW🔞@Hoi_Nyah】</t>
  </si>
  <si>
    <t>aki2027</t>
  </si>
  <si>
    <t>【経歴】北海道大学卒▶︎マイクロソフト勤務▶︎Apple Japan勤務▶︎フリーランスとして独立●主にWebデザイン/イラスト作成を手掛ける●趣味：登山/ロードバイク/読書/映画/カラオケなど。</t>
  </si>
  <si>
    <t>usakoku</t>
  </si>
  <si>
    <t>現金派のひともこれを機にキャッシュレス決済はいかがですか？首都圏のひとはカードとか持ってなくてもSuicaならある人も多いのでは？IDもべんり。スマホ決済もめんどくさいけど、paypayとかラインペイとかいろいろお得。クレジットカードは非接触にはならないけど、現金よりはいいかも。</t>
  </si>
  <si>
    <t>爆風スランプ（中野くんの生歌を求めて全国各地へ）／筋肉少女帯／西原理恵子／スロット（さいきんはAタイプ）・パチンコ（ハネ・甘・アナログ系）／麻雀／ADHD（診断済み／不注意優勢型）／部屋がゴミ屋敷／ドラえもん／うさぎ／ベイスターズ ／クレジットカード／ドラクエ10（ソロ）・ドラクエ11　※各種ごあいさつは省略してます。</t>
  </si>
  <si>
    <t>ooiorange</t>
  </si>
  <si>
    <t>最近PayPayに対応したらしくこの後PayPayで支払ったのウケる</t>
  </si>
  <si>
    <t>横浜県</t>
  </si>
  <si>
    <t>楽器とご飯とお菓子を作る人🎐(icon@tamaaaa___moca）</t>
  </si>
  <si>
    <t>core___</t>
  </si>
  <si>
    <t>財布忘れた😭PayPayついでに入れたる</t>
  </si>
  <si>
    <t>クッキー型とか作る人🐰💖店舗での販売やお菓子にしての販売も大歓迎です。ご依頼があればオリジナルのクッキー型も作ります🐰🍪お仕事のご依頼はDMにどうぞ☺️✨ベイスはこちら🐭 🐰✨✨https://t.co/K9Gfr9855y</t>
  </si>
  <si>
    <t>どうしよ、PayPayの握手会当たった🙄🙄🙄</t>
  </si>
  <si>
    <t>douraku8</t>
  </si>
  <si>
    <t>今日も.#テイクアウト飯🍱#なか卯 甲府店#PayPay で20%還元🎵🌟#テイクアウト 親子丼並 490円→392円🎉#ﾚﾝﾁﾝ卵焼き.みそ汁なか卯と言ったら #親子丼❗たっぷりのだし汁にフワトロ卵がたっぷり🐤鶏肉も柔らかく食べる直前に具を乗せるから美味い😋#なか卯の日 メルマガクーポン楽しみ😃 https://t.co/0FERnoiR8w</t>
  </si>
  <si>
    <t>山梨県</t>
  </si>
  <si>
    <t>食べ歩き大好きの食いしん坊 #道飯。舐められない当たり前の日本になって欲しいだけ、大らかにいきましょう。
コスパ最優先！　用が済んだツイートは消します。趣味ボウリング🎳https://t.co/dBHlIBhfHo　食い呑みドル道楽</t>
  </si>
  <si>
    <t>ice_creamer__</t>
  </si>
  <si>
    <t>すいぞくかん</t>
  </si>
  <si>
    <t>I’m singer of AFAIK (@AFAIK_rockband)</t>
  </si>
  <si>
    <t>@HAMAZUSHi_com 🍣＊🍣＊🍣＊🍣＊🍣＊🍣＊🍣＊🍣リーズナブルでとっても美味しい❤はま寿司さん、大大大好きです😍外出自粛が続く中テイクアウトで美味しいお寿司を自宅で楽しみたいですね🥰さらに！今ならPayPayでお得🎊ぜひ 利用させて頂きます❤素敵なプレゼント🎁も心を込めて応募させて頂きます🙏</t>
  </si>
  <si>
    <t>elciel831</t>
  </si>
  <si>
    <t>みんなからの匿名質問を募集中！こんな質問に答えてるよ● 初デートでセックスしたんですけ…● paypayドームって名前なく…● 男性てクンニするの嫌な人多いん…● 初経験はいつー？…#質問箱 #匿名質問募集中https://t.co/HLSeqC3hGz</t>
  </si>
  <si>
    <t>ハマのチベット</t>
  </si>
  <si>
    <t>セカンド童貞記録更新中</t>
  </si>
  <si>
    <t>そうそう、鮮ど市場がPayPay使えるようになってて良かった。いつから？知らんかったよ。今なら10%還元だから助かるわ〜</t>
  </si>
  <si>
    <t>tkskymnt</t>
  </si>
  <si>
    <t>誰か有識者に聞きたいんだけどKyashって支払うと何が還元されるの？PayPayみたいに残高還元？</t>
  </si>
  <si>
    <t>ラーメンつけ麺チゲ味噌ラーメン。</t>
  </si>
  <si>
    <t>ガチの悪運男</t>
  </si>
  <si>
    <t>aruteo</t>
  </si>
  <si>
    <t>晴れの国☀</t>
  </si>
  <si>
    <t>縁が和フォトサービス代表。心理学や親業を学びながら写真を撮る、駆け出し｢心理フォトグラファー｣🐣 人生の一番大切な瞬間を撮りませんか？PCやスマホ、IT機器に強い側面も。ご依頼、雑談、お気軽に♪</t>
  </si>
  <si>
    <t>LQFMsScNm9TLDFM</t>
  </si>
  <si>
    <t>福岡/99line/坂道アカ 神推し松田好花 推し生田絵梨花 山崎玲奈 菅井友香 アビスパ⚽️/阪神、ロッテ⚾️ 坂道垢はフォロバします！無言フォロー大歓迎‼️ ユニエアウイイレやってます！</t>
  </si>
  <si>
    <t>sakurapand</t>
  </si>
  <si>
    <t>PayPayはじめました2020.04.06#今日あったはじめて#今日あったイベント https://t.co/UjuyTyTytn</t>
  </si>
  <si>
    <t>2010.02.14 12:01 PM より</t>
  </si>
  <si>
    <t>hanmairu48</t>
  </si>
  <si>
    <t>PayPayボーナスライトが当たる！　Yahoo! JAPANトップページから「毎日くじ」に挑戦しよう！ - けんさくとえんじん 毎日くじ #ズバトク https://t.co/N8Ddj8I6rU</t>
  </si>
  <si>
    <t>近畿の南側</t>
  </si>
  <si>
    <t>基本的には備忘録
中には気になった物事も極少数あります
未だにRSSから拾ってます</t>
  </si>
  <si>
    <t>A000Z753193</t>
  </si>
  <si>
    <t>極めて異常 / Boston.MA</t>
  </si>
  <si>
    <t>誰でも好きだし、誰も好きじゃないし</t>
  </si>
  <si>
    <t>npec_</t>
  </si>
  <si>
    <t>誕生日PayPayください←</t>
  </si>
  <si>
    <t>知ってる？春雨は美味しいって事。固ツイらぶりつしてね</t>
  </si>
  <si>
    <t>yasha_wa_ma_L</t>
  </si>
  <si>
    <t>PayPayした😎</t>
  </si>
  <si>
    <t>一番スゲェのはプロレスなんだよ👊</t>
  </si>
  <si>
    <t>=LOVE 野口衣織 @noguchi_iori🌱のヲタクです🙋‍♂️ヲタクがめんどくさ過ぎるので…稀に現場に出没😊 ワガママきいて？？ まッ "ゆめ" @ma_yume_ma</t>
  </si>
  <si>
    <t>marukome_atama</t>
  </si>
  <si>
    <t>「店員さんがどれだけ苦労させられたかと…」とあるお店ではPayPayを『使い慣れた方のみ』の利用をお願いしている - Togetter https://t.co/h7rW4bYpc4 @togetter_jpよりこれはひどい</t>
  </si>
  <si>
    <t>いろいろと。</t>
  </si>
  <si>
    <t>＼獲得／3等：PayPayボーナスライト　1円相当 - 毎日ひける！　PayPayボーナスライトが当たるくじ #ズバトク https://t.co/2wWdTz5MZz</t>
  </si>
  <si>
    <t>mori9532</t>
  </si>
  <si>
    <t>@nocci_84 以前イベントでpaypayを使いました。合間にQRコードを出して、参加者の方にスマホを使ってスキャンしてもらって、参加費として投げ銭をしてもらいました！</t>
  </si>
  <si>
    <t>shiga🇯🇵</t>
  </si>
  <si>
    <t>ミラツク 研究員［未来潮流とソーシャルイノベーション］ / @shiga_lab 代表 ［地域で希望に出逢う次世代教育］ / 滋賀県を拠点に世界を旅して社会変革に繋がる研究・実践をしています / 長浜市高月町🌕→ 米原高校🇯🇵→Sussex🇬🇧→タンザニア🇹🇿 / 好きなものは花とビールです💐🍻</t>
  </si>
  <si>
    <t>yukimuto57</t>
  </si>
  <si>
    <t>おああああ！？！？！？#ヒプマイヒプノシスマイク すわらせ隊 -Division Rap Battle- すわらせ隊〈三度休戦〉 12個入りBOX[バンダイ]《０７月予約》 あみあみ PayPayモール店 - 通販 - PayPayモール https://t.co/9SAPx3ShaE</t>
  </si>
  <si>
    <t>埼玉県</t>
  </si>
  <si>
    <t>LINEスタンプ→「むとう ゆき」で検索またはhttps://t.co/VKk55is293</t>
  </si>
  <si>
    <t>maki_k_312</t>
  </si>
  <si>
    <t>@touka_Lv4 まじすか!!←いやぁ、ちょっと前にサクライコウヤさんがスタジオライブみたいなのやってて、PayPayつかって有料のにしたら少しは違うんじゃないかなって思いまして(:3_ヽ)_外出することにはなりますが←</t>
  </si>
  <si>
    <t>いつもあなたの耳のお供に サブカルシンガーかきやま まきです。 主にボカロ、アニソン、特撮カバーでライブ出演しており、推し色は紫orオレンジ、歌って動ける声優パフォーマー！ 推すなら今だよ!!/第3回アニソンのど自慢G本戦出場/マッスル力也の超ビッグWednesday/Wing 紫/Wing公式→@_wing_info</t>
  </si>
  <si>
    <t>t428ds</t>
  </si>
  <si>
    <t>支払いはPayPayでっていうのかっけえなって思ったのでとりあえず1万円チャージしました</t>
  </si>
  <si>
    <t>千葉/大学生/でぶめがね</t>
  </si>
  <si>
    <t>428_025</t>
  </si>
  <si>
    <t>PayPay残高に270円だけ残ってた今日はこれで生きるぞ( ˙꒳˙  )</t>
  </si>
  <si>
    <t>福岡の亡霊ヲタク(✌🏻️'ω'✌🏻️)</t>
  </si>
  <si>
    <t>プロのメンヘラちゃん“不”健康優良児 / ニコ厨10年目コンパス勢の末端◩ 見えなくても20↑/派手髪はデフォルメ/リリカは神✞推しはメグᕱ⑅︎ᕱ だいたいS5 しがないコスプレイヤーnext⇒メグ(予定) 🍋米津玄師が心の生きがい 🍸だいたい酒飲んでる ღこう見えてもガチガチのドルヲタ #局員の輪</t>
  </si>
  <si>
    <t>ashcr</t>
  </si>
  <si>
    <t>カメラマン。乃木坂にある株式会社アッシュクリエイト代表取締役。 主に広告写真を撮影してます。アイドル×写真のプロジェクト、TOKYO IDOL NETも運営しています。2015ハッセルブラッド公式アンバサダー。997turbo、G550</t>
  </si>
  <si>
    <t>hareotoko6</t>
  </si>
  <si>
    <t>タモ(@JEB9I375AfP4ehQ)さんのSwitchライト企画に当選しました😂DM来たの4月1日だったからエイプリルフールかと思ったら違ったんです😭コロナの影響で品薄高騰が続くのでPayPay２万円分いただきました✨落ち着いた頃にSwitchライト買って楽しみますっ！😍#ぽにぽに当選https://t.co/wan84aqHZj</t>
  </si>
  <si>
    <t>ポチポチ懸賞やってます☀️長男に毎日振り回されてる１児の父です🙋
嫁と子供のために懸賞当てたいです！
魔法が解けて元の姿に戻りました！
副業、エロ系はいらないのですっ😭
仲良くテキトーによろしくお願いします😍
 #ぽにぽに当選</t>
  </si>
  <si>
    <t>hinata46_0723</t>
  </si>
  <si>
    <t>【実はこんなに】わたしの獲得PayPayボーナス!! #PayPay #PayPayボーナス #ありがとうPayPay https://t.co/YBFeCwefqq</t>
  </si>
  <si>
    <t>#熊本 #99line #日向坂46 #河田陽菜</t>
  </si>
  <si>
    <t>koba0367</t>
  </si>
  <si>
    <t>そもそも何で現金と併用しているのか分からない。日本に行ったときはどうせ現金も使わなきゃならないので全部現金で通してる。 / “「店員さんがどれだけ苦労させられたかと…」とあるお店ではPayPayを『使い慣れた方のみ』の利用をお願いしている - Togetter” https://t.co/LXOPtuz0po</t>
  </si>
  <si>
    <t>中国大连</t>
  </si>
  <si>
    <t>2012年から中国大連で生活するIT技術者。趣味で麻雀ソフト「電脳麻将」(https://t.co/okiXub6KyR)を開発中。天鳳は最高位六段(https://t.co/0rDKCND6At)。</t>
  </si>
  <si>
    <t>suzumesabure</t>
  </si>
  <si>
    <t>あつもりあったんだけどPayPay対応してないから次</t>
  </si>
  <si>
    <t>密かにVになろうとしてるスケベRTマンM男</t>
  </si>
  <si>
    <t>yukey_1102</t>
  </si>
  <si>
    <t>新たにpaypayでの振り込みが可能になりましたので、締め切りを4/9(木)15:00まで延長させていただきます！今後の振込みはPaypayのみとさせていただきます。お申し込みのDMをいただいたらpaypayの振込みURLを送らせていただきます。InstagramのyukeywsのDMよりお申し込みをお願いいたします。 https://t.co/Ap08LEmNNx</t>
  </si>
  <si>
    <t>#Themepark #Broadwaymusical #Choreographer #Director #Danceinstructor</t>
  </si>
  <si>
    <t>URARA61</t>
  </si>
  <si>
    <t>PayPayとSuica使ってると財布を出すことがなくなった。クレジットカードも最近触ってないな... 現金いらず</t>
  </si>
  <si>
    <t>🇺🇸外資系</t>
  </si>
  <si>
    <t>yoshiyo99</t>
  </si>
  <si>
    <t>7月から #paypay の決済売上の入金が有料になるので離れる店舗がありそう。でも一回100円なので毎日でも3000円/月なので安いと思うんだが。。手数料はまだしばらくは無料だし。</t>
  </si>
  <si>
    <t>神奈川</t>
  </si>
  <si>
    <t>flawless liberty たまにサッカーを中心にスポーツ、音楽関係の実況tweetしたりします､自分用メモを集合知化  #daihyo #IZONE #twice #cherrsee #F12020</t>
  </si>
  <si>
    <t>@nakau_info 🍴💕＊🍴💕＊🍴💕＊🍴💕＊🍴💕うまい！早い！安い！なか卯さん大大大好きです😍🙌外出自粛が続く中テイクアウトできるのはとても有難いです✨さらに！今ならPayPayでお得🎊ぜひ 利用させて頂きます❤素敵なプレゼント🎁も心を込めて応募させて頂きます🙏</t>
  </si>
  <si>
    <t>はやてどんさんからPayPayの支払いリクエストが届きましたリンクをタップ、またはQRコードを読み取ってPayPay残高を送りましょうhttps://t.co/wBOBpb50JD https://t.co/2R10ZfMEN1</t>
  </si>
  <si>
    <t>uo_kanda</t>
  </si>
  <si>
    <t>PAYPAY LINEPAY ＱＲ決済できます！駅近！神田駅南口から徒歩3分、新日本橋駅徒歩２分のアクセス！魚串や、日本各地の銘酒、希少銘柄をご用意しています。 #神田居酒屋 #海鮮料理 ＃日本酒が豊富な店☆☆ 日次 2020年04月07日</t>
  </si>
  <si>
    <t>【Uo 魚串酒場 神田南口店】より、新メニューや当日入荷のメニュー、空席状況など様々な情報をお知らせいたします！</t>
  </si>
  <si>
    <t>natu_rilakkuma</t>
  </si>
  <si>
    <t>げっと！！今日も家にお財布忘れて仕事行ったけど、PayPayのおかげで美久買えたよ。ありがとう。筍は買えなかったけど。今日、筍ご飯したかったのに〜 https://t.co/bmwViIHK3t</t>
  </si>
  <si>
    <t>HKT48 田中美久推し♡(@miku_monmon3939)大島優子ちゃんは永遠に好き☺️AKBファン歴11年くらい。美久の評判を下げるツイートや暴言ツイートする方はフォロー解除、ブロック致します。可愛い美久を楽しんで推しましょう！</t>
  </si>
  <si>
    <t>nagisakoharu</t>
  </si>
  <si>
    <t>@TakumaTamaki PayPay使うんならせめて残高チェックくらいしとかなきゃだよね(^_^;)</t>
  </si>
  <si>
    <t>✿❀小春日和❀✿</t>
  </si>
  <si>
    <t>オルサガで毎日ゆるーくふわふわと暮らしてます♪ アイコンはミニーさん(〃艸〃)</t>
  </si>
  <si>
    <t>zAowoA</t>
  </si>
  <si>
    <t>z～(Ao・ω・oA) kyashどころかauWalletすら使ってる人みたことないんですけど。たまにみるのはPayPayくらい</t>
  </si>
  <si>
    <t>ニャマゾン🐈</t>
  </si>
  <si>
    <t>よみかた ピカチル z〜(AoーωーoA)。o ᓚᘏᗢ マンチカンになりたい</t>
  </si>
  <si>
    <t>NINA_ICIHARA</t>
  </si>
  <si>
    <t>～スマホ決済サービス「 #PayPay 」の招待が届いています。どこでも簡単に支払えるキャッシュレスの世界を体験しましょう！▼ダウンロードはこちら～ https://t.co/GW4pZr6QGl</t>
  </si>
  <si>
    <t>キャバクランドは大人のテーマパーク！大金かクレカ持ってきな！</t>
  </si>
  <si>
    <t>どマイナス思考ワールドへようこそ！ 性悪ド底辺乞食派遣キャバ嬢。 愛嬌も愛想も無いブス❤ 夜職。金持ちの金に寄生して生きていきたい。 質問多め。( #仁奈質問 ) 後輩→ @knzis_imoko ※鍵垢の方からのリプ見れません。 p活始動。 #フォロー  #派遣 #ダイエット</t>
  </si>
  <si>
    <t>okjojoijojfoai</t>
  </si>
  <si>
    <t>PayPayとかの広告見るたびに｢停電とか起こったらどうすんだろ？この災害大国の日本で｣って思ってる。</t>
  </si>
  <si>
    <t>三千世界</t>
  </si>
  <si>
    <t>縦横無尽に右往左往 フリーランスのCG屋　お仕事募集中
質量のない言葉を呟きたいと</t>
  </si>
  <si>
    <t>UPy0n</t>
  </si>
  <si>
    <t>現金持ってなさすぎて、お金無くて買えないからあ！PayPay！使えるお店！ダウンロードするか？？？🤔てなったけどそもそもチャージする分の現金がねえ🙄ってなってた(笑)(結局クレジット使えたのでカードで買いました🐸)</t>
  </si>
  <si>
    <t>すべて失っても不幸にならない。 全て手に入れても幸福にならない。</t>
  </si>
  <si>
    <t>yocchi_reading</t>
  </si>
  <si>
    <t>“「店員さんがどれだけ苦労させられたかと…」とあるお店ではPayPayを『使い慣れた方のみ』の利用をお願いしている - Togetter” https://t.co/gGMHQNZNhZ</t>
  </si>
  <si>
    <t>池袋・朝霞台</t>
  </si>
  <si>
    <t>図書館と本の仕入関係の仕事をしている人の雑談用アカウント（物流・システムなども担当）。ファンタジーや青春・恋愛・部活・お仕事小説、ミステリなどを中心に、本を読めていれば幸せな雑食系読書廃人。趣味は情報収集とおすすめ本紹介。普段ははてブツイートbotと化しています。読書メーター https://t.co/gnpGMfZcsR</t>
  </si>
  <si>
    <t>zero_miho</t>
  </si>
  <si>
    <t>ずっと家にいなきゃいけないときに、ふっと隣にメイド服着たドールいたら最高じゃない？って話したら……スタッフ「……PayPay………」まずスタッフが買うらしいです😂</t>
  </si>
  <si>
    <t>新潟 新潟市 中央区沼垂1-2-23</t>
  </si>
  <si>
    <t>プーリップ⭐︎ブライス⭐︎ビジュアドール⭐︎アゾン⭐︎キューポッシュ⭐︎などなどドール・ドール服を販売している。🌾新潟🌾のドールショップるちゃどぉる店長です💁‍♀️ ドールや日常やその他もろもろをつぶやいております。DOLLSHOP以外にもいろいろやってます。お仕事のお問い合わせなどはDMで🙏</t>
  </si>
  <si>
    <t>unknown6919</t>
  </si>
  <si>
    <t>せやなPayPay送金→PayPay支払いより何億倍もスマートだわ</t>
  </si>
  <si>
    <t>プリズナー･トレーニング/iOSショートカット活用でiPhone先物オプショントレーディング/優待乞食/</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</si>
  <si>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#SNKRS国内番号バンもされない安全保障ですよひひ</t>
  </si>
  <si>
    <t>torichan_save</t>
  </si>
  <si>
    <t>@chan_chan_maru めちゃくちゃ便利です！さすがすぎるPayPay😂ユーザーファーストなのが嬉しいですね✨リツイートもありがとうございます！！</t>
  </si>
  <si>
    <t>キャッシュレス・お得マニア☆クレカ20枚以上、スマホ決済を10種類以上使いながら節約術を実践中！ 節約や決済に関しては自信あります！相談や質問もお気軽にご連絡ください！ 節約術を執筆しているブログにもぜひお越しください。 インスタも→ https://t.co/hspGdIbzkK</t>
  </si>
  <si>
    <t>5_8_4_1</t>
  </si>
  <si>
    <t>カード使えますか？ダメですPayPayは？使えませんねー…電子決済一切出来ませんって書いてよ。</t>
  </si>
  <si>
    <t>修羅県南抗争市発砲町893番地</t>
  </si>
  <si>
    <t>おじさん。51歳になったよ☆彡.。代表取り急ぎ締まられ役社長。政治にもツッコミ入れてますが 政治垢ではありません。 おっぱい垢です。 歳の割には硬いと思います。 Japanese only</t>
  </si>
  <si>
    <t>hossy1987</t>
  </si>
  <si>
    <t>ちなみにオープンしています。遠隔PayPayでの支援も大歓迎です。</t>
  </si>
  <si>
    <t>福岡 福岡市 早良区</t>
  </si>
  <si>
    <t>1987年福岡市生まれ相模原市育ち、福岡市在住。慶應法法→霞ヶ関(8年)→企業法務(2年超)。猫、白ワイン、芋焼酎、ホークス、サッカー、世界史とシミュレーションゲーム好き。行政書士試験合格、外国語(英西語)、社労士、宅建挑戦中の英語が多少分かる偏差値高めの無能なおっさん。なお、人生の山がだいたい高いので苦戦中の模様。</t>
  </si>
  <si>
    <t>nyamoBEMANI</t>
  </si>
  <si>
    <t>まぁPayPay、他の電子マネーより色々便利な面もあるし還元率も良いけど、肝心の支払い方法が煩雑ていう</t>
  </si>
  <si>
    <t>バストアップ実写アイコンと0ツイ以外はフォロバしますスパムbot化フォロー切ります 音ゲー 、ボドゲ好き ゲームは大半好き ヘッダーなの太さん(@nanotumblr)アイコンはべしネキ(@DJ_FLANDRE)からいただいております</t>
  </si>
  <si>
    <t>KiiiKo1112</t>
  </si>
  <si>
    <t>Yahoo! JAPANアプリ内のPayPay機能の提供終了についてをナナさせすひにななぬああ</t>
  </si>
  <si>
    <t>Mihooo2019</t>
  </si>
  <si>
    <t>@xxxle_seexxx 6割ぺぺ課金！4割PayPayとIDのチャージとみた(σ * ॑꒳ ॑*)σ</t>
  </si>
  <si>
    <t>水族館</t>
  </si>
  <si>
    <t>@eT_9696 専属ストーカー✌️追っかけ専用垢🤤 @MaTo_3_ (っ'-')╮ =͟͟͞͞🎯ﾌﾞｫﾝ🤔ちんあなごのヒモ(-'ﾛ'- )⊃__ @xxxle_seexxx __(´ㅅ`_)_ ))ｽﾞﾙｽﾞﾙ</t>
  </si>
  <si>
    <t>h_072803290623</t>
  </si>
  <si>
    <t>@die19740217 PayPayに。(？？？)</t>
  </si>
  <si>
    <t>最強コンビのとなり💜🧡</t>
  </si>
  <si>
    <t>まだまだ新規すとぷりすなーの絵描き(仮)です！！ 🍓👑/🧡くん寄りの💜🧡推しです!!.*･ﾟ【@Jel__official】【@love_nkun】.ﾟ･*.またいつか推し様のところまで想いが届きます様に。i→真奈ちゃん【@mana_s_j_】</t>
  </si>
  <si>
    <t>syu_wai</t>
  </si>
  <si>
    <t>首の痛み止めを飲んだら眠気が酷くなりはじめたのでフレックスで1時間早めに退勤。で、空腹だったので帰りに久しぶりに「幸楽苑」さんに寄ったら 喜伝らーめん まだやってた♪税込み580円なんだけど、PayPay+ヤフープレミアムで25%キャッシュバックだった(^_^)で、会社の駐車場の桜をパシャリ。 https://t.co/K1CWL0VQYe</t>
  </si>
  <si>
    <t>長野県長野市</t>
  </si>
  <si>
    <t>趣味+αで作曲している人（2016年までボカロ曲でコミケ等で同人活動してました♪）　ニコ動→https://t.co/1n89yHer5M　ボカロCD通販→https://t.co/tRpIW2MTz1　写真→https://t.co/5oMGuhNAhy</t>
  </si>
  <si>
    <t>写真は新作◎ホタルイカと新キャベツのスパイス春巻#ホタルイカ の旨みやワタとスパイスの相性は抜群◎#焼酎 #日本酒 90種一品190円〜仕込みBGMは #RawStylus#酒と音楽とおばんざい #おと#東三国 駅4番出口🔜#新大阪 〜900m#カウンター メイン11席#paypay一名様を大切にしています◎ https://t.co/IuKYYFjfsR</t>
  </si>
  <si>
    <t>すたんどこの前職場のギャルの前でドヤ顔でPayPay使ったら、ダッサwwwwて言われました。PUBG@2です</t>
  </si>
  <si>
    <t>@bigboyjapan_cam 🍴💕＊🍴💕＊🍴💕＊🍴💕＊🍴💕ビッグボーイさんの熱々ジューシーなハンバーグ🍳やステーキ🍖大大大好きです😍🙌外出自粛が続く中テイクアウトできるのはとても有難いですね✨さらに！今ならPayPayでお得🎊ぜひ 利用させて頂きます❤素敵なプレゼント🎁も心を込めて応募させて頂きます🙏</t>
  </si>
  <si>
    <t>ajishio_ado</t>
  </si>
  <si>
    <t>母親に5000円paypayで送金してもらう惨めさ。みんな送金してくれ。</t>
  </si>
  <si>
    <t>あきら❕@labo_misono @bar16384 本垢@akira_m024</t>
  </si>
  <si>
    <t>Miii_trip</t>
  </si>
  <si>
    <t>@HAMAZUSHi_com テイクアウトもPayPayで出来るって凄く便利ですね😆🙌💓外出できない中、お家でも美味しいはま寿司さんのお寿司が食べれたら幸せです😍💖応募させて頂きます✨🎶</t>
  </si>
  <si>
    <t>💝当選報告は必ず！心を込めてさせて頂きます💝</t>
  </si>
  <si>
    <t>24歳 ⇒ 懸賞🧡旅行✈️写真📸グルメ🍴オシャレ👗💄邦楽🎸音楽フェス👆アニメ漫画👼 大好き❣️ 彼と同棲中💗結婚に向けて貯金…節約生活の日々💪🔥 夢は家電製品と海外旅行の当選💘 懸賞仲間さん募集中✨無言フォロー失礼致します＆大歓迎✨当選報告⇒ #Miii_tripの当選報告 にて🌟</t>
  </si>
  <si>
    <t>2741q</t>
  </si>
  <si>
    <t>SoftBankからPayPayに3000円入れてくれたからそのお金でコンビニで3000円分のプリカ買うか部活終わりになんか買うために貯めるか迷うなあ</t>
  </si>
  <si>
    <t>世の中に無駄なことなどない</t>
  </si>
  <si>
    <t>kzegsdnn11</t>
  </si>
  <si>
    <t>マジでこれ。すき家で働いてた時、PayPayでって言うのに、どうやってやるの？って言う人多すぎ。教えてやればええやんと思うかもしれないけど、忙しい時にそれやってるとまあ困るのよね</t>
  </si>
  <si>
    <t>青森公立大学/4年/経済学科/B2/大矢ゼミ/硬式野球部/#15→#11→#24/トプ画右</t>
  </si>
  <si>
    <t>koganouchi</t>
  </si>
  <si>
    <t>みんなからの匿名質問を募集中！こんな質問に答えてるよ● ぺいぺいってPayPayです…● なに質問して欲しいん？…● エマ、マルちゃんの系統ならμ'…#質問箱 #匿名質問募集中https://t.co/wk32igygNf</t>
  </si>
  <si>
    <t>少なくとも安心なんてないところ</t>
  </si>
  <si>
    <t>休みがほしい</t>
  </si>
  <si>
    <t>yk926_khk415</t>
  </si>
  <si>
    <t>プレゼント企画の当選者が決まりました！当選された方はぜひDMにお越し下さい♡Amazon500かPayPay@Harut0_love https://t.co/DUy2p2qxG9</t>
  </si>
  <si>
    <t>リストはほぼ自分用のメモ多数w</t>
  </si>
  <si>
    <t>自由に生きます🙃ゲームと懸賞垢 ★絵師ノーキルさん@jack700706★avi@MuMei2525926★ヘッダー@Kodax♡あだ名はメルティーキッス(ㅅ˙ ˘ ˙ )♡ プレ企画ゲリラ等は続けます♡雑多垢@yk_khk_ao特に何もありませんがw</t>
  </si>
  <si>
    <t>Mana_to_Kwsi</t>
  </si>
  <si>
    <t>paypayで支払いできるところ少ないなぁー。</t>
  </si>
  <si>
    <t>かんさい</t>
  </si>
  <si>
    <t>LG(B)T🏳️‍🌈// ピアス // 日本縦断🇯🇵 // 設計からの福祉 // アニメと宝塚は空気 // 社会福祉士目指してる // BO始めました超絶的な初心者</t>
  </si>
  <si>
    <t>shiita2106</t>
  </si>
  <si>
    <t>気づいたらpaypayの対象店舗がかなり増えてるのね楽天ペイがメインだったけど、paypayの方がキャンペーンがめちゃくちゃ強いhttps://t.co/GO71XRhKyM</t>
  </si>
  <si>
    <t>JAPAN　埼玉　免許センターとトマトの街</t>
  </si>
  <si>
    <t>着ぐるみ好きな変な人です～
当アカウントでは、特殊衣装としての着ぐるみの話題もあるので耐性のないキャラファンの方は閲覧注意です
FF外からのリプ、DMはお気軽に！
お初の方はツイフィールをご覧ください→　https://t.co/6mQxL6I5WG</t>
  </si>
  <si>
    <t>milkey_h</t>
  </si>
  <si>
    <t>@n1968f えっほんとに！？じゃあPayPayにしといた方がよさそうだなぁ。</t>
  </si>
  <si>
    <t>たまにピアノ弾いたり、服作ったり、英語の勉強したりしてます。 アニメとゲームと写真が大好きな３児の母31歳です(ㅅ´ ˘ `)♡ English ok.</t>
  </si>
  <si>
    <t>Kirishimaya932</t>
  </si>
  <si>
    <t>こちら、ご料金をPayPayでお支払いいただくことも可能です！普通郵便なら、送料込みで1つ1750円♨️ご希望の方はお気軽にご連絡ください！ぜひ自宅で草津温泉を🎵#桐島屋旅館 #草津温泉 #湯の花 #コロナ対策 #PayPay</t>
  </si>
  <si>
    <t>群馬 草津町草津541</t>
  </si>
  <si>
    <t>湯畑から徒歩3分。明治時代から続く、昔懐かしい旅館。草津温泉の効力を最大限に引き出す「尻焼き風呂」が自慢です。日帰り入浴可能。追加料金なしの貸切風呂もございます。フォロー大歓迎！Email→shiriyaki@kusatsu-spa.com
Instagram→kirishimaya932</t>
  </si>
  <si>
    <t>Spa_Francor</t>
  </si>
  <si>
    <t>@ugopyon 今日買って帰る予定です。paypayも使って20％還元狙います👍️</t>
  </si>
  <si>
    <t>17470-JG凸3X　　詐欺写や　何か文句あっか？</t>
  </si>
  <si>
    <t>syu02kurimu</t>
  </si>
  <si>
    <t>うちの兄にPayPayってどうやって使うのーって聞いたら「ぺいってやって、ぺい！ぺい！ってやったらぺい！」とか言い出したので、やはり兄妹だなって思った(頭おかしい)</t>
  </si>
  <si>
    <t>ガルグ=マク</t>
  </si>
  <si>
    <t>秋栗夢は推しを拝む日々/20↑
ツイートの質は5歳児
FEHのツイートうるさめ、5周目、アビスクリア済、ネタバレあり
teamプロアクティ部🥳所属🌸
コス、同人、遠征旅行、ゲーム、課金、仕事etcにおいて活発に活動する6人の王の集いだよ💜</t>
  </si>
  <si>
    <t>love2chu</t>
  </si>
  <si>
    <t>岡山市北区</t>
  </si>
  <si>
    <t>90年代VRock (XJAPANなど) 薄桜鬼➡ちーさま
ふなっしー、カパル🥒、みっけちゃんをはじめご当地キャラさんが大好きです。キャラ好きさん仲良くしてください。土偶部名セティーナとっくに成人済み</t>
  </si>
  <si>
    <t>blueriver_aoki</t>
  </si>
  <si>
    <t>先月ロケでPayPayドームへ行った時に見た光景。こういうみなさんの頑張りのおかげで僕達はキレイな花を見て楽しめるんですよねぇ。早くコロナが終息しプロ野球が開幕してみんながこの花と花で描かれた文字を楽しむ日が訪れますように。#sbhawks #NPB #PayPayドーム https://t.co/Blk4mFWYrH</t>
  </si>
  <si>
    <t>博多生まれ博多育ち</t>
  </si>
  <si>
    <t>ワタナベエンターテインメント所属のお笑いコンビ『ブルーリバー』のツッコミ担当。フォローしてくれたら…ありがた～い♪https://t.co/cvcnYBrrhR</t>
  </si>
  <si>
    <t>gennkotu_</t>
  </si>
  <si>
    <t>とりあえず晩飯は吉野家さん🤤PayPay &amp;amp;キャンペーンで35%バック〜ありがとうございます😊　#うまい https://t.co/aE3v24srqR</t>
  </si>
  <si>
    <t>蝦夷</t>
  </si>
  <si>
    <t>ジムニー乗るガジェット好きカメラ 好き写真撮るたくさん食べるお酒好き旅好き勝負事好き犬猫好き音楽好きな人です</t>
  </si>
  <si>
    <t>#荒野行動アカウント買取 17#廃課金_金枠多数など高価買取 総実績700以上なので安心🗝️実績確認【https://t.co/y9BYJ023Lw】買取方法各種プリカ/銀行振り込み/Linepay/paypay#即日支払い💸#荒野行動#荒野行動垢買取#荒野行動買取https://t.co/uDdea1AzTe</t>
  </si>
  <si>
    <t>ReoOnishi</t>
  </si>
  <si>
    <t>レジでお金の受け渡ししなくていいから、今の時期こそキャッシュレス浸透しそうよね。PayPayすごく便利で気に入ってるんだけど、払った後にイヤホンで聴いてる音楽とかポッドキャスト止まっちゃうのなんとかして欲しい。@PayPayOfficial</t>
  </si>
  <si>
    <t>Bball Writer in Japan バスケライター・解説・通訳・インタビュアー。 訳書「コービー・ブライアント 失う勇気」「レイ・アレン自伝」 ライター @dabu_dori @NBAJPN ｜ブルズファンサイトBFiJを運営。誤字脱字で有名。 @MarkTonightNTR @basketballdiner</t>
  </si>
  <si>
    <t>kopamu_</t>
  </si>
  <si>
    <t>🙋‍♂️「スタバのフラペチーノほしい」🙋‍♀️「PayPay使えるなら還元されたお金あるからいいよ」🙋‍♂️「スタバは使えるよ」.🙋‍♀️「フラペチーノ1つ」🙋‍♀️「PayPay使えますか？」.☕️「PayPayは使えません」...＼＼\٩(๑`^´๑)۶//／／</t>
  </si>
  <si>
    <t>優しい旦那さま、犬猫猫猫の6人家族。コスプレさせてもらってます(ㆁωㆁ*)カラオケと温泉とSM2の服が好き。弟自慢すると、弟は仮面ライダーのデザインしてる( • ̀ω•́ )✧すげーんだぜ！！(弟がな) EOS 6Dでカメラ勉強中！</t>
  </si>
  <si>
    <t>guku0306</t>
  </si>
  <si>
    <t>日本 青森</t>
  </si>
  <si>
    <t>グクにハマり人生一変💓💞こんな充実した世界があったのか？ペンさんも素敵な方ばかりで止められない！グク沼から出る気無しな私です</t>
  </si>
  <si>
    <t>masquermako</t>
  </si>
  <si>
    <t>みなさまPayPayかLinePayの準備はお済ですか？今日もお気持ちプライスですが、お気持ちが大きいほどテンションもモチベーションも上がりますので、楽しみにしています。課金が少々煩雑ですが、そこさえ突破していただければなんとか繋がるようにサポートさせていただきたいと思っています。 yuriko.</t>
  </si>
  <si>
    <t>新宿二丁目 御苑前 / Zoomオンライン店</t>
  </si>
  <si>
    <t>#マスカオンライン Masquerade Cafe Online // マスカレードカフェは新宿御苑前にあるカジュアルなミックスバーです。 ただいまオンライン営業の試行錯誤中です。
多人数双方向ビデオチャットのZoomとPayPayかLinePayでご利用いただけます。</t>
  </si>
  <si>
    <t>u6z6aFnMtyFQKjV</t>
  </si>
  <si>
    <t>@sanuki_wanko30 ( ﾟ∀ﾟ)人(ﾟ∀ﾟ )ナカーマ‼️。大盛りでもpaypay＆Yahooプレミアムで25％キャッシュバック‼️。ワンコインちょいで食べられました‼️。今回は多めに食べたいと思います🎵。(≧∇≦)</t>
  </si>
  <si>
    <t>路麺布教活動のためTwitterに参加しました🎵。
令和からカレー曜日にも積極的に参加します🎵。</t>
  </si>
  <si>
    <t>TG_haru_o0O</t>
  </si>
  <si>
    <t>ご依頼ありがとうございました!!今回の"牧場ストーリー"は描くことが2度目なのですが、上手くいったかと思います!!←自分で言うなiTunes or PayPay で1500〜で描いておりますのでご依頼お待ちしております(*´艸`)♡ https://t.co/n9QJD55RK7</t>
  </si>
  <si>
    <t>ふぁんまつけろやぼけぇ🌸</t>
  </si>
  <si>
    <t>TG❀夜兎組✿ 団長やってます🤭┋💗@704ks┋🐶@yukiyuki_0604┋💍@Noaaax_┋🐿@MvsRisunas┋💞@haruotouto_YuU┋ #はるはぬこ( ◉ω◉ )ﾆｬﾝ</t>
  </si>
  <si>
    <t>tecchanyuzunyan</t>
  </si>
  <si>
    <t>@Takoyaki777_ おめでとうございます🥺👏👏PayPay便利だから助かりますよね〜〜♥</t>
  </si>
  <si>
    <t>早くどうぶつの住人になりたい(っ ॑꒳ ॑c)
暇な毎日🦄でもママなの。忙しい時もあるの👶 
終末はとくに忙しいわね。そう。暇なのは平日。
平日平日平楽しみ欲しいです  #なこの当選記録
欲望がなくなりますようにアーメン</t>
  </si>
  <si>
    <t>KAIXAevo</t>
  </si>
  <si>
    <t>PayPayいつの間にかヤフーカード以外も使えるようになってるけど恩恵が少なすぎるな</t>
  </si>
  <si>
    <t>Yokohama ⇔ Roppongi</t>
  </si>
  <si>
    <t>ヨコハマの間柄 裏切らない仲間 ハッタリじゃないからな</t>
  </si>
  <si>
    <t>kotsu113</t>
  </si>
  <si>
    <t>PayPayから、ボーナスを、付与したから、残高確認してねって、通知が来て、アプリ開いたら、残高が、184円しかなくて、泣いちゃった</t>
  </si>
  <si>
    <t>こつこつ毎日マイペース</t>
  </si>
  <si>
    <t>電子マネー行為、カード期限切れで楽天Edyを使い切ったのを機にPayPayに切り替えるか楽天Edy続行にするか迷ってたけど鞄忘れてもスマホ忘れることは絶対無いのでPayPayにする</t>
  </si>
  <si>
    <t>kwatts_631205</t>
  </si>
  <si>
    <t>普段使ってるスーパーが電子マネー(交通系、iD，QUICPay)に対応してくれた。今までスマホ決済(PayPay、LINE Pay，メルペイ)には対応していたのでPayPay使ってたけど、PayPayのポイント付与が改悪されたのでクレカ決済に変更したのだがいちいち物理カードを出すのが面倒だった。</t>
  </si>
  <si>
    <t>緑と清流の街</t>
  </si>
  <si>
    <t>SIMフリー端末/MVNO/ガジェット
野球全般/埼玉西武ライオンズ</t>
  </si>
  <si>
    <t>kawo2525_</t>
  </si>
  <si>
    <t>@naniwatteyoki 今キャンセルの電話して私PayPayで支払ったのですが反射に2、3日かかると言われたんですけど信用出来なくて不安しかなかったです😭お互い無事に返金返ってきますようにですね😭🙌かなさんリプありがとうございました……</t>
  </si>
  <si>
    <t>シンオウ地方</t>
  </si>
  <si>
    <t>魂を込めて歌って絵描いて曲作ってMMD動画作ってます！ポケモンのシゲル推しのsgst好き 支部▷ https://t.co/5SX4mIz2mD MMD▷https://t.co/c0F7vk0jUr ▶︎ https://t.co/aVVKuvae1S</t>
  </si>
  <si>
    <t>n1968f</t>
  </si>
  <si>
    <t xml:space="preserve"> </t>
  </si>
  <si>
    <t>福岡2児の父♪/土日曜はほとんど野球/うさこ推し、@usakooo1214 、うさ中元組長 /へッダーはうさこ/ 藤井同盟@ntegwss /あざらし、🐰、🌱、🍫囲ってます///春夏甲子園出場決定</t>
  </si>
  <si>
    <t>_y_u_u_a_n_i_</t>
  </si>
  <si>
    <t>「PayPay使えるんですね！使っていいですか？」アプリすら入ってない事がある出直せ</t>
  </si>
  <si>
    <t>岩手</t>
  </si>
  <si>
    <t>猫と猫と猫とレオパとボールと絵とネイルと釣り◼︎phirady100℃ ◼︎絵描き垢→@_yuuani_</t>
  </si>
  <si>
    <t>XxTenzenxX</t>
  </si>
  <si>
    <t>伊賀鍔隠れの里</t>
  </si>
  <si>
    <t>codモバイルやってます。iPhone勢。 Wi-Fiなしなう。6749802764433948673</t>
  </si>
  <si>
    <t>himari_nanamori</t>
  </si>
  <si>
    <t>なーくんPayPayでのときイキってるってwwww</t>
  </si>
  <si>
    <t>( ᐢ. ̫ .ᐢ 💜 @love_nkun 💜ᐢ. ̫ .ᐢ )</t>
  </si>
  <si>
    <t>IKA_catcustom</t>
  </si>
  <si>
    <t>スーパービバホームが休止になったらペットグッズが買えなくなるじゃん。あとは、AmazonとPayPayモールに頼れと言うのか…</t>
  </si>
  <si>
    <t>惑星ベジータ</t>
  </si>
  <si>
    <t>猫のジャスタ♂4歳（2月11日生まれ）とティオ♀2歳（7月17日生まれ）の猫アカです。お笑い猫担当。いつも「いいね」ありがとうございます。アメコミ、競馬、株芸人、一口馬主 サファル</t>
  </si>
  <si>
    <t>R18_0112</t>
  </si>
  <si>
    <t>Yahoo(というかソフトバンク)はガツガツ系だからね。ヤフショ、ヤフオク、PayPayは自社でやってる事業だから力入れるし絡めるし、ドームの名前にして周知させるとかもやってるから https://t.co/zby2EDJ7Ke</t>
  </si>
  <si>
    <t>審神者昴、提督伊吹、司書八代の後ろのマスター</t>
  </si>
  <si>
    <t>UTAUの縫音伊吹・縫音八代・縫音昴の中の人らしき人。なんかいろいろ広く浅く、語彙力あまりなし。うだうだ持論語りすること多め。ネタバレ画像出すときあるので注意。</t>
  </si>
  <si>
    <t>raku_jcfl_r</t>
  </si>
  <si>
    <t>01li英語総合学科 英語総合専攻気軽にフォローしてください！！DMで話しかけてください</t>
  </si>
  <si>
    <t>hiyu36</t>
  </si>
  <si>
    <t>みんなからの匿名質問を募集中！こんな質問に答えてるよ● 旦那さんのどこが好き？…● PayPay使ってる？…● あんたばか？…● 旦那さんと夜の営みはどれくらい…#質問箱 #匿名質問募集中https://t.co/lXVdqGMcEW</t>
  </si>
  <si>
    <t>🦄18.04.09交際 💍19.02.15入籍 👶19.07.26予定日 19.08.04 4046gの男の子誕生𓃰⋆⋆旦那が好きすぎる垢</t>
  </si>
  <si>
    <t>HHP997243</t>
  </si>
  <si>
    <t>アプリ入れてないのにpaypayとか言われたらマジギレしそうになると思うわ。 https://t.co/UPPnSqhFjF</t>
  </si>
  <si>
    <t>金融参謀カレッジ生</t>
  </si>
  <si>
    <t>48_kumi</t>
  </si>
  <si>
    <t>@amraishio 良かったですね😊オーケーって、早過ぎると品物が入ってないのよねぇ〜あそこでPayPay使うと、メッチャ得した気分になる😆買い過ぎ⚠️</t>
  </si>
  <si>
    <t>🎶ナオトとミスチル好き⚾️ヤクルトスワローズ#11(2018)#00応燕。楽天ゴールデンイーグルス#63永遠に特別😊日本ハムファイターズ#4応援。陸上競技もよくみる。無言でのフォロー失礼します😅💦 今シーズンより🚅仙台のチームも応援する事になりました👍🏻楽天生命パーク宮城💕サイコー😊</t>
  </si>
  <si>
    <t>ingura06a</t>
  </si>
  <si>
    <t>最後はpaypay送金すれば良いのでは</t>
  </si>
  <si>
    <t>そう此所東京、新潟</t>
  </si>
  <si>
    <t>5/15(金)企画ライブします。好きなもの:酒、ちょっと変なロック、法学、野球。
企画ライブ過去開催分→https://t.co/v7MTcwkk6a
ライブ感想ブログ→https://t.co/q5vQHoSoMP</t>
  </si>
  <si>
    <t>kobaaki76</t>
  </si>
  <si>
    <t>「店員さんがどれだけ苦労させられたかと…」とあるお店ではPayPayを『使い慣れた方のみ』の利用をお願いしている https://t.co/UkoFfMIbPbアプリのバーコードを出すのに時間がかかるときがあったり……</t>
  </si>
  <si>
    <t>神奈川県横浜市…かな</t>
  </si>
  <si>
    <t>意外と頑固で怠け者。で、いい加減。ついでに雨男。(Yahoo!のプロフより引用)_x000D_
ネットビジネス（アファリエイトを含む）などは興味が無いので、その関連はブロックさせていただきます。</t>
  </si>
  <si>
    <t>JunkyFunky1021</t>
  </si>
  <si>
    <t>@takojintakoyaki 私もそれ思いました！コンビニ等、後ろに並んでいると使いにくいから使ってみていいで？と、うちは初めてpaypay利用者多いです😆逆に慣れすぎて、何も言わずにスマホ持ってピッてしてるんだからわかるだろ？的な人の方が私はちょっと。。。</t>
  </si>
  <si>
    <t>徳島 徳島市</t>
  </si>
  <si>
    <t>✿海鮮オムそば・焼きそば 専門店
   【ジャンキーファンキー。】
.✿移動販売 屋台
徳島県他、近隣県にて活動中
フライパンで一食一食丁寧にこだわり焼き上げたオムそばが自慢です◡̈*✧
✿お店と関係のない個人的呟きも多めです(^^;</t>
  </si>
  <si>
    <t>u_ru_ruu</t>
  </si>
  <si>
    <t>@tajimanmhxx PayPayなの！？w</t>
  </si>
  <si>
    <t xml:space="preserve">~わかめ共和国~ → ぷちたま十三隊໒꒱ </t>
  </si>
  <si>
    <t>ブレソル _ R443 ❤ヘッダーは愛棒まんでゅ作❤</t>
  </si>
  <si>
    <t>lifestylediyer</t>
  </si>
  <si>
    <t>PayPay支払い方２種類①バーコード読み取ってもらう→お店レジが読み取り機能ある場合②QRコード→お店レジに読取機能ない場合レジにバーコード読取機つけるのはコストが凄いみたい。だから小さいお店はQR。ウチもQR払いで加盟笑僕もPayPayの人に教えてもらうまで、よく分からんかった笑 https://t.co/lIp2dMtDyS</t>
  </si>
  <si>
    <t>日本 中部</t>
  </si>
  <si>
    <t>フリーランスdiyer。 DIYで中古再販したり、築古賃貸などでご飯食べてます。DIY武器にフリーランスで生きる。LifeRe☆novetion</t>
  </si>
  <si>
    <t>niconicoNakada</t>
  </si>
  <si>
    <t>金がないからPayPayで金貸してって言ってもちゃんと貸さないフォロワー群</t>
  </si>
  <si>
    <t>アイコンたゃ。氏</t>
  </si>
  <si>
    <t>なかだ？</t>
  </si>
  <si>
    <t>dexgut2</t>
  </si>
  <si>
    <t>noteとbacklog、PayPayとPinterest、NRTとNTRまじで間違えるorz#間違える　#まじ似てる　#恥ずかしい</t>
  </si>
  <si>
    <t>埼玉 さいたま市 大宮区</t>
  </si>
  <si>
    <t>主にキャンプ、ファッション、カメラ、デザイン、メシ、クルマ、ガジェットなどが大好きでつぶやいてます。Fラン大学経済学部を卒業して、デザイン会社に就職して、独立してFランデザイナ会社やってます。会社もFランなのでお仕事がありません。youtubeもやっております。もしよかったらチャンネル登録お願いいたします！</t>
  </si>
  <si>
    <t>XImenTrasue</t>
  </si>
  <si>
    <t>【レビュー募集】【全額返金】【アマゾン発送】いつもお世話になっております弊社は今、下記商品のレビューを募集しております。興味があれば，直接DMに連絡ください*クレジットカードのみ対応できます。PayPay全額返金。高級版2020のベビーベッド 折りたたみベッド#アマゾンレビュー募集 https://t.co/zsDkehC8H3</t>
  </si>
  <si>
    <t>東京 大田区</t>
  </si>
  <si>
    <t>AMAZON JP</t>
  </si>
  <si>
    <t>tanakadcikuno</t>
  </si>
  <si>
    <t>生野区にある歯医者 「田中歯科医院」です！本日より紙幣による感染予防対策として、paypayのお支払いが可能になりました😁保険内治療、自費診療共にお使いになれます✨✨是非ご活用して頂けたらと思います✨✨👍#生野#歯医者#paypay#新型コロナ#感染予防対策#保険診療#自費診療#少しでもリスク↓ https://t.co/4X3DZ7rftf</t>
  </si>
  <si>
    <t>大阪 大阪市 生野区</t>
  </si>
  <si>
    <t>生野区にある歯医者「田中歯科医院」の公式アカウントです。まるで家族のように、皆様の将来に寄り添った治療を心がけております。歯でお困りのことがあれば是非ご相談ください。TEL:06-6731-7758</t>
  </si>
  <si>
    <t>sayacantammari</t>
  </si>
  <si>
    <t>＊参加までの流れ①申込みDMで参加希望とご連絡ください😊4/11(土)17時締切、また今回は定員15名先着順とさせていただきます🙇‍♀️②お支払い→paypay支払いです。参加希望の方にお送りするQRコードよりアクセスいただきクラススタート前にお支払いください。</t>
  </si>
  <si>
    <t>北鎌倉</t>
  </si>
  <si>
    <t>辻堂SKIPダンススタジオチーフインストラクター 主にダンスか猫か激辛か酒。deemoガチ勢。付き合いでブレスロ。</t>
  </si>
  <si>
    <t>GIRLSMe5</t>
  </si>
  <si>
    <t>GIRLSMeからのお知らせ✨ブレスレット＆ストラップセット♥2点セットで500円です♥気になる方は、メルカリ、ラクマ、PayPayフリマで、#GIRLSMe で検索してみてね☆#ラクマ#PayPayフリマ#メルカリ#GIRLSMe#ハンドメイド品 https://t.co/dCMz3HIrtm</t>
  </si>
  <si>
    <t>メルカリ、ラクマ、PayPayフリマなどで ハンドメイド品を販売しています！(*´︶`*)❤︎ 作ったものをTwitterでも写真を公開しようと 思います♥ 新商品などの紹介もあります！可愛い商品が多いので興味ある方は#GIRLSMeで検索してください！ フォローもお待ちしております♥</t>
  </si>
  <si>
    <t>ruicoco0813</t>
  </si>
  <si>
    <t>成人済み。地元は道産子、活動拠点関東中心(最近あまりコス出来てません)とうらぶ中心清光厨(沖田組本命の堀清、新撰組、源氏好き)、鬼滅に片足突っ込む/2.5次元舞台お熱(佐藤流司くん愛で隊)/すみっコぐらしえびふらい最推し</t>
  </si>
  <si>
    <t>momo_1971</t>
  </si>
  <si>
    <t>PayPayをお金もらう側で利用しているのですが、7月からジャパンネット銀行以外の銀行に入金の場合、1万円毎に100円手数料が取られます。なので、7月からはPayPay払いできないところが増えるかもしれません。PayPayでお金払う側も、チャージするときとかで手数料取られるかもですね。#PayPay</t>
  </si>
  <si>
    <t>「助けられる人」から「助ける人」になるをモットーに毎日を生きています。そういう意味では、尾畠春夫さんはその象徴的人物です。あの方のように功徳を積んで、少しでも誰かのお役に立てるようにがんばります。ところで・・・知ってました？ 実はみなさん、既に「助けられる人」であり「助ける人」なんですよ。そしてワタクシも🤪</t>
  </si>
  <si>
    <t>chorowota_1pick</t>
  </si>
  <si>
    <t>PayPayモールにひっそり出てた時にしれっと買いました(しれっと)#マシュマロを投げ合おうhttps://t.co/aM4yjltmS0</t>
  </si>
  <si>
    <t>けご、でら好きなんだが(フレンチ･キス)</t>
  </si>
  <si>
    <t>キモねぇね</t>
  </si>
  <si>
    <t>afro_morrison</t>
  </si>
  <si>
    <t>東京ブロンクス</t>
  </si>
  <si>
    <t>競馬だいすきおじさんのLINEスタンプ作りました。こちらからよろしくお願い致します→https://t.co/216LGSvdrT
モリソンは死んだ俺が殺した！</t>
  </si>
  <si>
    <t>halhal79772</t>
  </si>
  <si>
    <t>Paypayお店によって決済のやりかたが違うからはじめてのお店だと手間取っちゃって結局店員さんに聞いちゃう</t>
  </si>
  <si>
    <t>屋根裏のゴミ</t>
  </si>
  <si>
    <t>Love♥黒髪眼鏡♥わたしハルちゃん。今あなたの後ろにいるの</t>
  </si>
  <si>
    <t>koQvBpIzxeBQ6Gb</t>
  </si>
  <si>
    <t>法務省が出題ミスを隠して証明されていることは総務省ホームページから明らかですが、総額1000億円についてはPayPayの200億円のキャンペーンや失業保険の統計不正で費用800億円よりも遥かに高いのは犯罪をしている法務省が払う額ですので妥当金額であり法務省トップが全員把握していますので安心して！</t>
  </si>
  <si>
    <t>安倍です。日本は終わります</t>
  </si>
  <si>
    <t>RoleC_P</t>
  </si>
  <si>
    <t>PayPay残高17円、Suica残高5円でどうしようもない</t>
  </si>
  <si>
    <t>You think my think place</t>
  </si>
  <si>
    <t>考えろ、考えるな。これが本当のThinking time. ここから夢の世界。Dream the world→年収3000万/20代投資家/FE合格/全日本レディネア選手権No1 世界を変えろ Change the world🌎#SuddenAttack 元Seasonα/ら民。プロフィール案→@Zaxis_Xs</t>
  </si>
  <si>
    <t>777minamomoo</t>
  </si>
  <si>
    <t>@sukiya_jp paypay✖️すき家さん＝オトク！！応募させていただきます！素敵な企画ありがとうございます🎉🎉🎉ご縁がありますように🙏💭💗</t>
  </si>
  <si>
    <t>夢はイヤホンSwitchお肉iPadお菓子←食いしん坊🤣</t>
  </si>
  <si>
    <t>❀懸賞生活 ㅤ ⠀ ⠀ ⠀ ⠀ ⠀ ⠀ ⠀ ⠀⠀ ⠀ㅤㅤㅤㅤㅤㅤㅤㅤ⠀ ⠀ㅤㅤ⠀ㅤㅤ⠀ ⠀ㅤ⠀ ⠀ ❀感謝を込めて #777当選報告 #ONCE #懸賞好きさんと繋がりたい よろしくお願いします▶◀*.゜♡ :::::::୨୧::::::::::୨୧::::::::::୨୧:::::::::::</t>
  </si>
  <si>
    <t>ak2ken1</t>
  </si>
  <si>
    <t>うちのお店は本日よりお客様ゼロでオンライン飲み会営業に切り替え！参加費は取らないけど楽しかったら、お気持ちをPayPayでお支払い頂くシステム！自粛の中やれる事を考えて実行する！ https://t.co/Kb2OyrEhSI</t>
  </si>
  <si>
    <t>東京 千葉 浦安</t>
  </si>
  <si>
    <t>関西のおもろいを発信するメディア🖌KANSAIPRESSの編集長に関東人なのに大抜擢で就任！関西のおもろいお伝えしていきます！/日本テックボール協会代表理事⚽️飲食店プロデュース(株)Zero Base(コンセプト作りから店舗デザインまで)🍔関プレ取材依頼や読者モデルになりたい方はDM待ってます✉️</t>
  </si>
  <si>
    <t>koji_09106</t>
  </si>
  <si>
    <t>ついに…なか卯で…Pay系が使えるようになった！！試しにpaypayを使ってみたら、券売機でpaypay！iPhoneでもPayPay！とうるさかったけど🤔</t>
  </si>
  <si>
    <t>過去</t>
  </si>
  <si>
    <t>ゲームはちゃんとしたゲーム機でやろうね。でもドラクエウォークやポケGOや龍オンはやってる。テレビっ子。うさまらー。自由気ままにゆる〜くゲームと音楽とカメラを楽しむ。🇯🇵🇯🇵🇯🇵</t>
  </si>
  <si>
    <t>masapon19840328</t>
  </si>
  <si>
    <t>36歳（借金30万） 20/5/1からアドレスホッパー生活（ウーバーで生計）paypay募金（ID:masaki0328）寝床提供お願いします！気軽にコメントしてってね😉#長田区 #給付金 / #日常 もう疲れた… https://t.co/rCbom6FDvD</t>
  </si>
  <si>
    <t>兵庫 神戸市</t>
  </si>
  <si>
    <t>36歳（借金30万） 2020/5/1からアドレスホッパー生活（ウーバーで生計）paypay（ID:masaki0328）でネカフェ寝泊まり出来るので応援して頂ける方募金お願いします！好きな言葉『自由』『不労所得』『自分らしく』『一つの事に集中』</t>
  </si>
  <si>
    <t>ayakotti_</t>
  </si>
  <si>
    <t>@monry_masha 今、たまたま別のロピアに来たら、PayPay終了発見‼️そして、たまごの意味がわかりました！千円以上お買い上げで一点だけ99円になるそうです😉</t>
  </si>
  <si>
    <t>神奈 厚木市</t>
  </si>
  <si>
    <t>神奈川１３年目の関西人。ビーコルとBEEFMAN.EXE💕夫#10・#81、息子#9、娘#81、私は#9とチームを😆アレクは永遠に息子のヒーロー✨ブースターさんに、ついついコメしてしまいます💦今期もボランティアクルー。地元のバンビシャス奈良🦌アルバルク正中さん、広島、滋賀の谷口兄弟も気にしてます🏀</t>
  </si>
  <si>
    <t>yabuinudotcom</t>
  </si>
  <si>
    <t>ちょPayPayやるな! https://t.co/h4JJKKIaif</t>
  </si>
  <si>
    <t>ズーラシア</t>
  </si>
  <si>
    <t>イヌ科のフェムタチ
妙齢レズビアンでちゅ❥❦(•ө•)♡</t>
  </si>
  <si>
    <t>【#テルル Information】3当店でも #PayPay #auPay で決済可能です！アプリの導入から使い方までご説明します！ぜひお立ち寄りください。#テルル #上福岡 #ふじみ野 #川越 #埼玉https://t.co/KMVdSed2CE</t>
  </si>
  <si>
    <t>5os10</t>
  </si>
  <si>
    <t>ええかげんPayPay導入して脱原始人せんとやばい</t>
  </si>
  <si>
    <t>RGG</t>
  </si>
  <si>
    <t>前科0犯</t>
  </si>
  <si>
    <t>wBSMe3D6Azhw4YL</t>
  </si>
  <si>
    <t>退院後の快適なランニング生活の為にPayPayのクーポン使って約27500円でAir Pods Pro買ってしまいました、、、楽しくトレーニングとか走れるって考えると安いもんなのかな？🤔</t>
  </si>
  <si>
    <t>見て〜パパ〜‼️パンダさん‼️🐊</t>
  </si>
  <si>
    <t>あ〜^心がぴょんぴょんするんじゃあ〜^</t>
  </si>
  <si>
    <t>tsukune_ojisan</t>
  </si>
  <si>
    <t>おつにょろ〜。 合エンタ 代表取り締まられ役。営業販促やってま！</t>
  </si>
  <si>
    <t>財布忘れてランチに行くもPayPayで支払うゆせたん超Cooooooooool！😎👍👍👍</t>
  </si>
  <si>
    <t>d0ra1998</t>
  </si>
  <si>
    <t>LINE PayにPayPayみたいなレボートが追加されたっぽいなかなか良さそう https://t.co/nO4wKcV450</t>
  </si>
  <si>
    <t>Chiba→Kyoto</t>
  </si>
  <si>
    <t>Web Frontend / TypeScript / ガジェット / カメラ / キャッシュレス / デレステ(楓担当P) / 早見沙織 / 安野家。/ ゆず / @CamphorKyoto 運営 / 京大電電4回 / Illustrated by ななめーかー / 写真垢→@dora98_photo</t>
  </si>
  <si>
    <t>ring___story</t>
  </si>
  <si>
    <t>PayPay渡してきて「え〜わかんないな〜」じゃないんだよ！こっちだって知らないんだよ！わかんないなら現金で払え！！って思ってました、、、 https://t.co/KfyR1r82AS</t>
  </si>
  <si>
    <t>SANFRANSOKYO</t>
  </si>
  <si>
    <t>ディズニー❤︎鈴村健一さん❤︎アイコンは杏乃さんに書いていただきました（実物とは異なります）舞台もたまに見ます。成人済み。無言フォローごめんなさい。。</t>
  </si>
  <si>
    <t>ofemufemu</t>
  </si>
  <si>
    <t>@tikuwa331 PayPayとメルペイを間違えて決済できないと騒ぐ人もいらっしゃる(ﾟωﾟ)w</t>
  </si>
  <si>
    <t>お前の母ちゃんでーーべそ！</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</si>
  <si>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#SNKRS国内番号バンもされない安全保障ですのほる</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</si>
  <si>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#SNKRS国内番号バンもされない安全保障ですなのふ</t>
  </si>
  <si>
    <t>MKQP2J_RF</t>
  </si>
  <si>
    <t>PayPayの還元率悪くなって全然お得な感じがしない(´・ω・`)</t>
  </si>
  <si>
    <t>社会人♂ 小松未歩、ZARD、FOV、DEEN、WAR-ED、シカプー、WEAVER、flumpool、SKY-HI、AAA、NICO、ブルエン、Cellchrome、90年代音楽、名探偵コナン、トロンボーン、ガジェット、車。歌詞botを管理してたり</t>
  </si>
  <si>
    <t>Sora_Tokikuni3c</t>
  </si>
  <si>
    <t>イライラしてるから余ってたPayPay残高でバウムクーヘンポチった早く寝なきゃなのに何してるんだろうね</t>
  </si>
  <si>
    <t>不眠症で精神死んでます</t>
  </si>
  <si>
    <t>lucky_charm_777</t>
  </si>
  <si>
    <t>@HAMAZUSHi_com テイクアウトはしたことがないのですが、忙しい時にPayPayで支払えるのは便利ですね！家族とよくはま寿司に行くので、お食事券はとても嬉しいです(´˘`＊)💕ご縁がありますように🍀</t>
  </si>
  <si>
    <t>懸賞が趣味です🐰🌈お仲間さん・無言フォロー大歓迎です☘️一緒に頑張りましょう☘️無言フォロー失礼します🍀当選した商品はご報告します🍀副業NG🍀💘 like 💘 ゲーム/アニメ/YouTube/音楽/読書/お洒落/コスメ/美容/おいしいもの #懸賞好きさんと繋がりたい</t>
  </si>
  <si>
    <t>JuM_1024</t>
  </si>
  <si>
    <t>杉並区高円寺</t>
  </si>
  <si>
    <t>まめくらしＩねこの広告代理店chát ◯まちづくりと広告のチカラを使って保護ねこ文化をリブランディング◯</t>
  </si>
  <si>
    <t>Yahooショッピング支店にて【レジェトレックス制振シート】のご購入ありがとうございます!!#デッドニング　#防音　#吸音　#遮音　#オーディオ　#車 #Yahooショッピング支店 #PayPay #レジェトレックス制振シート　https://t.co/CggXKyGFpU</t>
  </si>
  <si>
    <t>Yahooショッピング支店にて【エプトシーラー防音シート中】のご購入ありがとうございます!!#デッドニング　#防音　#吸音　#遮音　#オーディオ　#車 #Yahooショッピング支店 #PayPay #エプトシーラー防音シート中　https://t.co/ckTczAYJoA</t>
  </si>
  <si>
    <t>Osafune_</t>
  </si>
  <si>
    <t>FeliCaの里、この日本を「後進国」っていうのは「知の無知」とでも言うか、根っこのところが見えてないと思う https://t.co/26gSSWlNXz「「店員さんがどれだけ苦労させられたかと…」とあるお店ではPayPayを『使い..」https://t.co/R25VjZnOto にコメントしました。</t>
  </si>
  <si>
    <t>熊本県人吉市大工町</t>
  </si>
  <si>
    <t>宇宙をこの手に</t>
  </si>
  <si>
    <t>Fuklady</t>
  </si>
  <si>
    <t>このキャッシュレスの時代にメンエス店は遅れすぎてる。クレカ、id、paypayなどの決済システム導入するだけで、差別化出来る。そういえばどこかpaypay導入していたお店あったね。それだけで今度行こうと思った。まだ行ってないけど</t>
  </si>
  <si>
    <t>福岡メンズアロマ。一期一会。たまにおかわり。古き良き時代。</t>
  </si>
  <si>
    <t>Hibiki_amatsuki</t>
  </si>
  <si>
    <t>みんなからの匿名質問を募集中！こんな質問に答えてるよ● 自分に取り柄がないです。どう…● 暇な時は何をしますか？…● PayPayってするべきですか…● 何で私は(※あなたに)卒業…#質問箱 #匿名質問募集中https://t.co/fjnDJAKfUB</t>
  </si>
  <si>
    <t>月の光が当たる場所</t>
  </si>
  <si>
    <t>【@_amatsuki_】˙˚ʚ♥ɞ˚˙ 【@SolarisClock_yc 】▷▶︎▷▶︎▷▶︎愛しき相棒【@Ouka__0721】▷▶︎▷▶︎▷▶▷▶挨拶等 #おーいくりっぴーっ▶▷▶▷▶▷▶▷▶#おうひび 公式だよね？▷▶▷▶▷▶▷▶必読 / https://t.co/NUIoWE4Z97</t>
  </si>
  <si>
    <t>Natsu8040</t>
  </si>
  <si>
    <t>みんなからの匿名質問を募集中！こんな質問に答えてるよ● 年末年始はどこで過ごす？…● PayPayですね…#質問箱 #匿名質問募集中https://t.co/cciMTqM6lV</t>
  </si>
  <si>
    <t>🚀🌎💚 、🍓👑💛、🦄💛</t>
  </si>
  <si>
    <t>今日も今日とて愛してる🔟</t>
  </si>
  <si>
    <t>buncho_t02</t>
  </si>
  <si>
    <t>@souchi_c PayPay♪ってサッといなくなりたいのに、お会計でまごつくと心臓に悪い……すまんやで( ；∀；)って思いながらそそくさとさるアタイ</t>
  </si>
  <si>
    <t>ブイン基地/相模国/カルデア</t>
  </si>
  <si>
    <t>腐った成人済みダメ提督兼業審神者とマスター。雑食でBLもNLもあるんだよ!! 腐った18↑のF/R/Bご自由に(無言フォロの達人です/あと腐と判らないとブロします…ｽﾏﾇ) 鬼滅沼は深かった……☆アイコンはとーとつにエジプト神さんのアイコンメーカーで作成してますん。支部https://t.co/aJ0UKC6B0O</t>
  </si>
  <si>
    <t>ChocoLa28013279</t>
  </si>
  <si>
    <t>@MU668bWBd27xONp 引っ越しPayPayで払えるの！すごいね！還元があるのかな🤔</t>
  </si>
  <si>
    <t>★育児垢 ★2018.1月♀＆2019.10月♂ ★産休中 ★無言フォロー/FF外いいね 失礼します&amp;歓迎 ★月齢近い方、マタ垢さん〜先輩ママさんフォローさせていただいてます★</t>
  </si>
  <si>
    <t>KUNKUN2121</t>
  </si>
  <si>
    <t>paypayとかのキャッシュレスで払ってると、すぐお金無くなるw</t>
  </si>
  <si>
    <t>なごや</t>
  </si>
  <si>
    <t>R6S 学生 RT多め。 独り言
優しい方おなしゃす
https://t.co/r795dps3wm</t>
  </si>
  <si>
    <t>kagami_iro</t>
  </si>
  <si>
    <t>@HAMAZUSHi_com 自炊疲れを #はま寿司 さんの美味しいお寿司で癒してもらいたいです💗PayPay支払いで得出来るのも嬉しいです😆‼素敵なキャンペーン🌈🌟ぜひご縁がありますように🌟#PayPay新生活応援CP</t>
  </si>
  <si>
    <t>これまでの当選報告🎁を💗モーメント💗でまとめました😊</t>
  </si>
  <si>
    <t>果実酒作り / ゲーム /  旅行 / アニメ / スイーツ / スポーツ
かわいいが大好き☆食べる事が楽しみ(*^^*)💕
🎵懸賞にハマってます🎵
🌸頂いたプレゼントを必ずご報告しています🌸これまでの当選報告を💗モーメント💗でまとめました🥳🌸仲良くしてもらえると嬉しいです🌸</t>
  </si>
  <si>
    <t>調教されたいM男は固定ツイートからコースを選んでDMね♡支払いはPAYPAYかアマギフ たくさんイジメてあげる♡現在奴隷９名飼育中♡(一定人数集まったら締め切ります残りあと１名募集中)S女 DM調教 M男 マゾ ドM ドS 射精管理 貢ぎマゾ裏垢女子 通話調教調教 裏アカ女子裏垢jk 裏垢JK https://t.co/jGsmbeChOc</t>
  </si>
  <si>
    <t>kesimurasaki</t>
  </si>
  <si>
    <t>「店員さんがどれだけ苦労させられたかと…」とあるお店ではPayPayを『使い慣れた方のみ』の利用をお願いしている - Togetter https://t.co/DuofAv1zhm @togetter_jpさんからそれをやれる店いいなぁ…</t>
  </si>
  <si>
    <t>舞鎮</t>
  </si>
  <si>
    <t>脳内垂れ流しツイート過多、注意。　艦これにハマっております</t>
  </si>
  <si>
    <t>naikuchiari</t>
  </si>
  <si>
    <t>そいや、自宅近くのほっともっとでのり弁頼んだけど、まだSuicaとかで決済出来なかった😭早く導入して欲しいなー🥺そして思ったけど、オリジン弁当PayPay支払いのコースにすれば良かったわついつい忘れてしまうんだよなー😣</t>
  </si>
  <si>
    <t>RT屋でROMが基本😉平気でTL汚します😆気が向いたら壁に向かって独り言🥴クソリプしない信念😤ここは俺のおなにぃ日記帳😳初老男子（笑）自由人😘お金はありませんのであしからず😭鍵垢フォロワーはフォロー申請受理されなければブロック😎ゆる〜いソロ乞食エンジョイ勢😘東京ツイ廃垢生まれ㊗️フォローは覚悟を😌</t>
  </si>
  <si>
    <t>LuGTVfNn1x4eT0D</t>
  </si>
  <si>
    <t>4月からPayPayで期間10%キャッシュバックやけどPayPay再度は不発やな🤥消費者還元もオリンピック用に復旧させたけどもや、、ある意味、減税になるよ。PayPay払いのみやけども#PayPay #減税 #キャッシュレス https://t.co/WJ7FSLo6Qr</t>
  </si>
  <si>
    <t>先の世界</t>
  </si>
  <si>
    <t>(41)シングル2年目、気軽にフォローや絡み🙏よろしく。家族や彼女@38saekoroに支えられながら 楽しく子供達と暮らしてます😙 車好き！カメラ写真趣味📸元エアブラシアートペインター現在養育費、面会ルール変更の調停中。 #養育費未払い #ネグレクト #シングルファザー #写真</t>
  </si>
  <si>
    <t>inbesinbes</t>
  </si>
  <si>
    <t>こここ、、、これだ！！！PayPay PayPay Apple Pay！ https://t.co/ECQXdIo0Ws</t>
  </si>
  <si>
    <t>↓いんべすの経済的自由人計画↓</t>
  </si>
  <si>
    <t>サラリーマン労働から脱出するため不動産経営＋米国株配当でセミリタイアを目指しています。 アパート5棟35部屋2テナント＋戸建2戸保有。 /米国株/日本国債、米国債（投信）保有/投資歴11年/ブラック労働10年目。FP2級</t>
  </si>
  <si>
    <t>YN9RS</t>
  </si>
  <si>
    <t>ほんこれ。「Amazon以外ありえねぇわwww」って数年前まで思ってたのに楽天がまともに運営してるせいでAmazonカスに見えるし最近YahooもPayPay導入したりチカラの入れ具合が違う</t>
  </si>
  <si>
    <t>RT爆撃をTLにお届け。 性格とクチがくっそ悪い人 / ゲーム垢 / Fortnite（C1S5参戦・建築は壊滅的） / APEX初心者 / MHW / エンジョイ勢＆コーデ勢 / HTML・CSS / PsとAiは30点くらい / 「キノコ」と「焼き魚」と「貝」はキライ / 備忘録: #ぱたこのメモ帳</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</si>
  <si>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https://t.co/YLNRcbtoah</t>
  </si>
  <si>
    <t>takejo4222</t>
  </si>
  <si>
    <t>みんなからの匿名質問を募集中！こんな質問に答えてるよ● ㎰oneミニで入れて欲しい作品…● paypayしましょう…● バンダイゲーはガンダムvszガ…● チョロq3とgジェネfは面白い…#質問箱 #匿名質問募集中https://t.co/QnGQfMbmPo</t>
  </si>
  <si>
    <t>ゲームボーイが好きです。気軽に絡んでください！無言フォローが趣味です。フォロバ漏れがございましたらリプライください。マッハでフォロバします。レトロコンシューマー愛好会236番。スマブラばかりしてます。NNおたけ。SWフレコ6785-3889-4472</t>
  </si>
  <si>
    <t>note_ero_power</t>
  </si>
  <si>
    <t>ライフワークがなくなって生活リズム狂って辛いですwあと、ほぼ芝浜専用なPayPay残高がなかなか減らないw1日でも早いコロナ終息を願って営業再開まで通販で家芝＆スムージー買って応援だ！ https://t.co/SGTplHiTTp</t>
  </si>
  <si>
    <t>埼玉県嵐山町</t>
  </si>
  <si>
    <t>食べ歩きのついでに山登り(低山)...もしくは山登り(低山)のついでに食べ歩き程度の意識低い系です( ˘ω˘ )
基本的には自分の食べたものの備忘録</t>
  </si>
  <si>
    <t>harutchigenia</t>
  </si>
  <si>
    <t>誰かさっきPayPay送金（支払い）くれた？？間違って届いたんだったら返金処理かな</t>
  </si>
  <si>
    <t>アメリカ村</t>
  </si>
  <si>
    <t>時に着飾り、時に歌い、時に絵を描く 掴みどころのないマルチアーティスト。黒髪ロング。怨念系。【Bar禁じられた遊び】というお店を営んでいます。詳しくは@kinjirar 毎月第2火曜オープンマイク主催@日本橋BEATLE</t>
  </si>
  <si>
    <t>makuharisoul</t>
  </si>
  <si>
    <t>誰か俺に100円paypayくれ！さい！</t>
  </si>
  <si>
    <t>試される大地</t>
  </si>
  <si>
    <t>ストイック生活</t>
  </si>
  <si>
    <t>SeanOgw</t>
  </si>
  <si>
    <t>大きな問題はキャッシュレス決済、いろんな方法と会社がありすぎて、「じゃ、みんなで割り勘な」ってなった時「俺クレジットカード」「私QRコード決済」「僕交通IC」的なタイプによる違いと「私PayPay」「僕LINE Pay」「俺楽天Pay」みたいに決済アプリの違いで割り勘機能とか多分人生で一回も使わない</t>
  </si>
  <si>
    <t>Tokyo⇆Tennessee</t>
  </si>
  <si>
    <t>🇯🇵❤️➡️ 🔪💔🈁</t>
  </si>
  <si>
    <t>_nemic0_</t>
  </si>
  <si>
    <t>paypay練習する場所ってpaypayドーム? https://t.co/mNqYPZhOwL</t>
  </si>
  <si>
    <t>です</t>
  </si>
  <si>
    <t>memeを作らせてもらってます。あとDTMもやってう、抱きつかせろ！おらっ！</t>
  </si>
  <si>
    <t>ishi_cs7</t>
  </si>
  <si>
    <t>4月からpaypayの還元率0.5%に下がったのでApple payに戻す。こっちの方が早いもん</t>
  </si>
  <si>
    <t>don46492</t>
  </si>
  <si>
    <t>コスモスがPayPay導入してくれたら、俺の行くとこほぼキャッシュレス化</t>
  </si>
  <si>
    <t>ヤフオクドームの屋根裏</t>
  </si>
  <si>
    <t>福岡ソフトバンクホークス関連を主に、世の中のトレンドなものもつぶやきます。 YouTubeとInstagramもやってます。 ★丼帝国ちゃんねるhttps://t.co/8DjIuNkIbc ★Instagram https://t.co/EXAXzlqQsC</t>
  </si>
  <si>
    <t>BiSH68685745</t>
  </si>
  <si>
    <t>ソフトバンクユーザーのPayPay恩恵ってめちゃくちゃ下がった？</t>
  </si>
  <si>
    <t>BiSH箱推しです！ BiSH好きな人と繋がりたい！ 大分県にBiSHを ＷＡＣＫグループ全般推してます！ 25歳　医療系</t>
  </si>
  <si>
    <t>sg1u4kKpDvDfT3G</t>
  </si>
  <si>
    <t>電気停められた💦ただただ面倒くさくて放置してた結果…家に居ながら払えるようにしてくれたPayPayに感謝✨✨</t>
  </si>
  <si>
    <t>飲む🍻打つ💰買われる🚗³₃女の子()
仕事の愚痴とかギャンブルの報告とか飯テロとかするアカウントです
同業の方よろしくお願いします
いいね❤RT コメント待ってます(*ฅ́˘ฅ̀*)
友達居ないので構ってください🙇🙇</t>
  </si>
  <si>
    <t>illust_of_hama</t>
  </si>
  <si>
    <t>決済手段visa id quickpay suica paypay メルペイ 増えた(^O^)</t>
  </si>
  <si>
    <t>リボン ラプンツェル 時々ミッフィー モンストグッズ交換用アカウント→@hama_torihiki19</t>
  </si>
  <si>
    <t>hima_nanaroot__</t>
  </si>
  <si>
    <t>PayPay使うから昨日のななもりさんのまねしよ🥰</t>
  </si>
  <si>
    <t>な な る ぅ と の を た く 🎀</t>
  </si>
  <si>
    <t>#ひまわり畑のひまわりぽすと （挨拶とか）</t>
  </si>
  <si>
    <t>YSgU0RRDi4lbemP</t>
  </si>
  <si>
    <t>ないおさんからPayPayもらった嬉しい！ https://t.co/xJ7ZFQPKzb</t>
  </si>
  <si>
    <t>hikaru_1989</t>
  </si>
  <si>
    <t>吉野家、テイクアウト15%オフ。そこからPayPayで20%還元、アタマの大盛りに卵つけても400円切りはアツい（╹◡╹） https://t.co/QZjbjDDr03</t>
  </si>
  <si>
    <t>大阪、芦屋の水春</t>
  </si>
  <si>
    <t>温泉と食事、DQMSL、シャドバ、MTG…色々好きですᕦ(ò_óˇ)ᕤMTGのプロツアーで何度か海外観光も。ドラフト中に歌うのが特技。
そしてこう見えて塾の先生（╹◡╹）</t>
  </si>
  <si>
    <t>asoviva_tenjin</t>
  </si>
  <si>
    <t>話題のスマホ決済アプリ「PayPay（ペイペイ）」当アソビバにも導入いたしました。登録も簡単なのです。https://t.co/Fc10KobigI  #PayPay https://t.co/AjQcR6D8dP</t>
  </si>
  <si>
    <t>福岡市中央区天神3-6-10天神Kビル３階</t>
  </si>
  <si>
    <t>Twitterでは主にサブカルチャーの情報を発信致します。☎️0924063603 🍺イベントにより料金が違いますが平均予算1000円～2000円 明朗会計前払い制🈺平日はおやすみ金土祝前日21:00〜5:00 日曜祝日14:00～21:00 特定遊興飲食店営業許可取得済 安心して朝まで遊べるお店です。</t>
  </si>
  <si>
    <t>@sukiya_jp すき家で #テイクアウト 良いですね🎵🎵最近、自炊ばかりでとても大変だったのでぜひ活用したいです😆‼わたしもPayPayで得しちゃおうと思います❤️素敵なキャンペーン🌈🌟ご縁がありますように🌟#PayPay新生活応援CP #すき家</t>
  </si>
  <si>
    <t>SunamiRei</t>
  </si>
  <si>
    <t>PayPayヘビーユーザーなので準備バッチリです！ https://t.co/4pCHGaivnD</t>
  </si>
  <si>
    <t>北海道恵庭市→都内を中心に全国で活動中！</t>
  </si>
  <si>
    <t>お仕事：歌 声優 舞台 作詞曲等 ➴ 所属：一二三 @RPZ_official @10bintei @Ikebukuro_Apare coming soon…➴ リプ等全て読みますがお問い合わせ以外はお返事NG ➴ #朱南さんちのキラちゃん ➴ ご連絡：SunamiRei.info@gmail.com</t>
  </si>
  <si>
    <t>suzukou0821</t>
  </si>
  <si>
    <t>みんなからの匿名質問を募集中！こんな質問に答えてるよ● ホールのCMのPayPayとジ…● マックのバイトやめたの？…● 好きな人は?…● フォローさせてもらってるもので…#質問箱 #匿名質問募集中https://t.co/DUtFXMNblW</t>
  </si>
  <si>
    <t>車が好きなお年頃</t>
  </si>
  <si>
    <t>自動車整備短大1年生       磐田サポ&amp;松本山雅サポ！    車好き        カメラ:D3100     リア垢兼車垢    自動車整備の短大生     静岡→岐阜                           追加メータ頂けるみたいなのでファーストカーはスイスポですね</t>
  </si>
  <si>
    <t>【Information】3当店でも #PayPay #auPay で決済可能です！もちろんアプリの導入から使い方までご説明します！ぜひ当店へお立ち寄りください。#テルル #川越 #埼玉https://t.co/4Or9oNvUir</t>
  </si>
  <si>
    <t>m_ari_monster</t>
  </si>
  <si>
    <t>リモートワークになった取引先、経費精算はPayPayで行ってるってすごい。</t>
  </si>
  <si>
    <t>とうきょう</t>
  </si>
  <si>
    <t>結局チーズとろけさせとけばいいみたいなとこある</t>
  </si>
  <si>
    <t>@sukiya_jp すき家の牛丼大好きです(*´`)💓#テイクアウト をすることが多いので、PayPayで支払えるのは便利ですね✨国産米4kgもお食事券もお米大好きなのでどちらも嬉しいです(*´˘`*)ご縁がありますように🍀</t>
  </si>
  <si>
    <t>h126611660966</t>
  </si>
  <si>
    <t>【実はこんなに】わたしの獲得PayPayボーナス!! #PayPay #PayPayボーナス #ありがとうPayPay https://t.co/yoBoZWSevs</t>
  </si>
  <si>
    <t>広島県</t>
  </si>
  <si>
    <t>#笑顔 #謙虚 #チャレンジ 広島県在住。19歳(男)。理系大学生。一緒に上を本気で目指せる仲間が欲しいです。将来は成功して外国(ヨーロッパ)に住んで楽しい生活をしたいです。連絡待ってます😃 ＃筋トレ #ブログ ＃ユーチューブ ＃アフェリエイト ＃下克上 ＃サーバー ＃ドメイン ＃初心者 ＃ビジネス</t>
  </si>
  <si>
    <t>__Yyssrg</t>
  </si>
  <si>
    <t>船橋駅周辺のPayPay使える店調べたら半端無くて草 https://t.co/UYEE3fTgz8</t>
  </si>
  <si>
    <t>はい</t>
  </si>
  <si>
    <t>ワンドリンクは指名のメイドさんになります。もちろん2人でもOK☆DMにてオーダー頂きます。以降のチェキ、ステージ、シャンパンなどの追加オーダーは都度、前払いPayPayになります。</t>
  </si>
  <si>
    <t>Tomo51840633</t>
  </si>
  <si>
    <t>PayPayより還元率よくなるのかな？？？Kyash、Apple Payに対応 https://t.co/ENOAEmSeGZ</t>
  </si>
  <si>
    <t>関東圏</t>
  </si>
  <si>
    <t>FX、株、仮想通貨のシステムトレードで億り人を目指してます。目標は2018年6月から7年後！今は日本株メインです。🤓 Aim to become a millionaire by FX stock virtual currency :) CMA®/CIIA®/CIA®</t>
  </si>
  <si>
    <t>LAPONE様🥺タワレコとHMV以外のネット通販でもグッズ発売して下さい(；＿；)PayPayモールでも発売しましょう(；＿；)大好きPayPayモール🥺♥️♥️</t>
  </si>
  <si>
    <t>chacashizuoka</t>
  </si>
  <si>
    <t>毎月変わる「１６品目の美容と健康・薬膳を食べる」～ごちそうプレート～が大人気♪　PayPay決済も可能です。＃１５品目　＃和ンプレート　＃ヘルシーランチ　＃酵素玄米　＃酵素ドリンク＃薬膳メニュー　＃paypay ＃富士市ランチ　＃茶華http:/chacashizuoka.com</t>
  </si>
  <si>
    <t>静岡 富士市</t>
  </si>
  <si>
    <t>美容と健康をコンセプトに駿河湾から富士山までエリア「霊峰富士の食材」を使ったお料理が人気。富士ブランド「かぐや姫御膳」は 季節に合わせた食材でご提供。ご予約は0545-60-6670 #ふじの国日の出カレー 通称白いカレーはエスプーマ新食感！</t>
  </si>
  <si>
    <t>hb_ej2</t>
  </si>
  <si>
    <t>SEVENTEEN セブチ 個別握手会 個握 交換 福岡 PayPayドーム譲→福岡   ジョンハン 2部求→福岡 ウォヌ 3部or4部(買取も検討)顔写真付き身分証明書交換可能です。当方10代後半となっております、なるべく歳の近い方でお願い致します。心当たりのある方DMお願い致します。</t>
  </si>
  <si>
    <t>SEVENTEEN 取引垢</t>
  </si>
  <si>
    <t>ifvsm</t>
  </si>
  <si>
    <t>近所のコンビニに「PayPayでお願いします」って言ったらいつも「何ペイですか?」って聞き返してくる店員がいるのですが今日もいて案の定聞き返された</t>
  </si>
  <si>
    <t>Anfield</t>
  </si>
  <si>
    <t>リバプールを応援する傍ら邦・洋ロックを聴き、Ninjaくんに跨っています。部活は #KOP手料理部 と #KOPツーリング部 に所属してます。ミラージュダブハン目指してます。</t>
  </si>
  <si>
    <t>358jjg</t>
  </si>
  <si>
    <t>PayPay便利だけどさ、、金銭感覚ほんとバグる</t>
  </si>
  <si>
    <t>東北</t>
  </si>
  <si>
    <t>スゲー自由なアカウント</t>
  </si>
  <si>
    <t>TEGLA6</t>
  </si>
  <si>
    <t>久しぶりにPayPayアプリ開いたら1000円分入ってた…2月のやつのボーナスみたいだけど忘れてた…</t>
  </si>
  <si>
    <t>BAND-MAIDにハマってるアトラス好きな人。カリギュラオーバードーズ中。積みゲー多数。ベース5弦、ギターと音楽スッキー。</t>
  </si>
  <si>
    <t>wdv12342002</t>
  </si>
  <si>
    <t>おうち丸勘の最新トレンド？の丸勘回数券が発送されて来ました。paypayで入金後すぐ送ってくれたみたいで予測通りに到着。定形郵便だと、厚さ1cmまで値段が変わらないので三枚購入。使うのが楽しみー。 https://t.co/nAtlpJFILE</t>
  </si>
  <si>
    <t>milky_cis</t>
  </si>
  <si>
    <t>5400万DL記念杯代行1人目完了しました。iTunes cardまたはPayPay3000円で代行依頼受付中です。編成を事前に用意してもらえると助かります。質問、依頼等はDMまでお願いします。#ランダン代行#5400万DL記念杯 https://t.co/2J1QPXAulG</t>
  </si>
  <si>
    <t>パズドラ ランダン代行随時承っております。 代行希望の方はDMまでお願いします🙇‍♂️</t>
  </si>
  <si>
    <t>monry_masha</t>
  </si>
  <si>
    <t>@ayakotti_ あっ、私も精算してる時にたまご99円って貼ってあるのに気づいて、そんなのあったか⁉️と思いながらその横に貼ってものを良く読んだらPayPayのことが書いてあって😳！ってなりました😅</t>
  </si>
  <si>
    <t>YOKOHAMA</t>
  </si>
  <si>
    <t>🎸THE ALFEE(1984.11.19～) 🎸福山雅治(1992～) 🏀横浜B-CORSAIRS(2014～)#46 #0→AKITA#6 アマチュア🎺吹き</t>
  </si>
  <si>
    <t>⚪️ご案内状況⚪️✅指名料無料🌟🔷園崎要➡️19:00〜🟡全コース🌈✅2000円オフ✅➕10分https://t.co/37jZDoL8pD⚪️PayPay、クレジットカード🆗⚪ご予約https://t.co/YH9pUVtSsq⚪️LINEhttps://t.co/IwwdWrNIS4☎️042-698-5245(本日 25:00まで)#立川#町田#八王子#メンズエステ https://t.co/jcXiZCZBYJ</t>
  </si>
  <si>
    <t>ZANDALHAWK</t>
  </si>
  <si>
    <t>初めてPayPay使った。何かもともと1365円入ってた。</t>
  </si>
  <si>
    <t>RTをよくするのでRT非表示設定推奨。
RT以外のツイートはそこまで多くないはず。
ボードゲーム全般だいたい好き。
ウル4メインホーク、サブダルシムザンギ他。
スト5メナト練習中。
福岡市のシャドバESはできるだけ参加。</t>
  </si>
  <si>
    <t>kuruml1101</t>
  </si>
  <si>
    <t>PayPay送金なら500円割引してくれるってよ https://t.co/5bu3DJiP68</t>
  </si>
  <si>
    <t>フォロバ99%です @HULK_397今の中身</t>
  </si>
  <si>
    <t>【実はこんなに】わたしの獲得PayPayボーナス!! #PayPay #PayPayボーナス #ありがとうPayPay https://t.co/Qxf6UukzJb</t>
  </si>
  <si>
    <t>misondroid</t>
  </si>
  <si>
    <t>PayPayとkyashの再設定終わったからベーシックなところはオーケー</t>
  </si>
  <si>
    <t>お前がやらずに逃げ出した事だ おまじない：六四天安门 尖阁群岛是日本领土</t>
  </si>
  <si>
    <t>915_luckynumber</t>
  </si>
  <si>
    <t>買いたいものが店頭に無かったのでオンラインついでにpaypayデビューした</t>
  </si>
  <si>
    <t xml:space="preserve">STORY 静岡 横浜 福岡 宮城 東京 名古屋 </t>
  </si>
  <si>
    <t>NEWS💛嵐❤💙。箱推し。増担。お山。MADEありがとう/美容、ドラマ、グルメ、旅。Dance(GIRLS HIPHOP、NEWS振りコピ会等)/サンリオ/ディズニー/LDH/発達障害/20代/二次障害/就労移行/精神2級 シゲ部(180527＆180805)、てまらじ(190313) 東日本</t>
  </si>
  <si>
    <t>keiten913</t>
  </si>
  <si>
    <t>ついに！！オレ達のあいつが帰ってきた！！！刺激的にスパイシーなカレーこそが松屋のカレー…しかもpaypayキャンペーンの時期なのも嬉しい！大いなる勇者の帰還を見逃すな！！#松屋#ごろごろ煮込みチキンカレー https://t.co/De9k3ANd0S</t>
  </si>
  <si>
    <t>トイレ、布団、風呂、飲み屋のどこか</t>
  </si>
  <si>
    <t>いつも通りの一日をいつも以上の元気と笑顔で</t>
  </si>
  <si>
    <t>Shimataro_Bass</t>
  </si>
  <si>
    <t>@waywardringring 情報ありがとうございます！記事の件は、なにか別のやりとりがあった特別なパターンなのかもしれませんね。とりあえず投げ銭でPayPay使用はNGですね！</t>
  </si>
  <si>
    <t>🐈猫と旨い酒と肴と心に響く音楽を愛すベーシスト。ESP・ROTOSOUNDモニター。ベースレッスン好評開講中→https://t.co/SM3KLAdt4F サポート・セッションの依頼等はメッセージを♪(´ε｀ )</t>
  </si>
  <si>
    <t>oO0Tau0Oo</t>
  </si>
  <si>
    <t>プロフの文字数制限少なすぎw　　　　　　　↓↓↓質問箱↓↓↓</t>
  </si>
  <si>
    <t>たくさん絡んでくれるとなつきます
歌い手さんみんな好き！Geroさん ころりさん 缶缶さん めいちゃん コニーちゃんをよく聴く！
飼い主→@koohaikun0727
相方→@mina_5230
アイコンを描いてくれたお方
→@_xRUNx_
ヘッダーを描いてくれたお方→@r3raider</t>
  </si>
  <si>
    <t>TKD_in_design</t>
  </si>
  <si>
    <t>paypayではないけどバイト先に客としてレジ行ったとき、あれ？当店のアプリ持ってないの？他のポイントカードも一つに収まるから便利だよ君なら3分くらいでできるよって言われたのなんか嬉かった 見事に2分で済ませたけど老人相手じゃ絶対言わないよな</t>
  </si>
  <si>
    <t>デザ工 機械制御とか
園児nearのめかくみ/少林寺/空手
三年前の春から芝浦</t>
  </si>
  <si>
    <t>dbsclub123</t>
  </si>
  <si>
    <t>ねぇねぇ、30万とか現金給付きたら何に使う？私はね、Switch買ってどうぶつの森買って、わからないままやる！余ったら、なんかネットで買って、いくらかPayPayに入れる！</t>
  </si>
  <si>
    <t>㈱テレット会社取締役。そろそろ復帰しようかなと…無言フォローすみません。超底スペック顔面偏差値5 意識低い系 推しスカパラ 打首獄門同好会 プロレス好き。 カモン諭吉！箱で客とプロレス技掛けて遊んでたの私だよ！！</t>
  </si>
  <si>
    <t>hIJSmjFXPjSWNjz</t>
  </si>
  <si>
    <t>こういう有事はキャッシュレスは便利に感じるなぁ。銀行とか行かんでもPayPayでチャージ出来るからいいわ😎ただ、チャージ制限とかあるのか調べてないから適当に10万とか連打してたらチャージ出来なくなるかもなw😥</t>
  </si>
  <si>
    <t>オリカ作成の趣味アカです♂️
鬼滅の刃関連グッズ、カード全般集めてます(遊戯王、MTG、SDBHなど)
オリカは販売はしていませんが、トレードは可能です。
何かあればDMまでお願いします。</t>
  </si>
  <si>
    <t>Izumi_fontaine_</t>
  </si>
  <si>
    <t>日の本のどこか</t>
  </si>
  <si>
    <t>ボルとcollyゲームに特化したサブ垢。シンデレラ（遼一最愛 ）誓キス（孝正）王子（ヤコフ☆箱推し)悪戯キス(英介 桜汰)、恋乱(才蔵 ＆正成☆箱推し)ドS、俺様、クール系、可愛い系まんべんなく好きです。マトリ姫は初日から。家族の介護中。無言フォローはフォロバしません。ヘッダ100恋の花束:20歳より↑憩いの場</t>
  </si>
  <si>
    <t>u_tx7</t>
  </si>
  <si>
    <t>paypayのcm父親普通にキモくないか</t>
  </si>
  <si>
    <t>1500m4'09 5000m14'57 half70'59 チーム織田</t>
  </si>
  <si>
    <t>A_M_Y_A_M_Y</t>
  </si>
  <si>
    <t>@herot777 @aksk_3 PayPayとMJをインストールするだけで、富豪になれる界隈があるらしいね。 https://t.co/VJ8lnakknw</t>
  </si>
  <si>
    <t>飲む打つ買うのオタク https://t.co/Yumus8GQxQ</t>
  </si>
  <si>
    <t>sitesnk</t>
  </si>
  <si>
    <t>kyashの有効活用法ってなんかあるんだろうか？キャッシュレスポイント還元のためにPayPayにジャンクションさせているけど、月5000円の縛りがあるから、正直持っててもほとんど意味ない気がする。</t>
  </si>
  <si>
    <t>ドライブと旅行、風景写真を撮るのが好きです。大学への数学が愛読書。最近投資も始めました(^^) スイングと長期投資スタイルです。</t>
  </si>
  <si>
    <t>MRTEC5</t>
  </si>
  <si>
    <t>PayPayご利用はこちら https://t.co/5p5Mv5Ytf9</t>
  </si>
  <si>
    <t>埼玉 東松山市</t>
  </si>
  <si>
    <t>心がチョット動く投稿が出来るかな。  イマイチ、ツイッターの仕組みがわからないので迷惑を掛けてしまったら御免なさい。</t>
  </si>
  <si>
    <t>【レビュー募集】【全額返金】【アマゾン発送】弊社は今、下記商品のレビューを募集しております。興味があれば，直接に連絡ください*クレジットカードのみ対応できます。PayPay全額返金。#アマゾンレビュー募集  ギター 初心者 入門  pink https://t.co/G7X5pyQTew</t>
  </si>
  <si>
    <t>azupapa45</t>
  </si>
  <si>
    <t>@milkey_h 凄く簡単ですよ！wスマホにPayPayアプリ入れてYahooのアカウントでログインして、、、ってアプリ内で指示してくれます。ネット銀行やクレジットカードを連携させればスマホでPayPayにチャージ出来ますw</t>
  </si>
  <si>
    <t>cafeひだまりを山梨県で展開させていただいております！普段は山梨県〜愛知県（名古屋、小牧、大府）トレーラーの運転手さんです！</t>
  </si>
  <si>
    <t>yruinshao_tvxq</t>
  </si>
  <si>
    <t>たこくん(@Takoyaki777_ )の推しマ企画でPayPay300円いただきました❤♣️バカラ社長＋(･∞･)ぼのぼのさん＝♣️(･∞･)たこぴ発想がキテレツでしょ❤💫ミラティブで抽選してたけど、付けてる人いなくて、付けてるこっちが恥ずかしくなってきたことは内緒🙊㊙wありがとね🐙︎💕︎#たこぺい https://t.co/rMqsObOxuk</t>
  </si>
  <si>
    <t>2歳女の子ママ👧🏻Bigeast🍓🍺懸賞でディズニーチケ当てて、娘をディズニーデビューさせたい🐭🏰親をHawaiiへ連れていく🌺ディズニー/旅行/温泉/コスメ/桜/スタバ/ラーメン/東方神起/ 苺 #りっちゃんの当選報告っ で丁寧に✨無言フォロー大歓迎❣️ ♣️♣️ (･∞･) 👀⚽🍒🙃💨🦍🍌</t>
  </si>
  <si>
    <t>Rei_T_666</t>
  </si>
  <si>
    <t>キャッシュレスは＃PayPay ＃d払い ＃aupay</t>
  </si>
  <si>
    <t>FFXI しりさばちほー 艦これ まいちんちほー</t>
  </si>
  <si>
    <t>#艦これ ショートランド泊地から舞鶴鎮守府に移動 #FF11 プレイ中。FFXIは メインヒゲヒュム、2垢目セミ猫。身の回りから政治まで、気が向いた時に適当につぶやきます。最近は #けものフレンズ に散財中(´･ω･`) 例の騒動に関しては公式支持です(˘ω˘)  ちょくちょく関東に散歩します ＃けもフレジャージ部</t>
  </si>
  <si>
    <t>haji917</t>
  </si>
  <si>
    <t>今回のpaypayのcmはキモすぎるよなw</t>
  </si>
  <si>
    <t>既読感覚でいいね♡</t>
  </si>
  <si>
    <t>起きた</t>
  </si>
  <si>
    <t>kisaragi_yuuha</t>
  </si>
  <si>
    <t>iPad pro10.5の相場が5万らしいけど特売セールの時に買えば3万で買えるらしいしPayPay1万と追加2万貯金する</t>
  </si>
  <si>
    <t>女性恐怖症です。</t>
  </si>
  <si>
    <t>指押ししない代わりに右手がゲッタンする人</t>
  </si>
  <si>
    <t>morisaki_morio</t>
  </si>
  <si>
    <t>これを機に銀行口座から直接チャージできるペイサービス（PayPay、メルペイ、LINEペイ…）を試してみれば、現金を下ろしに行く機会も、店員さんとの接触機会も減る。レジの行列も減るからコンビニ店内での密集率も下がる。良いことしか無い。</t>
  </si>
  <si>
    <t>兵庫 明石市</t>
  </si>
  <si>
    <t>Freelance Web Director &amp; Desiner in Kobe Japan. フリーランスのWebディレクター&amp;デザイナー。2児の父親。
主にITベンチャー企業のプロダクトのデザインに携わっています。</t>
  </si>
  <si>
    <t>shiroi_xxx</t>
  </si>
  <si>
    <t>だれかPayPayで送金してくれないかなぁ〜🤯おなかすいた🤯</t>
  </si>
  <si>
    <t>同業者さんと慰めあう垢🥺夢は本強客にペニバン突っ込むこと🥺 スカウト、お店紹介間に合ってます。「お仕事お疲れ様」という気持ちで軽率にいいね👍🏿</t>
  </si>
  <si>
    <t>お得にお買い物をしませんか？ 1当店では、様々なキャッシュレス決済に対応しております!!お気軽にお立寄り下さい＾＾#テルル #キャッシュレス #paypay #aupay #Linepayhttps://t.co/dkbNinmi3L</t>
  </si>
  <si>
    <t>PayPayご利用はこちら https://t.co/LH6vGYWUes</t>
  </si>
  <si>
    <t>soraiyu</t>
  </si>
  <si>
    <t>上履きの種類間違えて返品しようとしたらpaypayで支払ってたのでとても手続きが大変そうだった。こんなときにすまん…</t>
  </si>
  <si>
    <t>浦和</t>
  </si>
  <si>
    <t>妻と3人の子供とすんでいます。長男（小2）、長女（年長）、次女（3歳）。仮面ライダー好き。うつ病通院10年超え。気になったらフォローしてますがメンタル弱いつぶやき多めなので気分を害したらすいません。プログラマー。メンヘラ。好きなように呼んで好きに話しかけてください。</t>
  </si>
  <si>
    <t>ureeez</t>
  </si>
  <si>
    <t>いつの間にか4500円分のPayPay残高返ってきてた</t>
  </si>
  <si>
    <t>月30冊以上本を読むのが目標！</t>
  </si>
  <si>
    <t>n_evh5150</t>
  </si>
  <si>
    <t>@_yu_ra_ne_ お賽銭PayPayはヤバ、、、</t>
  </si>
  <si>
    <t>(@_yu_ra_ne_) (@__runa_______) #パフェには終わりが来る</t>
  </si>
  <si>
    <t>_soso_sironeko_</t>
  </si>
  <si>
    <t>楽天ポイントカード(モバイル)からのPayPayだとアプリ切り替えがあって面倒</t>
  </si>
  <si>
    <t>20↑/気まぐれインターネッツらくがきお絵描きマン/トーラム、コンパス、第五人格、あと日常と雑多もぐもぐ/イラストのアイコン使用の際には一言お願いします/現在のアイコンはpinoさんより♪</t>
  </si>
  <si>
    <t>4e1U8ZdUqK5xDXE</t>
  </si>
  <si>
    <t>PayPayでタバコ買ってからやっぱりLINEpayで払いたいからという客に、きっちりタバコ代現金で返金したバイト君。次は気をつけような😭 僕が教えれてなかったらわるいねん😭</t>
  </si>
  <si>
    <t>コンビニ経営8年目 Twitter🔰 たまにツイートします！宜しくお願いします！</t>
  </si>
  <si>
    <t>saigousann</t>
  </si>
  <si>
    <t>paypay君急に1000円もくれた</t>
  </si>
  <si>
    <t>神戸</t>
  </si>
  <si>
    <t>ラブライバーです。旅行🚆とコーヒー☕とボードゲーム🎲も好きです。
最近はTRPG、CoC(主にPL)とダンジョンズ&amp;ドラゴンズ(主にDM)にハマってます。</t>
  </si>
  <si>
    <t>syachikudakedo</t>
  </si>
  <si>
    <t>【悲報】電子マネー業界、paypayとaupayの2強になってしまう https://t.co/eDKhEFhKQF https://t.co/3HShtiv9az</t>
  </si>
  <si>
    <t>NEONHALL_info</t>
  </si>
  <si>
    <t>謎なタイミングですが、ネオンホールPayPayはじめました。今月営業はあんまりしませんが…。催しを当日中止にする場合もありますし、延期や配信の可能性もさぐりつつそのお知らせもありますので、サイトでのスケジュールチェックお願いします。https://t.co/11ogKuLKKn https://t.co/3T5Asd4TR3</t>
  </si>
  <si>
    <t>長野県長野市権堂町2344　2階</t>
  </si>
  <si>
    <t>長野県長野市・ライブハウス/小劇場…最果ての街にカルチャーシーンは？独自路線を目指す表現者を応援するネオンホールのイベント告知、ニュース等のお知らせアカウントです。　各イベントのチケット予約ticket@neonhall.comまで。</t>
  </si>
  <si>
    <t>Rom001omo</t>
  </si>
  <si>
    <t>お賽銭って今paypayでできるんだ！？</t>
  </si>
  <si>
    <t>👶🍼を卒業したいわね</t>
  </si>
  <si>
    <t>argrath</t>
  </si>
  <si>
    <t>Osaka Japan</t>
  </si>
  <si>
    <t>Wandering Programmer</t>
  </si>
  <si>
    <t>matsusato21</t>
  </si>
  <si>
    <t>PayPayボーナスで1000円もくれるのすごい！！</t>
  </si>
  <si>
    <t>僕らはどこへでも行けると思う</t>
  </si>
  <si>
    <t>とにかくBUMPすき♡大好き愛してる！
窪田正孝と松坂桃李好き( ◠‿◠ ) .
深海魚好き( ◠‿◠ ) .
シーラカンスが特に好き( ◠‿◠ ) 
ジブリ好き( ◠‿◠ ).</t>
  </si>
  <si>
    <t>hisa_ino</t>
  </si>
  <si>
    <t>スマホしか売らなくしてむりやりスマホ売りつけといて使いこなせないと馬鹿扱いって何やねんそれ、ふざけんな。 / “「店員さんがどれだけ苦労させられたかと…」とあるお店ではPayPayを『使い慣れた方のみ』の利用をお願いしている - Togetter” https://t.co/RgYUaO1tEN</t>
  </si>
  <si>
    <t>たまに色んな所でコメントしたい時があるのでアカウントとりました。twitterをバリバリ活用するぞーとかはないので、つぶやきは少ない予定。好きなこと・数学・コンピュータプログラミング・ラグビー(主にプロップ)・中世ヨーロッパ・ケンコバ・フジモン・ブラマヨ小杉などなど</t>
  </si>
  <si>
    <t>12controller13</t>
  </si>
  <si>
    <t>初めまして👏
ご覧頂きありがとうございます。
King Gnu👑、エアライン✈️空、離島、旅行、ドライブ、音楽love🎵🎵
当てはまる方仲良くしてください😄　
よろしくお願いします♡</t>
  </si>
  <si>
    <t>mmiissssaaa</t>
  </si>
  <si>
    <t>やっとこさPayPay登録して使ってみたけどあれめっちゃ便利やな‼︎‼︎</t>
  </si>
  <si>
    <t>原産地：神奈川県</t>
  </si>
  <si>
    <t>コス垢に見せかけてしごおわ報告垢。フォローは非常におすすめしません。よく暴れるのでミュートorブロック推奨。今日も飯がうまい。写真の転載、掲載完全NG末代まで呪います。CNは弥紗　覚えなくていいヨ</t>
  </si>
  <si>
    <t>JL6PQY</t>
  </si>
  <si>
    <t>PayPayの残高が25円か・・・ 例えば税込み100円の商品を買ったとして25円は #PayPay で「残りは現金払い」といった使い方は出来るのかな？</t>
  </si>
  <si>
    <t>JL6PQY@〇×△◇というアカウントを複数確認しておりますが、@JL6PQYとは一切関係ありません。また、アマチュア無線関連のツイートは少ないです。元はてなハイカーでIDは同じでした。</t>
  </si>
  <si>
    <t>machida19</t>
  </si>
  <si>
    <t>【ご案内】キャッシュレス決済について当店では、以下の決済方法がご利用頂けます。・クレジットカード各種・交通系ICカード・iD・楽天Edy・WAON・メルペイ・PayPay・楽天ペイ・Line Pay・QUICPay</t>
  </si>
  <si>
    <t>東京都町田市</t>
  </si>
  <si>
    <t>イエローサブマリン町田カードショップの最新情報を発信していきます！当店はトレーディングカード・アーケード・ＴＲＰＧ・ボドゲの専門店です！様々なカードの買取にも力を入れています！【当アカウントは発信専門です。返信は行っておりませんのでご了承ください】</t>
  </si>
  <si>
    <t>aria_oruta</t>
  </si>
  <si>
    <t>PayPayが始まった当時はかなり大変…どころではなく地獄でした…サビ残当たり前…朝の忙しい時間に店長も旦那も理解出来ずヘルプの嵐…店長に変わっての謝罪の連続…睡眠時間とスロットの時間を返上してお勉強会を開きましたね、無給で😭 https://t.co/1js5DRrJyi</t>
  </si>
  <si>
    <t>富山</t>
  </si>
  <si>
    <t>シンフォギアとコナンが好きまどマギも好きw最近は黒子のバスケのテツくんもね♥
トリプルフェイスLOVEだー💘
選べ？ムリ❤️
パチンコよりはスロット派
精神科通院中の障害者で何が悪い？
敬語不用なので、タメ口だと助かるデース😄エロ系統は全て問答無用でブロックします！</t>
  </si>
  <si>
    <t>Hibiki38chan</t>
  </si>
  <si>
    <t>PayPayしか金もってねぇ</t>
  </si>
  <si>
    <t>PSID：Hatozawa_</t>
  </si>
  <si>
    <t>猫(こむぎ)の手とコントローラーを握って生きてる男子高校生です。リアル優先。 @hatozawa_c</t>
  </si>
  <si>
    <t>KPOP_OUTLETmall</t>
  </si>
  <si>
    <t>🌸新商品予約🌸#SEVENTEEN 表紙📘#billboardKOREA ポスター付2冊セット🧡受取後🏪払いのご注文は⭐➡https://t.co/fAG0fwhp5vクーポンでお得🎫#Qoo10 店⭐➡https://t.co/lNcSLgS8aAPayPay残高払い🆗👌Yahoo!店⭐➡https://t.co/czQAl9qZRf#セブチ #세븐틴 #カラット #CARAT #OdeToYou #せぶち https://t.co/NxqsCVKnD7</t>
  </si>
  <si>
    <t>KPOP OUTLETMALL本店/Qoo10店/Yahoo!店公式twitterです。KPOPCDや公式グッズ専門店😊❤新商品予約や大特価セールも✨最短で韓国発売日翌日入荷/発送🆗🚚‼❤Qoo10❤https://t.co/w3cctEhKx6</t>
  </si>
  <si>
    <t>ssmy_125</t>
  </si>
  <si>
    <t>素顔4 snowman盤を譲渡してくださる方を探しております。求　→  素顔4 snowman盤譲　→  買取アプリ(メルカリ、ラクマ、paypayフリマ)を通してのお取引を希望しております。お心当たりのある方はお手数ですが、DMにご連絡頂けますと幸いです🙇‍♀️</t>
  </si>
  <si>
    <t>翔担よりのall担/嵐歴13年/嵐ファンの人 follow me *\(^o^)/* 無言フォローばかりすみません(O_O) 低浮上</t>
  </si>
  <si>
    <t>Rgunflyhappy</t>
  </si>
  <si>
    <t>PayPayの詐欺メールがきた『異なる端末からアクセスがあったため、一時的に利用を停止しています。こちらから解除できます』みたいな。最近久々にPayPay利用したので、え？と思ったが、最後まで読んだら詐欺メールとわかった割とそれっぽい作りのメールお気をつけください#PayPay #詐欺メール</t>
  </si>
  <si>
    <t>三代目JSB岩田剛典、EXILE TETSUYAの志と活動を尊敬、応援中！！EXILE ATSUSHIの人間性が好き。B'z、浜田省吾、Superfly etc。 40代。作家さんのうつわ、カフェ、空、旅行、ダンスも好き。娘に発達障がいあり障がい関連も呟きます。無言フォローは🙅‍♀️ブロック！QOL大切にしたい。</t>
  </si>
  <si>
    <t>#荒野行動アカウント買取 12#廃課金_金枠多数など高価買取 総実績700以上なので安心🗝️実績確認【https://t.co/Nx5b8A0IsN】買取方法💵各種プリカ/銀行振り込み/Linepay/paypay#荒野行動#荒野行動垢買取#荒野行動買取https://t.co/rWdPmmvxv8</t>
  </si>
  <si>
    <t>✨大好評ご予約受付中✨🌟 #GOT7 ミニアルバム #DYE 🌟ポスター丸めて発送‼PayPay残高払い🆗👌Yahoo!店➡https://t.co/XjMorumTbtクーポン多数🎫Qoo10店💚➡https://t.co/UBJTJJRrIz🏪後払➡https://t.co/I68NiVA4St#GOT7_DYE #GOT7_NOTBYTHEMOON #갓세븐 #ガッセブン #ガッセ #アガセ #아가새 https://t.co/wPmdzNzK4j</t>
  </si>
  <si>
    <t>akane_happy2</t>
  </si>
  <si>
    <t>paypayのバーコードのとこ純平くんにしていたんだけど なんか使うときに恥ずかしくなってきてすみっこぐらしに変えちゃった( 〃▽〃)</t>
  </si>
  <si>
    <t>イルカとホークスをこよなく愛し日々の思ったことをつぶやくだけです(｀･ω･´)ゞ</t>
  </si>
  <si>
    <t>XeSlWDmVVnoKoTQ</t>
  </si>
  <si>
    <t>静岡 中部地方</t>
  </si>
  <si>
    <t>フォロー少ないですが、お気になさらずに。</t>
  </si>
  <si>
    <t>mario_bicycle</t>
  </si>
  <si>
    <t>自走で行ける範囲</t>
  </si>
  <si>
    <t>関東在住の 食いしん坊ローディー 兼 少額凍死家。好きな言葉は博覧強記だが本人は錯乱狂気気味。愛車は2016年式canyon ultimate。2018SR19SRfleche1000。富士98分。R東京サポ会員。</t>
  </si>
  <si>
    <t>sumahoyu1</t>
  </si>
  <si>
    <t>横浜市の固定資産税が届いた。スマホでも支払いができるようになった。paybとpaypayとlinepayとかで払えるみたい！家で完結は今のご時世ありがたいな〜。#payb #payay #linepay #ペイビー#横浜市　#スマホ決済</t>
  </si>
  <si>
    <t>スマホ決済　請求書払い　情報の共有</t>
  </si>
  <si>
    <t>mimikamo2</t>
  </si>
  <si>
    <t>今皆さんに振込みをお願いしてるけどPayPayに送金して頂くって事も出来るのか！って今思った！</t>
  </si>
  <si>
    <t>JAPAN ❤</t>
  </si>
  <si>
    <t>26歳娘と二人暮し♡りゅう♂14歳が心臓、無数の胆石、モモ♀15歳が腎不全、白内障、椎間板炎😭めろん♂１歳★私自身鬱病を36年抱え障害あり外では働けない為収入がなく医療費の為わんちゃんのお洋服を作らせて頂いてます。素人ですが心を込めて作らせて頂きます。ミンネにて販売とTwitteからもご注文お待ちしてます🙇‍♀️</t>
  </si>
  <si>
    <t>Harakei_12_09</t>
  </si>
  <si>
    <t>PayPayデビューしようとしたが、調べれば調べるほどSuicaの方が楽で便利な気がしてきた。PayPayの良いところってどこ？</t>
  </si>
  <si>
    <t>開発経済学、国際政治学、SDGsについて学びたい18歳 / 名古屋グランパスサポ / ネパール🇳🇵に行った影響で南アジア好き /   法政大学-法-国際政治</t>
  </si>
  <si>
    <t>CatRobotP</t>
  </si>
  <si>
    <t>うちの親まで今更paypay使いだした今更QR決済…?</t>
  </si>
  <si>
    <t>総合881素点323埋40</t>
  </si>
  <si>
    <t>🏰島村卯月/市原仁奈担当の黒砂糖Pです
副担当は双葉杏/佐城雪美/渋谷凛 うづりんすこすこ デレステID:379027156(低浮上)
🎤19/1/27~(特殊20/3/26~)ボ込100点制覇→デレマス/放クラ 動画@CRpdouga サブ@catrobotp2 ♂20↑</t>
  </si>
  <si>
    <t>yokosekiwami</t>
  </si>
  <si>
    <t>バイト先こないだからPayPayとd払いが実装されて変な客がまた増えたの思い出して憂鬱になりそうだったけどどうせ誰も来ないか</t>
  </si>
  <si>
    <t>極アームズの肩の上</t>
  </si>
  <si>
    <t>常に瀕死なので極アームズと沖田さん(Fate)を摂取して命を繋いでいる</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</si>
  <si>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https://t.co/cChpVwJlWy</t>
  </si>
  <si>
    <t>motsu_ss</t>
  </si>
  <si>
    <t>paypayで遠隔支払いってのもできるのか🤔すごい</t>
  </si>
  <si>
    <t>Shiobara Spring</t>
  </si>
  <si>
    <t>Remember</t>
  </si>
  <si>
    <t>ysk312_69</t>
  </si>
  <si>
    <t>普通の不織布マスクは楽天やYahoo!ショッピング（paypayモール)で手に入るようになってきたけど、白元 快適ガードプロが全然見つからない。メガネ人にはアレ必須なんだよ。今ある古びたマスクのを取り外して縫い付けるとか出来るかな?白元さん、ちゃんと生産してくれてるのかな?</t>
  </si>
  <si>
    <t>silfac</t>
  </si>
  <si>
    <t>【悲報】スーパーマーケット・ロピアでの #PayPay（ペイペイ）の取り扱いが4月末で終了、BIGHOP印西の店舗も #SmartNews  https://t.co/6XNLTtmE2Q</t>
  </si>
  <si>
    <t>Kanagawa JAPAN</t>
  </si>
  <si>
    <t>世の中につらいことなんて一つもない．世界の全ては私のために，私のすべてはあなたのために．</t>
  </si>
  <si>
    <t>@mark19_gbf PayPayでおねしゃす( ◜ᴗ◝)</t>
  </si>
  <si>
    <t>jyp_army0103</t>
  </si>
  <si>
    <t>学校の自販機PASMO使えるのはわかるけどPayPayまで使えるとは。</t>
  </si>
  <si>
    <t>Jun.K</t>
  </si>
  <si>
    <t>Futawa ljk 2PM JUN.K 김민준</t>
  </si>
  <si>
    <t>kimagure223</t>
  </si>
  <si>
    <t>守山駅のSEIYUもPayPay対応してたんや初耳</t>
  </si>
  <si>
    <t>△610109</t>
  </si>
  <si>
    <t>何がしたいのかよく分かってない鉄旅実況者(?) 鉄旅垢→@kimagure2train 写真垢→@kimagure221</t>
  </si>
  <si>
    <t>takabo_eki</t>
  </si>
  <si>
    <t>@XeSlWDmVVnoKoTQ 出来るだけ加算しないようにしてます💦一応PayPay還元があるのが唯一の救いなので利用してます(´∀｀)</t>
  </si>
  <si>
    <t>宮城 大崎市古川</t>
  </si>
  <si>
    <t>駅メモ用に始めましたが今は雑多な垢です。宮城の片田舎に住む駅メモ社畜同盟(？)の一員です。無言フォロー失礼します💦アイコンは有機酸さん(@yuuki_acid)のミユすけ‼︎</t>
  </si>
  <si>
    <t>2m751</t>
  </si>
  <si>
    <t>いやPayPayのCM、彼氏とカフェで勉強してる所にお父さんから「カフェ代^^」つってPayPayでお金送ってこられたらめっちゃキモイけどな</t>
  </si>
  <si>
    <t>2019年7月 女の子を出産しました✧旦那大好き!!※たまに愚痴✧栃木在住✧朝ドラが好きです✧無言フォロー失礼します🙇‍♂️✧無言フォロー＆タメ口大歓迎です✧ マタ垢/育児垢以外はブロックします #2019July_baby</t>
  </si>
  <si>
    <t>Ootani_Riki</t>
  </si>
  <si>
    <t>PayPayレビュー https://t.co/9p09vxH0ZQ</t>
  </si>
  <si>
    <t>チャンネル登録よろしくお願いします！</t>
  </si>
  <si>
    <t>YouTubeで勉強ライブ配信を投稿しています。私と一緒に勉強していきましょう！ 
彼女→@RYOzou_nanikore
彼氏→@Q3sZLJAhX4QmfWD
妹→@yr6pyjldpmypd 
弟→＠HQfzkecDtgDlgA3
友達→@JAPAN64319796
⤵︎⤵︎⤵︎からチャンネル登録出来ます！</t>
  </si>
  <si>
    <t>luluhina</t>
  </si>
  <si>
    <t>@clowns_addict PayPay残高が空でd払いしかない…(٭°̧̧̧꒳°̧̧̧٭)</t>
  </si>
  <si>
    <t>ひなるるデス。 大宮アルディージャとキキララが好きなコスアカウント。 お仕事成分とサッカーのつぶやき多めかな。※コス画像たまにあるのでご注意です。 お写真はDMにて頂けるとありがたいです</t>
  </si>
  <si>
    <t>yagiLiLika</t>
  </si>
  <si>
    <t>わいの店でもよくイキって老害がPayPayとかで支払おうてして出来なくて聞かれるわ</t>
  </si>
  <si>
    <t>趣味垢 結構日常のどうでもいいこと呟きます たまに暴言も吐くかも？ ご気軽に 相互垢 #コンパス APEX ボカロ</t>
  </si>
  <si>
    <t>noelepyc</t>
  </si>
  <si>
    <t>ふむふむ、こうやって使うのかーのえさんからPayPayの支払いリクエストが届きました  リンクをタップ、またはQRコードを読み取ってPayPay残高を送りましょう https://t.co/woBcojUVfE https://t.co/mDKOmAWoiG</t>
  </si>
  <si>
    <t>幻想郷</t>
  </si>
  <si>
    <t>リリカルなのは フェイトちゃんのグッズを収集。あと東方レミィとフランちゃん、初音ミクとか。
保有PCは7台、自作PCはAMDのみ。HDDは24台(80TB)、SSDは10台(15TB)。https://t.co/6a4DMGECY8</t>
  </si>
  <si>
    <t>DrLINDADr</t>
  </si>
  <si>
    <t>とうとうPaypayをペイっと登録しても～たぁっﾍﾟｲ💦チャージもまだしてないのにそれだけでビビっとる</t>
  </si>
  <si>
    <t>札幌ロックンロール3ピースバンド「LINDA」のドラム担当。
札幌中心に道内、道外も廻りLIVEしています！https://www.facebook.
海外旅行✈👜も好きでよく行きます。
https://t.co/Gh3MgGGgVz
#linda #ロック #バンド #ロックンロール #ドラム #gre</t>
  </si>
  <si>
    <t>yut0x0_2</t>
  </si>
  <si>
    <t>ほんまPayPayとかのコード決済の使い方店員に聞くな💢PayPayとかの運営に聞け💢💢知らんかったらキレられるし、上手く出来なくてもキレられる💢結局こちらがネットで調べてやり取りして、その後ろに会計列が出来るんやで？一番酷いのはレジ前で得だからとDLし始める人な💢💢💢</t>
  </si>
  <si>
    <t>赤井さん貯金</t>
  </si>
  <si>
    <t>島に引きこもるオタク。お空とDCとゲームとアニメ /ミスレスのおかげで世良ちゃんの女と化した人。映画を楽しみに生きている。腐でも何でも食べて楽に描く。20↑ 本垢→( @yut0x0 )</t>
  </si>
  <si>
    <t>【QuickPoint】は誰でも簡単にPayPayボーナスが貰えるQuickPointに新規登録するとPayPayボーナスがGETできる10連スクラッチが貰えます  #ポイ活無料登録はこちらから↓https://t.co/pFKYuYZxI0</t>
  </si>
  <si>
    <t>animeseiyu_info</t>
  </si>
  <si>
    <t>【QuickPoint】は誰でも簡単にPayPayボーナスが貰えるQuickPointに新規登録するとPayPayボーナスがGETできる10連スクラッチが貰えます  #ポイ活無料登録はこちらから↓https://t.co/4PHiQWBZlC</t>
  </si>
  <si>
    <t>PayPay使えるようになったぜ！</t>
  </si>
  <si>
    <t>pine810</t>
  </si>
  <si>
    <t>オサレなハンドメイドマスクないかなとpaypayフリマ見たら、それらも出品できないのね(；´∀｀)</t>
  </si>
  <si>
    <t>千葉県館山市</t>
  </si>
  <si>
    <t>南房総・館山を中心に、ロケコーディネートをしています。  _x000D_
カープファンでもありおひさまでもありです(^ω^)
でも、音楽と甘い物と動物はもーっと好きです♪</t>
  </si>
  <si>
    <t>urushizawa_t</t>
  </si>
  <si>
    <t>流行らせるなら SUICA にしてほしかったよなぁ「店員さんがどれだけ苦労させられたかと…」とあるお店ではPayPayを『使い慣れた方のみ』の利用をお願いしている - Togetter https://t.co/m59mBEmVVQ @togetter_jpさんから</t>
  </si>
  <si>
    <t>宮崎市</t>
  </si>
  <si>
    <t>イラストとか軍用機とか艦これとかやってるアカウント TINAMI → https://t.co/xEcK4zU5T2 pixiv → https://t.co/LHC1vNilby Pawoo → https://t.co/mZmwCsJNKM</t>
  </si>
  <si>
    <t>rai_rai_1125</t>
  </si>
  <si>
    <t>この前PayPay使おうと思ったら中々読み込めなくてその間に生放送の公式LINEの通知とTwitterの通知がめっちゃ降ってきて結局読み込むのに時間かかりそうだったから普通に現金出したわ</t>
  </si>
  <si>
    <t>やっぱななもりーぬって最強だと思うんだ</t>
  </si>
  <si>
    <t>❤︎.*赤色のわんわんと紫の組長推してます❤︎.*</t>
  </si>
  <si>
    <t>hyaeko</t>
  </si>
  <si>
    <t>PayPayした！！！！！</t>
  </si>
  <si>
    <t>コスプレイヤー。何はともあれ荒東。今手。TLが偏りすぎてるのでそれでも宜しければ！ 通販/https://t.co/ffwKG6kWAL</t>
  </si>
  <si>
    <t>CNudeil</t>
  </si>
  <si>
    <t>せっかくお弁当を販売するなら、ドリンクも販売したい→他の人にQRコード決済を強制しようとしてるのに、私は現金…？→paypay申し込み完了！</t>
  </si>
  <si>
    <t>群馬 前橋市橳島町155</t>
  </si>
  <si>
    <t>2020.4.5に群馬県前橋市にレンタルカフェをオープンいたします。住所は「前橋市橳(ぬで)島町155」です。ぜひ遊びに来てください。</t>
  </si>
  <si>
    <t>🌟入荷完了🌟即日発送可🚚‼#IZONE　🌸 #SECRETDIARY 🌸カレンダー📅/フォトブック📙クーポンでお得🎫✨Qoo10店🌼➡https://t.co/mJEJyZzN4ppaypay残高払い/携帯決済OK📲のYahoo!店➡https://t.co/Jp8UyQ59mD#아이즈원 #블룸아이즈 #アイズワン #WIZONE #ウィズワン #블룸아이즈 #AKB48 #HKT48 https://t.co/w25VJrvZhC</t>
  </si>
  <si>
    <t>alcoholic_81</t>
  </si>
  <si>
    <t>PayPayのCMのお父さん、ちょっとやだ。</t>
  </si>
  <si>
    <t>お酒はともだち</t>
  </si>
  <si>
    <t>lvnk27kyun</t>
  </si>
  <si>
    <t>QR決済の時にレジで会計する時までにアプリ立ち上げておいてくれると有難いんだ〜(º﹃º`)PayPayとかもバーコード表示から5分間支払いできる猶予があるし、並んでる時とかに事前に表示しておくとスムーズだよ(º﹃º`)</t>
  </si>
  <si>
    <t>D#iris右側/ピコグラムの左側/Witchy2の歌う方</t>
  </si>
  <si>
    <t>猫でもまおでもお好きにお呼び👸💋生魚と日本酒と一松と歌と絵が好きです🙇 ﾂｲﾌﾟｮ【https://t.co/RdRcwel9Tc】ﾏｲﾘｼｭ 【https://t.co/i2zYYY0T2q 】#猫俣茉織 つけてくれてたら探しに行くよ</t>
  </si>
  <si>
    <t>shu_____ya121</t>
  </si>
  <si>
    <t>PayPayのCM、100パーキッもってなる、個人的に父親が嫌いだからです</t>
  </si>
  <si>
    <t>ケヤカスになったはいい、無事天界へ除霊される日までうるさいです。現実なんて見てなにになる？  #春から大学生</t>
  </si>
  <si>
    <t>telurugyouda</t>
  </si>
  <si>
    <t>【paypay】テルルにて設定サポート中!!お気軽にご来店ください!!詳細は店舗まで↓048-577-5356#テルル #行田 #おサイフ携帯 #電子マネー #PayPay https://t.co/hszJllsdYb</t>
  </si>
  <si>
    <t>埼玉県行田市旭町13-35</t>
  </si>
  <si>
    <t>テルルランド行田店 TEL048-577-5356 テルル最大規模のお店です!! 大型モニタとくつろぎスペースで待ち時間も快適です。皆様のご来店お待ちしております☆
★営業時間★
平日 AM11:00～PM8:00
土日祝 AM10:00～PM8:00</t>
  </si>
  <si>
    <t>_ena_dayo_2</t>
  </si>
  <si>
    <t>@poyon__2 PayPay使える飲食店は強い！！</t>
  </si>
  <si>
    <t>#ジェルくんとえなの日常一コマ</t>
  </si>
  <si>
    <t>本垢❮@_ena_dayo_❯の日常2号🎀                                
                                ジェルくん関連の事は本垢で呟きます💭</t>
  </si>
  <si>
    <t>vVdV1RLShSCsHUl</t>
  </si>
  <si>
    <t>アメブロを更新しました。 『皆様の御要望にお応えして当店でもPayPay決済が御利用可能になりました。今ま...』 #PAYPAY #関内https://t.co/HIrSGt4Z06</t>
  </si>
  <si>
    <t>神奈 横浜市 中区</t>
  </si>
  <si>
    <t>横浜にオープンしたイベロアメリカ（イベリア半島＋ラテンアメリカ）をテーマとしたお店です。tel 045-341-3377 貸し切り宴会、パーティー受付中です。</t>
  </si>
  <si>
    <t>@mirimiri_xo1102 電話きたよ！少しびっくりしたけどな😂</t>
  </si>
  <si>
    <t>marunouchi334</t>
  </si>
  <si>
    <t>だからPaypayよりもPaipaiにすべきだとあれほど https://t.co/UWQyZgURHL</t>
  </si>
  <si>
    <t>ビッくらポン</t>
  </si>
  <si>
    <t>2つで十分ですよ！</t>
  </si>
  <si>
    <t>aki0251</t>
  </si>
  <si>
    <t>PayPayしようかも迷ってたけど、やっぱり止めよう。クレカもやめた方が良いかもしれない。現金なら騙されない。もってなければ取られない。</t>
  </si>
  <si>
    <t>Tochigi&amp;IbarakiJAPAN</t>
  </si>
  <si>
    <t>love travellove dogs(have two chihuahua)get iPad2 recent
My job is radiological technologist.my most interested in mammography.
Please communicated me.</t>
  </si>
  <si>
    <t>tapi0ka_chan</t>
  </si>
  <si>
    <t>PayPayのCMの「パフェ代 がんばれ」のパパが素敵すぎる。あれは娘からも嫌われないよね。</t>
  </si>
  <si>
    <t>日々モラ男に殺され続けている心を可愛い我が子とTwitterで癒しているアカウントです。</t>
  </si>
  <si>
    <t>coyomi_43</t>
  </si>
  <si>
    <t>m&amp;amp;nGroup各店にご来店頂いている皆様、PayPayのご登録を済ませておいて頂けると大変助かります！！！</t>
  </si>
  <si>
    <t>info@axis-mgt.tokyo</t>
  </si>
  <si>
    <t>オタク/腐女子/コスプレイヤー/GGGのこよみん/m&amp;nGroup部長 @m_n_group_inc /AxiS Management代表 @Axis_mgt</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</si>
  <si>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</si>
  <si>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YORIMASYO</t>
  </si>
  <si>
    <t>paypayのCM…</t>
  </si>
  <si>
    <t>レモングラブ王国</t>
  </si>
  <si>
    <t>歌う声優さん、舞台に立つ声優さんに興味あり。コラボカフェも。「FGO 絶対魔獣戦線バビロニア」まとめて視聴中。どんな作品を見てもすぐ泣いちゃうのが悩み。とうとうゴールデンカムイの沼にはまってしまった。「好き」と「やばい」しか書いてないアカウント。一人称が「俺」な時は照れ隠し。よせやぁい</t>
  </si>
  <si>
    <t>kimagureSAKU</t>
  </si>
  <si>
    <t>@Necomata299 人と接する機会が減るからセルフレジも最高！セルフレジ+クレカ良いですな٩(ˊᗜˋ*)و友人レジならPayPayなりなんなり使うのが1番安全そう(๑•̀ㅂ•́)و✧</t>
  </si>
  <si>
    <t>⛩Sound Horizon Kingdom⛩</t>
  </si>
  <si>
    <t>長髪が好きで伸ばしてる。猟奇表現を好む。男性でも女性でもないXジェンダー。TRPGばっかりやってます。最近ポーカーにハマってる。たまに人狼。爬虫類・両生類飼ってる。アイコンはウェスカーのフィギュア。ヘッダーはペットのタマゴヘビ。</t>
  </si>
  <si>
    <t>お得にお買い物をしませんか？当店では、様々なキャッシュレス決済に対応しております!!お気軽にお立寄り下さい＾＾#テルル #キャッシュレス #paypay #aupay #Linepay #テルル #テルルでんき https://t.co/9NqpnhQNeO</t>
  </si>
  <si>
    <t>PROSHOP_HAMADA</t>
  </si>
  <si>
    <t>【実店舗からのお知らせ】まちかどペイペイ第3弾キャンペーン実施中！☆2020年4月30日(木) まで☆お会計の際 #PayPay をご利用いただいたお客様には、還元事業による5%還元に加え、最大5%のPayPayボーナスが付与されます。今なら、合計最大10%戻ってくる！お得にゲットできるチャンスです♫ https://t.co/3in32XqYDE</t>
  </si>
  <si>
    <t>東京都足立区竹の塚1-30-3</t>
  </si>
  <si>
    <t>皆様が輝く現場だからこそ、よりカッコよく！独自の視点でセレクトした機能的なワークアイテムを随時ご紹介していきます！名入れヘルメット・安全靴・作業手袋・作業服・鳶・祭用品を実店舗と通販にて展開中🌐お問い合わせはお気軽に🎵😊 ℡03-3883-4129 営業時間 10:00～20:30 🚃竹ノ塚駅徒歩3分</t>
  </si>
  <si>
    <t>teltelland_KI</t>
  </si>
  <si>
    <t>PayPay登録サポート実施中！店頭にてお待ちしております！当店クルーが登録～ご利用までお手伝いします！#PayPay#木更津https://t.co/FQXcN9M9yF</t>
  </si>
  <si>
    <t>千葉県木更津市朝日 3-10-19イオンタウン木更津朝日１F</t>
  </si>
  <si>
    <t>こんにちは！てるてるランド木更津店です！
特価情報などは大人の事情により発信が難しい時代になりました。。。
これからは木更津コミュニティを重視したSNSアカウントに転身します。Bot辞めます。
#木更津　#きさぽん　#内房エリア　#他店対抗
スタッフの異動もありますが、変わらずお付き合いお願いいたします。</t>
  </si>
  <si>
    <t>Tabibito_Yuu</t>
  </si>
  <si>
    <t>ついにPayPay始めました…✨</t>
  </si>
  <si>
    <t>白猫メインの雑多垢。</t>
  </si>
  <si>
    <t>【しろねこ/ぱぶじー/えふじーおー】で遊んでます！とっても素敵なiconは(@hinata_boco)ちゃん！🎃headerは(@lucky_life_ccc)さんから！👻</t>
  </si>
  <si>
    <t>boase36</t>
  </si>
  <si>
    <t>緊急事態宣言で開幕６月以降決定的…交流戦中止へ（スポーツ報知）https://t.co/UOFE43z19v今年は交流戦でPayPayや京セラ行くこと考えてたけど仕方ない💦もしかしたら神宮すら行けるのは来年以降になるかもしれないな😭</t>
  </si>
  <si>
    <t>石川県</t>
  </si>
  <si>
    <t>富山生まれで石川でサラリーマンしています👔
Swallowsやプロ野球関連のツイートが多いですが、プライベートな事もたまにつぶやいてます😊</t>
  </si>
  <si>
    <t>tomakondo</t>
  </si>
  <si>
    <t>京都府 京都市 下京区</t>
  </si>
  <si>
    <t>京都中央卸売市場の場外売店でもある京都の老舗青果店、西喜商店の四代目。 立命館中高大（政策卒）→SEGA→地元カンパニー→八百屋／京都移住計画／さらえるキッチン主宰（フードロス対策PJ）／京都府のカタログギフト/セガレセガール／阪神と競馬とその他スポーツ／日本語ロック／WACK箱推し（特にBiS）</t>
  </si>
  <si>
    <t>biseikatu</t>
  </si>
  <si>
    <t>PayPayの還元率が0.5%になりました。　安全面以外でキャッシュレスが普及しない理由が垣間見えた瞬間ですね。　小銭増えなくて便利なので私は使いますけど、、、お得とは思いません</t>
  </si>
  <si>
    <t>国立大学在籍の初心者ブロガー。ネット副業で稼ぐための情報を発信しています。気になった記事はどんどんリンクしてください。3/6投資スタート、3/8ブログスタート、3/26メルカリ に裏切られる(副業収入7桁) https://t.co/MibfTlia2h</t>
  </si>
  <si>
    <t>Voyage_2002</t>
  </si>
  <si>
    <t>もう一つお知らせ。ドリンクチケットつくりました。10杯＋1杯¥5000と、とてもお得なチケットです。1杯¥500以上の飲み物は現金払いになります。お申し込みフォームからお願いします。この時期なので郵送致します。振込かPayPayです。https://t.co/noPS0m4uKi https://t.co/WFw2BiXhNZ</t>
  </si>
  <si>
    <t>岐阜 岐阜市</t>
  </si>
  <si>
    <t>岐阜駅近でsoul bar やってます。70年代～90年代のソウル、ファンク、R&amp;BなどのBGMでゆったりとおくつろぎいただけるバーです。そして、目の前にovertimeというスポーツバーもやってます。(メインはバスケ)小さなスタンディングバーです。よろしくです。岐阜スゥープス、swoopy</t>
  </si>
  <si>
    <t>mina___mi9112</t>
  </si>
  <si>
    <t>みんなPayPayやり始めてるから我もやろうかな🤔</t>
  </si>
  <si>
    <t>社畜伍年目</t>
  </si>
  <si>
    <t>2Mixros</t>
  </si>
  <si>
    <t>PayPay、お金が減らないから無限にあると勘違いしがち</t>
  </si>
  <si>
    <t>さいたま</t>
  </si>
  <si>
    <t>風丸が一生好きです</t>
  </si>
  <si>
    <t>syapu_aruna</t>
  </si>
  <si>
    <t>PayPayで一番ムカつくのはQR式の際、値段入力するやん？あれ店員に見せずに確定して支払い済ませて勝手に帰ろうとするの本当にやめてほしい。金額合ってればいいけど間違ってると取り消し作業するのクッソめんどいんだぞあれ。</t>
  </si>
  <si>
    <t>秘境</t>
  </si>
  <si>
    <t>ベーコンアスパラ系のxジェンダーです/自称料理ガチ勢マン。/永遠の25歳やぞ/</t>
  </si>
  <si>
    <t>Namiextri3Jsb</t>
  </si>
  <si>
    <t>#ホークス  #シークレットグッズ先日、PayPay Domeへ😀✌️#交換希望#郵送優先[譲]画像一覧[求]甲斐野(ｷｰﾁｪｰﾝ) https://t.co/auEJti8VvM</t>
  </si>
  <si>
    <t>HAWKS 愛20年😃✌️</t>
  </si>
  <si>
    <t>akebi1205</t>
  </si>
  <si>
    <t>ねこちゃんのおなか</t>
  </si>
  <si>
    <t>つゆかぜです
成人済 
宗教は山田一郎
うるさいのでミュート推奨
腐ってます
変なことを呟くか、沢山RTしたりします
裏垢なので愚痴など酷いです
苦手な方はブロックして下さい</t>
  </si>
  <si>
    <t>sotetsu0608</t>
  </si>
  <si>
    <t>ロピアは元々コストを抑えることで安くすることがコンセプトだからPayPay手数料かかるとやめるよね。なのにオーケーはコストがかかってもクレジットカードや電子マネーは対応するまあ３%割引が効かないけど</t>
  </si>
  <si>
    <t>横浜市の最西端(神奈中戸塚営業所管内)相鉄線沿線民</t>
  </si>
  <si>
    <t>初めましてジンペイチャンネルへようこそ！！ こちらに自己紹介など載っていますのでぜひご覧ください！！ 僕の沿線は相鉄線沿いです。 そうにゃん、ブシニャンすごく大好き！！！😍無言フォロー失礼しますまあ一般垢を兼ねています。 なりきり垢</t>
  </si>
  <si>
    <t>H_Koffer</t>
  </si>
  <si>
    <t>現金決済オンリーだけど安くて重宝していた個人商店(八百屋)が2軒あったんだけど、1軒が店を畳む一方もう1軒はPayPay対応になってて、なるほどキャッシュレス対応or dieみたいな二択になってんのかなーとか思ったりした。</t>
  </si>
  <si>
    <t>kahewore</t>
  </si>
  <si>
    <t>PayPay使えないからしんだ</t>
  </si>
  <si>
    <t>アル中＆ネコ中＆アイドル中。丸顔たれ目たぬ顔。あかりん。かけひこもえたろちゃん。叶かのちゃん。欠損バー琴音ちゃん。欅箱推し。coffret瑞希ちゃん。髙木よ紫ノさん。トキョショキ。乃木坂まなったん。絢音とこったん。乃木麗奈さん。花宮るいさん。春終ゆりさん。みぽりん。めるにゃん。山井すずちゃんすずっこ倶楽部。50音順です</t>
  </si>
  <si>
    <t>masaya_tha</t>
  </si>
  <si>
    <t>ついに！！！ まだやってないけど、LINE Pay(デビット) → Kyash → PayPayで全てのオートチャージさせるのが一番いいのかな？ / KyashがApple Pay対応、iPhoneでタッチ決済可能に (Engadget 日本版) #NewsPicks https://t.co/jvNnVNJqqq</t>
  </si>
  <si>
    <t>バンコク ... に住みたい</t>
  </si>
  <si>
    <t>最高にイケてるプロダクトを作ってます / MacbookとバンコクとWebサービス・アプリが好きです / MZという人が4月に100万円くれるらしいです / #サウナー / シンガポールで死にかけました / 現場からは以上です😗 / 全て個人の見解です。WED←POL←UZABASE(SGP)←UZABASE</t>
  </si>
  <si>
    <t>今回は大人っぽめのアクセサリー作ってみました(o´罒`o)ブレスレット＆ピアスセットで1000円です♥ラクマ、PayPayフリマ、メルカリで販売しています！気になる方はリプください♥#メルカリ#ラクマ#PayPayフリマ#GIRLSMe https://t.co/QLHxtB2Ct0</t>
  </si>
  <si>
    <t>_yu_ra_ne_</t>
  </si>
  <si>
    <t>お賽銭paypayでできるのすごくおもしろい。。時代。。。</t>
  </si>
  <si>
    <t>🥀 呪 🥀 @jyujyu_info / 神社⛩とお酒🍻とかわいい女の子がすき / 2020.08.17 LIQUIDROOMワンマン / DMは事務所が管理しています。 お仕事の御依頼やお問合せはコチラ staff@xidea.info</t>
  </si>
  <si>
    <t>QWkMvupazYkFkWP</t>
  </si>
  <si>
    <t>auショップから、au payの加盟店にいかがですかと、数日来電話が多発😳加盟店側のメリットを調べてみるとpaypayと比べると少々見劣りする部分がある😅LINE payも然りで。。。あれもこれもとお客様本位になりすぎると知らず知らずのうちに手数料が発生してても面白くないので当面はpaypayだけで様子見👍</t>
  </si>
  <si>
    <t>広島市</t>
  </si>
  <si>
    <t>広島市内住、愛犬ヨーキー、好物→40ソアラ・レガシィ3.0R【BPE】・一眼レフ【CANON】・ミーラレス【CANON】・デジカメ【RICO】・舶来時計・長渕剛・浜田省吾・矢沢永吉・EGO-WRAPPIN・鉄道・飛行機・旅・野球鯉党・蹴球三本矢・競馬・落語・演劇・歌舞伎、無言フォロー失礼します👍</t>
  </si>
  <si>
    <t>mugenedamame</t>
  </si>
  <si>
    <t>やってって言う人はいないけど 使い方よくわかってないのにモタモタやる人とか PayPay使えるんだ入れてみよ〜ってその場でダウンロードし始める人とか最初の頃居たわ… 迷惑だから… 時間ある時に設定とかちゃんと終わらせて来てくれ…</t>
  </si>
  <si>
    <t>雑多垢
成人済み雑食腐女子 お下品で喧しいので注意
絵を描きます 落描きばかりします
FGO マンキン 鬼滅 メイアビなどが好きです
松垢→@mame_a_mt</t>
  </si>
  <si>
    <t>taka____na</t>
  </si>
  <si>
    <t>ビックカメラとPayPayロゴ似てんなぁ</t>
  </si>
  <si>
    <t>PCでゲームしてたまに絵描く人（RTミュート推奨）
モーメント見ててってね！ボイチャできます（震え声）</t>
  </si>
  <si>
    <t>kashiwaneko</t>
  </si>
  <si>
    <t>潔くPayPayやめる予定のロビア強い</t>
  </si>
  <si>
    <t>柏</t>
  </si>
  <si>
    <t>球場飯をメイン（としたい）食べ歩きのブログやってます
野球実況用のアカウントは(@kashiwaneko1ive)で復活。こちらもフォローぜひぜひ。</t>
  </si>
  <si>
    <t>tztw_</t>
  </si>
  <si>
    <t>こないだマスク買ったお店で今度は箱マスク見つけたから昨日パパに建て替えたPayPayのお金戻してもらうべきだな　はは</t>
  </si>
  <si>
    <t>えくしきららうんび その他たくさん</t>
  </si>
  <si>
    <t>satan_pu</t>
  </si>
  <si>
    <t>まじでな、現金で支払うの止めれば感染めっちゃ減らせると思うんだかざすだけのIDとかクイックペイとか、paypayはバーコードでピってやるだけだしお金から感染するのめっちゃ多そうだもん😅</t>
  </si>
  <si>
    <t>🐷</t>
  </si>
  <si>
    <t>mQ8Iq4mry8VtQaP</t>
  </si>
  <si>
    <t>TAG製　ランヤードカラー　コヨーテ価格8800円税別未使用品です🤗特殊部隊装備に如何でしょうか？通販可能です！PayPay使えますのでご希望の方は是非！#第三商店@mQ8Iq4mry8VtQaP https://t.co/zbFNtnc9y1</t>
  </si>
  <si>
    <t>〒395-0044 長野県飯田市本町1-12中村ビル2F</t>
  </si>
  <si>
    <t>3月16日に単独店舗としてオープンしました！営業時間13時-19時 水、木曜定休日です。通販も可能ですので、気になるものあればDMください。</t>
  </si>
  <si>
    <t>Kanarisukebe</t>
  </si>
  <si>
    <t>PayPayの還元うんちになっちゃったな</t>
  </si>
  <si>
    <t>安本彩花</t>
  </si>
  <si>
    <t>5推しのキモいオタク。美しいツイートを心がけてます。</t>
  </si>
  <si>
    <t>jip65890157</t>
  </si>
  <si>
    <t>あきばおーpaypay使えんじゃん</t>
  </si>
  <si>
    <t>ねむいわねDHK</t>
  </si>
  <si>
    <t>P_ramu719</t>
  </si>
  <si>
    <t>PayPayって現金化出来るっけ？👼🏻</t>
  </si>
  <si>
    <t>最近P活始めました✌🏼️/目指せ月50万円💰/普段は国家資格所有の仕事をしています💉/人生死ぬこと以外かすり傷/海外旅行/コスメ/太P探すぞ～＼＼\└('ω')┘//／／🔥</t>
  </si>
  <si>
    <t>CharlieHomebody</t>
  </si>
  <si>
    <t>アプリの半額クーポンに釣られてガストなう。PayPayのキャンペーンと組み合わせると500円以下のお得さ。こんな時間に飲んでごめんなさい！　#ガスト https://t.co/t9KRuReJC0</t>
  </si>
  <si>
    <t>神奈川県横浜市</t>
  </si>
  <si>
    <t>こんにちは👋人畜無害🌳な🕊平和主義者☮️すこし心配性🥺。BABYMETALメイト🦊兼さくら学院父兄🌸でJeweler💎。いっかいお休み中🤔。音楽🎹と映画🎬、エンタメ🎭いろいろ。コーヒー☕とワイン🥂、散歩🚶‍♂️🚶‍♀️が好き。コスパの良い自炊に挑戦中。</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</si>
  <si>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https://t.co/bVGWwQsDCR</t>
  </si>
  <si>
    <t>simizutowabutyo</t>
  </si>
  <si>
    <t>スーパーで高齢者がPayPay使おうとしてフリーズして焦ってたから次に並んでた俺が手伝いしてみたら更新してなかった。せめてスーパーに入る前に画面出しててくれないか？店員にスマホ操作させるの、なんとかならないか？PayPay側も注意促して、どうぞ。</t>
  </si>
  <si>
    <t>静岡県静岡市清水区</t>
  </si>
  <si>
    <t>適当に見て適当にツイートしてます。ですので真面目に受け取らないで欲しいです。</t>
  </si>
  <si>
    <t>un6FRdcgkWDNfNn</t>
  </si>
  <si>
    <t>@nfw13100377 免許証はもってるし、エネKeyとPayPayとSuicaある‼️ダイジョ～ブ🙆</t>
  </si>
  <si>
    <t>wacciと橋口洋平さんが大好きです。若干ビビりなため、フォローの際に一言添えていただけると嬉しいです。</t>
  </si>
  <si>
    <t>支払い方法:(Payment methods:)#Amazonギフト#PayPayｋ</t>
  </si>
  <si>
    <t>Relieve_bien</t>
  </si>
  <si>
    <t>【オンラインプラン予約時の注意⚠️】▼予約可能期限は支払方法によって、以下の通りですいずれも利用希望日時より《PayPay》3時間前《銀行振込》前日の午前中（予約確定＋入金確認まで必須）▼料金や接客内容について思考期間後、変更する場合があります。その際は事前にお知らせします</t>
  </si>
  <si>
    <t>ご対応は10〜22時となります。</t>
  </si>
  <si>
    <t>人生の「きっかけ」を共に探すひと時をご提供する、対話型レズ風俗店・公式アカウントです。 「レズ風俗に来たかった理由」を紐解き、必要とする情報や癒しをご提供致します。頑張ってる貴女が、一息つける場を見つけられるように。ご予約・お問い合わせはお気軽にDMへ。求人はHPに。キャスト兼店長→橘みつ @mitsu_lesbian</t>
  </si>
  <si>
    <t>kzhk_hk</t>
  </si>
  <si>
    <t>paypayのCM、発展途上国みたいな欲望丸出しな品性のかけらもないノリだったのに急に「カフェ代、勉強がんばれ」とか何が起きたんだ</t>
  </si>
  <si>
    <t>癖になってるんだ、音消して歩くの</t>
  </si>
  <si>
    <t>「PayPayで払いたいんですけど、どうやって払うんですか？？」って聞いてくる客はバカすぎると思う「貴方が持っているものは何のためにあるんですか？」って言いたくなる https://t.co/0TyHePgRTg</t>
  </si>
  <si>
    <t>yoko1065koki</t>
  </si>
  <si>
    <t>今いろいろツイート見てたら「PayPayは　　当店では使い慣れた方のみご利用ください」って張り紙についてのお話「アプリの入ってないスマホを店員に見せる老人も大勢いるのだ」って言ってる人がいて次男に「　　そんなやつおらんやろ～　　って言う芸人さんいるけどその芸思い出したわ！」って話した。</t>
  </si>
  <si>
    <t>日本 埼玉</t>
  </si>
  <si>
    <t>田中聖 くんが大好きです。 SixTONES大好きです♡ あとKAT-TUNＦＣに入ってます。 大きな息子２人いる母です♫ 夫、大きな息子２人、柴犬のレモン♀と暮らしてます〜
ジャニーズは子供時代から好きでーす。</t>
  </si>
  <si>
    <t>project_nemesys</t>
  </si>
  <si>
    <t>こんな時に少し明るい話題うちの近くのスタンド、軽油が92.8円まで下がりました！しかも、PayPay、LINE Payに対応してるので2%還元のLINE Payで払えるので神！ https://t.co/sucH6UuVO7</t>
  </si>
  <si>
    <t>埼玉県さいたま市</t>
  </si>
  <si>
    <t>NEMESYS代表…1999年より活動◆アニソン、ユーロ、東方、邦楽のDJ◆ネメダンパ、あにおん、ゆるあに等のDJイベント◆東方ユーロアレンジ、K2E†Cradle代表◆DJや協賛依頼、DJ機材(NXS2シリーズ)&amp;スピーカー等PA、プロジェクターやスクリーン、VJミキサー等レンタル依頼はDMやメールにて</t>
  </si>
  <si>
    <t>siimu_416ft_FL</t>
  </si>
  <si>
    <t>福岡県在住／趣味：航空関係、地元鉄道、写真、模型、スノボ&amp;スキー、演劇、アクション、特撮&amp;アニメ。／福岡の空の下、時々他県の空の下から日常を呟きます。</t>
  </si>
  <si>
    <t>@coconiya_0201 ここちゃんはもうPayPayのピンクが似合いすぎるからむしろ全部の買い物カッコつけてPayPayでって言って！！！(え)</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</si>
  <si>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https://t.co/xfB3viu7eP</t>
  </si>
  <si>
    <t>生徒一人一人に電話して笑顔で話してるのって実際辛いんだろうな。本当にホスピタリティー感じるよね。</t>
  </si>
  <si>
    <t>当選発表！！これのリプ欄にまとめます！@akr_yssお知らせの通り、アマギフかPayPayどちら希望か、DMください！！※抽選、すみません！！間違って消してしまった💦協賛者、12:00に確認済なので画像にて確認！💦おめでとうありがとうございます🙏🙏🤧#たこ企画#1000万のたこやき https://t.co/77XITlVhRq</t>
  </si>
  <si>
    <t>mominotakumi_nk</t>
  </si>
  <si>
    <t>#ナカノ 駅前 #口コミ #リピート 多数 #リラクゼーション #マッサージ #足つぼ #ヘッドケア のお店 #もみの匠中野店 #中野駅 徒歩30秒 #サンモール 入口 60分2980円 #お着替えあり #PayPay #電子マネー #クレジットカード 利用可 #平日 #雨の日 #ペア割 あり 予約優先 ご予約は03-5942-5688まで！</t>
  </si>
  <si>
    <t>東京都中野区中野5-64-10 サンモール中野ビル 4F</t>
  </si>
  <si>
    <t>中野駅徒歩30秒の「もみの匠 中野店」は、全身もみほぐし60分2980円の格安サロンです。営業時間は11：00〜23：00で年中無休です。ご予約は 03-5942-5688まで。各種クレジットカード、電子マネーがご利用可能です。https://t.co/F08wkhqsWM</t>
  </si>
  <si>
    <t>@HAMAZUSHi_com わぁ素敵なキャンペーン、ぜひ応募させてください🎁😌✨『#はま寿司 さん』大好きですっ💕『#テイクアウト 』もよく利用するので、PayPayが使えるのはすごく嬉しいですっ💓😊✨春の贅沢なネタを、ぜひお家で家族みんなで味わいたいですっ🍣✨良いご縁があると嬉しいです🍀 #PayPay新生活応援CP</t>
  </si>
  <si>
    <t>evemichi</t>
  </si>
  <si>
    <t>まいどーカレー屋ノアノアです今更感満載ですが、やっと…やーっと！使用出来るクレジットカードの幅が広がりました因みに「paypayいつ使える？」と結構聞かれますがこのレベルなのでいつになるのやら分かりませんごめんなさい当店もコロナ影響でお持ち帰りが増えて来ましたどうぞご活用下さい https://t.co/oMM6ADBzxC</t>
  </si>
  <si>
    <t>AMAMI</t>
  </si>
  <si>
    <t>鹿児島県の離島・奄美大島でカレー 屋NOANOA（ノアノア）をしております
どうでもいい個人的な事も呟きますが、どうか往年の馬場さんを見るような暖かな眼差しで見守って下さい
AMAMI ノアノアカレー</t>
  </si>
  <si>
    <t>candy_kirarin</t>
  </si>
  <si>
    <t>パーソナルトレーニング、キックボクシング、美容、野球、ラグビー、格闘技、犬猫が好き♡21年間続いていた過食嘔吐がピタリと止まっていたのに、また復活😭共通点がある方は無言フォロー大歓迎😊気になる方には無言フォローしますがお許し下さい🙇 ダイエット、トレーニングしてる方仲良くして下さい🙋</t>
  </si>
  <si>
    <t>1230ivan</t>
  </si>
  <si>
    <t>paypayなぁ。うちの店も使う人が多くなってきたけど「チャージはどうやるの？」って聞かれるんだが、そんなん、そんなのアプリ入れた時から調べておけよぉってなる。私らは支払いの作業しかわからんのだよ。</t>
  </si>
  <si>
    <t>七松小平太のボール</t>
  </si>
  <si>
    <t>成人済。何処にでもいる凡人。                                             現在、忍たま熱。時々グラブルとFGO。                  
好きな事を呟きます。</t>
  </si>
  <si>
    <t>mg_shido</t>
  </si>
  <si>
    <t>【お知らせ】ＭＧ志度店でもPayPay使えるんです！クレーンゲーム、プリクラ、メダル貸出、ＯＫです！（一部ゲームは除きます）詳しくは当店スタッフまでお尋ねください。 https://t.co/U0wnfQud8u</t>
  </si>
  <si>
    <t>香川県 さぬき市</t>
  </si>
  <si>
    <t>香川県さぬき市フジ志度店敷地内にあるアミューズメントパークMG志度店のtwitterです。景品の入荷状況やゲームのアップデートなど最新の情報をいちはやくお知らせしていきます。</t>
  </si>
  <si>
    <t>zouji68</t>
  </si>
  <si>
    <t>最終連絡手段の一つとしてアカウントを取りました。基本的には、ぐぐたす(google+)の方で、Kazu.Yとして書き込んでいますので、こちらに書いても見ることはないです。</t>
  </si>
  <si>
    <t>hoshi__ishi</t>
  </si>
  <si>
    <t>(paypayを使っての寄付行為は規約違反なんだよな…)</t>
  </si>
  <si>
    <t>世界の片隅でたやたやする</t>
  </si>
  <si>
    <t>三十路雑食腐。嶋山と月島兄弟がぐうかわ。坂本真綾LOVEでFGOしてます。</t>
  </si>
  <si>
    <t>gio2_freak_dayo</t>
  </si>
  <si>
    <t>・週単位で会員募集、会費はPayPay等で徴収・Stars／PPPokerあたりでホームゲーム(フリロトナメ)を開催・プライズはいつもの感じ(チケットetc)・ディーラーは時給もらってYoutube／Periscope等でライブ配信期間限定、1万円/週なら払うかもｗ</t>
  </si>
  <si>
    <t>THE FOOL - 増え続ける体重と減り続ける貯金に怯える毎日。ほぼポーカー専用アカウント。</t>
  </si>
  <si>
    <t>HJ3PmWSQzEwLsx9</t>
  </si>
  <si>
    <t>@mammy11927163 PayPay企画だ〜٩(*´︶`*)۶参加するね〜(●︎´▽︎`●︎)</t>
  </si>
  <si>
    <t>いっぱいあてるぞ〜っ！</t>
  </si>
  <si>
    <t>懸賞垢です⭐️懸賞しまくったり1日全くしなかったり…ゆるゆるにやっていきます✨たまーに気分で企画するかも…？結構人見知りなので絡んできてくれると嬉しいです☺️小さな幸せを見つけていく🍀</t>
  </si>
  <si>
    <t>coconiya_0201</t>
  </si>
  <si>
    <t>❤︎今日の君が昨日よりも好き❤︎</t>
  </si>
  <si>
    <t>♡꒰ @satoniya_┊︎@satomimi__┊︎@satotomi__ ꒱♡</t>
  </si>
  <si>
    <t>4/7(火)Skypeオンライン営業(本日は店舗営業はお休みです。)瑞希&amp;amp;あいりのコンビ配信1枠目20:00-21:002枠目21:10-22:103枠目22:20-23:20各枠先着4名様まで。ご予約開始18時よりDMからお申込ください。(メイド2名:最大4名様)☆チャージ1枠2000円＋1ドリンク1000円合計3000円(PayPay前払) https://t.co/3icDOni0wk</t>
  </si>
  <si>
    <t>lopiashugi</t>
  </si>
  <si>
    <t>【超悲報】ロピアPayPayが4月30日で終了！現金のみに戻ります。 https://t.co/IBrAGFWXq6 https://t.co/ovMzuTiXfX</t>
  </si>
  <si>
    <t>食生活♡♡ロピアが大好きなロピ子（仮）です！実際に買った商品をレビューしています。もし良かったらブログご覧ください。</t>
  </si>
  <si>
    <t>deez_dai</t>
  </si>
  <si>
    <t>新潟県新潟市</t>
  </si>
  <si>
    <t>株式会社マーブルアーチ 代表取締役 敬和学園大学非常勤講師 敬和学園大学情報メディア研究所客員研究員 最近はVRコンテンツとか頑張り中。 #篠笛 練習中。 #ロードバイク はじめました。</t>
  </si>
  <si>
    <t>blackpanther__k</t>
  </si>
  <si>
    <t>PayPay使ってる人ー？🧤</t>
  </si>
  <si>
    <t>推し/@blackpanther_k   イヅルでありスク水でありイッペイタでありウインナーであり塩昆布でもある天才です クラロワとAPEXやってます</t>
  </si>
  <si>
    <t>ArimuraYoshi</t>
  </si>
  <si>
    <t>自宅待機で【吉野家】でドライブスルーして、【15％引き】【80%Tポイント】！さらにPayPayて25％還元！ https://t.co/T2vnxAgx74 https://t.co/HyLHUArVSM</t>
  </si>
  <si>
    <t>Smart Home Lab.代表 コンサルタント、ブロガー、電気自動車に乗ってどこまで行きたい！IT機器を使って、楽しく、快適な、生活を目指して！</t>
  </si>
  <si>
    <t>dslender19xx</t>
  </si>
  <si>
    <t>仕事で外を移動中。つい最近まで現金払いonlyのチェーンだった等の理由で長らく敬遠していたなか卯を利用。現在はPayPay、LINE Pay、メルペイのコード払いに対応しています。今日から販売開始のサーモン丼を、特定飲食店20%還元キャンペーン中のPayPayで決済。 https://t.co/rXkrghn8ex</t>
  </si>
  <si>
    <t>イデオロギーには固執せず是々非々。合理主義。人権は大切。非現金決済大好き。議論をする程の暇はありません。
ツイログはhttps://t.co/M11wEY5XuP</t>
  </si>
  <si>
    <t>0517yosichan</t>
  </si>
  <si>
    <t>PayPayは銀行口座からのチャージが秒でエグイ。でも便利だね！現金いらなくなるね。</t>
  </si>
  <si>
    <t>元自→営業（ホスト兼業）→水商売。最近は、デートプランを考えるのと、アクセサリー収集にハマってます。 休止中ブログ→https://t.co/iDkjk8MfVG #はてなブログ #ブログ更新 #ブログ初心者 #ブログ書け #ブログ仲間募集中</t>
  </si>
  <si>
    <t>tomo_DARNCKRAZY</t>
  </si>
  <si>
    <t>@yukkii_sjg PayPay使ってるけど定期的な買い物(わいならタバコ)あるなら結果安いしクレジット使うならオヌヌメwちなみにPayPay意外と使えないところあるからご注意をw</t>
  </si>
  <si>
    <t>愛知 知多野池 全国の下道ルートのどこか</t>
  </si>
  <si>
    <t>ＧＰインプレッサ乗りながら釣りしております(｀・ω・´)ゞ 運転が好き黄フォグマン！ 打倒2リッターターボ #SUBARU #ドランクレイジー #写り込むともやん</t>
  </si>
  <si>
    <t>reesia_T</t>
  </si>
  <si>
    <t>現金最強 https://t.co/zxjiugLLzl「「店員さんがどれだけ苦労させられたかと…」とあるお店ではPayPayを『使い..」https://t.co/UAzB0KpKQ3 にコメントしました。</t>
  </si>
  <si>
    <t>悪役軍 凶獣</t>
  </si>
  <si>
    <t>ハト派。左党。
私はみかんを買ったことがあるのでお母さんです。フェミニストの偉い先生が言っていたので間違いありません。</t>
  </si>
  <si>
    <t>Y0U_______</t>
  </si>
  <si>
    <t>PayPayいいなつかおうかな</t>
  </si>
  <si>
    <t>kina_eru_an</t>
  </si>
  <si>
    <t>下野国餃子市にゃんこ島</t>
  </si>
  <si>
    <t>猫好きな病んでる愛煙家。2011年の大震災直後に母を在宅で看取り、2012年に父、2016年に兄、2017年には19年連れ添った愛猫きなこにまで旅立たれ精神崩壊、現在に至ります。双極性障害Ⅱ型(精神障害手帳2級所持)。今は昨年末のパワハラ解雇からのPTSD真っ最中。無言フォローすみません。義理フォロバは不要です。</t>
  </si>
  <si>
    <t>epoch_ItC</t>
  </si>
  <si>
    <t>@TypeCtrl 僕やったら、メアド登録してもらって、チケ代の代わりにお金をPayPayなどで送金してもらって、その後登録してもらったメアドにURLを送付するって形で配信するかな〜って思いますね🤔とはいえほとんどのバンドはこの騒ぎの間は制作期間にしちゃう気もします笑</t>
  </si>
  <si>
    <t>ライブハウス</t>
  </si>
  <si>
    <t>In the Cordon (@InCordon) Ba&amp;Cho./ 学生団体Epoch (@Epoch_Japan_) 副代表 / 京大工学部物工 / バンド🎸やライブハウス🥁の紹介します！</t>
  </si>
  <si>
    <t>blm_ranmaru</t>
  </si>
  <si>
    <t>ちゃんと蘭丸はイートイン使いますってレジで言いますそれにしてもPayPayほんと便利</t>
  </si>
  <si>
    <t>黒魔道士 Youtube配信してます @pero__k</t>
  </si>
  <si>
    <t>aiueo1234557</t>
  </si>
  <si>
    <t>レビューしてます</t>
  </si>
  <si>
    <t>popcorn_mike_</t>
  </si>
  <si>
    <t>福岡ドームはいつからPayPayドームになった？ヤフオクじゃなかった？</t>
  </si>
  <si>
    <t>なんだかんだで黄色すき ただのジャニーズ好きなおばちゃんになってしまった</t>
  </si>
  <si>
    <t>citysaitama3618</t>
  </si>
  <si>
    <t>【新着記事】【浦和カフェ】Cafe DayDream-白昼夢-でテイクアウト開始！実際に食べてみた！PayPay払いもOK　#地域ブログhttps://t.co/yYEy0HPEM1</t>
  </si>
  <si>
    <t>We're REDS！浦和レッズの街 月間35万PV さいたま市の地域情報ブログ「浦和裏日記」の新着・過去記事更新通知。フォロー外でもDM可/中浦和、武蔵浦和、戸田、与野/ブログはこちら→https://t.co/5uDSEOwSSG 本アカ→ @saitama_tamako (管理人たまこ)</t>
  </si>
  <si>
    <t>shu_syu0117</t>
  </si>
  <si>
    <t>PayPayの金額…今日死ぬのか( ¯•ω•¯ ) https://t.co/fZEoS33noF</t>
  </si>
  <si>
    <t>ブロスタ最多16k⬆️キャラ数31/パズドラランク900⬆️荒野行動もやってます！ミラティブでたまに配信してます٩(ˊᗜˋ*)و適当に絡んでくれると嬉しいです！アニメ好きと繋がりたい！(ノ)-ω-(ヾ)無言フォロー失礼します🙇‍♂️フォロバ率100%</t>
  </si>
  <si>
    <t>tenono_my</t>
  </si>
  <si>
    <t>PayPay使えるとこ行かなきゃもうやばいぞ</t>
  </si>
  <si>
    <t>グッバイもさよならも大して変わらないよ</t>
  </si>
  <si>
    <t>♡♥ @meynico @meytamaaa ♡♥</t>
  </si>
  <si>
    <t>miwaabcc</t>
  </si>
  <si>
    <t>地球戦士ゼロスとダルライザーと水曜どうでしょうとTVゲームが大好きです。ニンテンドースイッチとPS4とPSPgoが大好きです。
TGS2020、9/27(日)に大阪からサポチケ参戦予定。</t>
  </si>
  <si>
    <t>yunapi_2525</t>
  </si>
  <si>
    <t>PayPayとd払いデビューしました✌️✨</t>
  </si>
  <si>
    <t>《APEX 10.16start ごみです。》サブ垢の人と2人組の人とは遊びません来ないでください🙂👋お別れはブロ解で👋</t>
  </si>
  <si>
    <t>RaichNvMt</t>
  </si>
  <si>
    <t>ガストでランチ休憩PayPayで税込773円 https://t.co/7xhdllygpl</t>
  </si>
  <si>
    <t>Chiyoda-ku Tokyo</t>
  </si>
  <si>
    <t>| 本業:Twitter 副業:配達員 | 出前迅速落書無用 | 東京バイク登録 | #UberEats | #DIAq | #Chompy | 普通自動二輪 | ﾊﾞｲｸ2台持ち HONDA #Navi110 YAMAHA #MT15 | 📻東京FM #ｽｶﾛｹ ﾘｽﾅｰ社員 l Uber配達件数👉5942回 |</t>
  </si>
  <si>
    <t>mebapi0405</t>
  </si>
  <si>
    <t>最近ママがPayPayの送金とかLINEギフトとかハマってるんだけど、一生飽きないでほしい😋💗 https://t.co/0XNYGUsxX4</t>
  </si>
  <si>
    <t>あなたよりも大きな愛はどこにもないんだよ</t>
  </si>
  <si>
    <t>相葉くんがだいすき♡ 🇯🇵×🇻🇪</t>
  </si>
  <si>
    <t>yunoka1102</t>
  </si>
  <si>
    <t>スーパーのレジの母もいつもキレてます(苦笑)PayPayなのに『何処でチャージできますか？』と聞いてきたり、チャージしようとしたら、残高足りなくて、全部置いて帰ったとか(片付けるのは店員です)年寄りとまでいかない、中年も多いぞw https://t.co/bdZRIq3BaL</t>
  </si>
  <si>
    <t>元悪魔教信者で、快楽主義のシンママ。娘17歳。ごった煮垢。最近は専ら仮面ライダー垢になってますw今年もヒーローショーとか握手撮影会とか、出没するよw仮面ライダー/アマゾンズ/ガワ好き/スーツアクターさん応援！</t>
  </si>
  <si>
    <t>【オンラインプラン予約】▼呼ばれたい名前：▼話したいキャスト：▼利用する時間：○○分間※30分以上から、以降10分単位▼利用日時：第一希望→○月□日　○時△分開始第二希望→▼当店の利用歴：初めて・〜2回・3回以上▼支払方法：PayPay／銀行振込▼要望：対面／音声・ 話題など</t>
  </si>
  <si>
    <t>qbxm5</t>
  </si>
  <si>
    <t>現金支給、スマホのPayPayとか楽天ポイントとかにぶっ込んだら？家族割とかしてるから家族で分け合えばいいじゃん。スマホ無い人は銀行口座にぶっ込んで、二重でもらったら返却しないと倍とる。1人10万と行きたいけど単身10万、家族は1人6万くらいでどうだ。#自粛と給付はセットだろ</t>
  </si>
  <si>
    <t>テレビの前</t>
  </si>
  <si>
    <t>日本を食い物にしているのは誰だよ。選挙権を奪われる前になんとかしないと。</t>
  </si>
  <si>
    <t>manatsu_ayane</t>
  </si>
  <si>
    <t>東京都 Tokyo</t>
  </si>
  <si>
    <t>04(03)line ♂高校2年生 東京🗼￤#Perfume #乃木坂46 #欅坂46 #日向坂46￤#横浜F・マリノス #名探偵コナン #飛行機￤無言フォローOK🙆‍♂️ 基本的にフォロバ Je t'aime 46 2019.09.12〜</t>
  </si>
  <si>
    <t>mai28chi</t>
  </si>
  <si>
    <t>Disney大好き！Disney無しでは生きられない...Disneyは元気の源♡あたしの目標はミッキーとミニー。 オシャレも好き！ 女子力up日々取り組んでます！</t>
  </si>
  <si>
    <t>160Chibi</t>
  </si>
  <si>
    <t>あ、PayPayボーナスきた^_^ラッキー🤞やったね(^○^)</t>
  </si>
  <si>
    <t>北摂</t>
  </si>
  <si>
    <t>バンドと酒と犬と海と温泉とプロ野球と旅行が大好きチビ野郎です！ドラム叩いてます！おさねろ(@osanero333)ドラム作曲、新親睦会ドラムコピーやってます！！</t>
  </si>
  <si>
    <t>【出】金鉱石100個【出】旅行券100枚【求】各1000円住民厳選などにどうですか🍏最安値でご案内致します❗️❗️支払い方法▶︎ファミマ払い/paypay送金メルカリ､ギフト券は画像をご覧ください｡お気軽にdmお願いします❄️#あつ森交換 #あつまれどうぶつの森     #あつ森 #どうぶつの森 https://t.co/w7FBRCqw4x</t>
  </si>
  <si>
    <t>お得らしいのでPayPayを始めたはいいけどセブンまで距離があるから今日は使いません</t>
  </si>
  <si>
    <t>minomichiru</t>
  </si>
  <si>
    <t>通帳書き込みした…PayPay送金のお試しもしてもらった…これで準備は万全。帰宅後、変更事項を適用して、DMお送りする。</t>
  </si>
  <si>
    <t>港の見えない横浜</t>
  </si>
  <si>
    <t>「み」の人。京都LOVE。 ボカロ・KAITO・トクロ好きは、フォロー歓迎。 KAITO、VY1、MEIKO、VY2、Bruno、結月ゆかり、MIRIAM、Oliver、初音ミク、DEX、神威がくぽ所有。 小説や絵を描いたり。腐発言あり。 アイコンは和人さん(@kaz_to ) 成人済。</t>
  </si>
  <si>
    <t>nyaaa523</t>
  </si>
  <si>
    <t>行きつけのお店がコロナの影響で潰れてほしくないのでPayPayで気軽に家から遠隔募金できる機能あったらいいな☻カメラロールにQRあればできるもんね☻お店が通常の売上と区別できるように募金マークもつけてくれたらいいな☻#PayPay</t>
  </si>
  <si>
    <t>札幌→名古屋</t>
  </si>
  <si>
    <t>松任谷由実（神）、猫、リアル脱出ゲーム、楽器、遊園地、甘いもの、水ダウ。リプ返はしないタイプʕ•̫͡•ʔ 2/14松任谷由実、4/4髭男（延期）、5/1ビッケブランカ、7/3大森靖子</t>
  </si>
  <si>
    <t>uoyahonten</t>
  </si>
  <si>
    <t>明日スタート！！！2020年4月8日 水曜日より【#テイクアウト 始めます】昭和23年創業 #地元の居酒屋#長岡#居酒屋#海鮮居酒屋 【#魚魚や本店 】#地元中央水産直送 #地魚の旨いお店#PayPay#iD#QUICPay#nanaco#Suica#楽天Edy https://t.co/WSGwrQJ7Mk</t>
  </si>
  <si>
    <t>新潟県長岡市大手通1-4-2</t>
  </si>
  <si>
    <t>日本海直送の新鮮な魚料理と地酒の品揃えが自慢です。 店内は明るく賑やかで、そのうえ区切りが多く女性にも安心していただける居酒屋です。単品からコース料理もあり、その日のおすすめ品は特に割安です。ご宴会のご予約はお早めにお申しつけ下さい。
#PayPay #iD #QUICPay #nanaco #Suica #楽天Edy</t>
  </si>
  <si>
    <t>sieri0618</t>
  </si>
  <si>
    <t>男女恋愛もの、BL、GL、どれも自分の好みに合うものは好きです💕
好きなもの:封神(望普、伏普)、カードキャプターさくら・ツバサ(小狼×さくら)、名探偵コナン(コ歩、哀歩(あいあゆ))、倉木麻衣さん、林原めぐみさん、猫、オラクルカード。</t>
  </si>
  <si>
    <t>tori_jyunsyou</t>
  </si>
  <si>
    <t>いかなごの消費地</t>
  </si>
  <si>
    <t>びこーず りありてぃー いず りある</t>
  </si>
  <si>
    <t>ogikubokachiuma</t>
  </si>
  <si>
    <t>デリバリーに関して・お届けの範囲は当店より半径３㎞圏内。・3000円以上のお買い上げから承ります。・お支払はPaypay、または現金でお願いします。・混雑状況によりお受けできない場合もございますので、予めご了承ください。 【デリバリーのご注文はこちら】👉️03-6322-1991</t>
  </si>
  <si>
    <t>東京　杉並区　荻窪</t>
  </si>
  <si>
    <t>Google口コミ評価🍀4.5🍀
テレビ番組でも紹介された東京・荻窪にある馬肉料理専門店❗
🌸高還元ポイント付き
🌸高評価レビュー多数の馬肉通販が大好評販売中！
【✨今まで食べた馬肉で一番おいしい✨】と言わせる自信があります❗️
全国各地より、ご注文お待ちしております(*^^*)</t>
  </si>
  <si>
    <t>KeeS_loser</t>
  </si>
  <si>
    <t>PayPayのおかげで牛丼が300円で食える〜</t>
  </si>
  <si>
    <t>JPN</t>
  </si>
  <si>
    <t>21歳、学生です。Switchのフレンド登録もしてくれよな～頼むよ～。禁書目録シリーズ好きです。</t>
  </si>
  <si>
    <t>marouyome</t>
  </si>
  <si>
    <t>「スナックまろうオンライン10分占い☆」は残り5枠です～☆ご予約は直接ご返信いただくか、DMにて受付中！4月7日(火)19:30満席20:00満席20:3021:0021:3022:0022:30※会場はZOOMかグループツイキャス※料金10分/1000円※支払いはPayPayまたは銀行振込#うらないやまろう https://t.co/QBkbuzylkm</t>
  </si>
  <si>
    <t>こんにちは。趣味はボードゲーム・カードゲーム・アナログゲーム・タロット占いです！ドイツゲームスペース、人狼ルームＧＭの人。占い師。キッズインストラクター2013.7取得、おもちゃコンサルタント2011.12に取得(47期午後)、おもちゃインストラクター2011.3に取得。</t>
  </si>
  <si>
    <t>honejirou</t>
  </si>
  <si>
    <t>今日の出来事👵🏻パイパイ使えるんですか？👨‍⚕️パイパイ？👵🏻はい、パイパイ？パイパイ👨‍⚕️PayPayですねパイパイ払いは流石にできません😂#今日の出来事 https://t.co/raJZpGICpT</t>
  </si>
  <si>
    <t>骨次郎の経歴:学生時代リラクゼーションサロン新卒で整骨院→整形外科→デイケア→整骨院院長。 整骨院・接骨院、整形外科や介護施設で働く柔道整復師のあなたに 仕事に関することやマーケティング・身体に関する有益、時々どうでもいい情報をつぶやいていきます。フォローして有益な情報をGetしよう！ #骨次郎note</t>
  </si>
  <si>
    <t>HZ4glKW5AblKKEY</t>
  </si>
  <si>
    <t>Apple Payに対応したの地味に嬉しい😀これでデビット、PayPay、Kyashの３重取りができる</t>
  </si>
  <si>
    <t>🐌</t>
  </si>
  <si>
    <t>atkygf</t>
  </si>
  <si>
    <t>PayPayの残高がぁぉぁぁぁ</t>
  </si>
  <si>
    <t>日本 茨城</t>
  </si>
  <si>
    <t>AAA&amp;特撮&amp;ゲームなど好き(ﾓﾝｽﾄ.ﾌﾟﾘｺﾈR.ｱｰｸﾅｲﾂ.このﾌｧﾝ)(ｺﾄﾀﾞﾏﾝ.ｶﾞﾙﾊﾟ.ｳﾙﾊﾞﾄ.ｼﾃｨｳｫｰｽﾞ.ﾄﾞﾗｶﾞﾘ.刀剣乱舞.ｴﾋﾟｯｸｾﾌﾞﾝ)予定→(ﾋﾌﾟﾏｲ.D4DJ.ﾊﾆﾌﾟﾚ)</t>
  </si>
  <si>
    <t>isaribi_daikoku</t>
  </si>
  <si>
    <t>明日スタート！！！2020年4月8日 水曜日より【#テイクアウト 始めます】#長岡#居酒屋#昭和23年創業 #地元の居酒屋 #酒味の郷 【#いさり火 】#PayPay #iD #QUICPay #nanaco #Suica #楽天Edy https://t.co/nH3khp43f0</t>
  </si>
  <si>
    <t>長岡一地酒が豊富。郷土料理と手羽先がうまい『いさり火』。  駅前立地で入りやすく、明瞭会計で安心して飲めます。  中央に鎮座する船や網で明るく広い店内は、雰囲気満点。「本日のおすすめ」は特に割安です。
#PayPay #iD #QUICPay #nanaco #Suica #楽天Edy</t>
  </si>
  <si>
    <t>Moon_Rabi_</t>
  </si>
  <si>
    <t>@HAMAZUSHi_com なかなか外食するのも難しくなっている中、お家でちょっと贅沢にはま寿司パーティしたいです🍣💕テイクアウトもPayPayが使えてさらにお得になるなんて🌟ありがたいー( ⸝⸝•ᴗ•⸝⸝ )ぜひお食事券当選報告できますよう #はま寿司 キャンペーン初当選を願ってます🍀#PayPay新生活応援CP</t>
  </si>
  <si>
    <t>よろしくお願いします🌷💕</t>
  </si>
  <si>
    <t>🍀💕1児🎀子供の成長を感じるのが幸せ♡*°毎日カツカツだけど幸せ♡*°【当選品は当選報告してます】🎊Disney♡/︎化粧品♡/アニメ♡/ゲーム♡/子育て♡/節約♡/主婦♡🌟｡・:＋°❥無言フォロー失礼します！気軽にFollow Me🎵💓</t>
  </si>
  <si>
    <t>36歳（借金30万） 20/5/1からアドレスホッパー生活（ウーバーで生計）paypay募金（ID:masaki0328）寝床提供お願いします！気軽にコメントしてってね😉#長田区 #給付金 / #日常 もう疲れた… https://t.co/6mababFpLY</t>
  </si>
  <si>
    <t>HakoSako</t>
  </si>
  <si>
    <t>Paypay恐ろしいわーまあ自分が設定間違えただけってことになるんだけどさ</t>
  </si>
  <si>
    <t>日本 ひが〜し～</t>
  </si>
  <si>
    <t>歌舞伎座にはいきません  そして猫がなによりだいじ(話がつながらない)</t>
  </si>
  <si>
    <t>__re1ry</t>
  </si>
  <si>
    <t>00｜関西｜🥖🍞🥐</t>
  </si>
  <si>
    <t>fightYuki_U</t>
  </si>
  <si>
    <t>なんかよくわからんけどPayPayで4000円程勝手に増えてるんだが、なぜ？特に設定してないけどオート入金的な事になってたりするの？</t>
  </si>
  <si>
    <t>YouTube始めました</t>
  </si>
  <si>
    <t>インフルエンサーのボディガード承ります。ご依頼はDMまで😌Fラン大学生(格闘技だけして生きる)→それだけではお金が稼げない事に気づく→これではいけないと学び、動画編集を開始 やる気、継続力、運だけで生きてきた 人生逆転する姿を見せる。俺みたいなのでも頑張ってるんだから頑張れよ！</t>
  </si>
  <si>
    <t>【三和代行　086-441-3810】倉敷の三和代行は業務拡大に伴い代行運転者を募集しています。詳細はHP(https://t.co/u0HA7hmhtl) #倉敷 #三和代行 #運転代行 #クレジットカード #PayPay</t>
  </si>
  <si>
    <t>RZDwbRlXRWHdlW2</t>
  </si>
  <si>
    <t>こんな昼間からツイッター見てムラムラしちゃってる変態まぞちゃんおいで💕ｸｽｸｽ💕こなん様が何も考えられないくらい気持ちよくしてあ・げ・る💕paypay.ぎふてぃ出来る子限定💕#貢ぎマゾ #貢ぎ豚　#貢ぎ奴隷　#貢ぎペット　#ドM  #カップル奴隷</t>
  </si>
  <si>
    <t>女の子💕大学3年💕いじめるの大好き💕ドMちゃん💕貢ぎ奴隷ちゃん探しちゅー💕paypay.ぎふてぃ⭕️それ以外❌</t>
  </si>
  <si>
    <t>kyotaboy44</t>
  </si>
  <si>
    <t>無事にスタートしました‼️生を見て頂いた方、ありがとうございました🙇‍♂️✨見逃した方は是非、アーカイブでよろしくお願い致します😝初回放送、面白い🤣チャンネル登録、PayPay投げ銭も是非よろしくお願い致します👍番組が生まれたぞー💪💪💪やるしかねぇ‼️ https://t.co/92L181KZv2</t>
  </si>
  <si>
    <t>永遠のきょうたボーイ #令和元年漫才新人大賞</t>
  </si>
  <si>
    <t>#荒野行動アカウント買取 15#廃課金_金枠多数など高価買取 総実績700以上なので安心🗝️実績確認【https://t.co/y9BYJ023Lw】買取方法各種プリカ/銀行振り込み/Linepay/paypay#即日支払い💸#荒野行動#荒野行動垢買取#荒野行動買取https://t.co/uDdea1AzTe</t>
  </si>
  <si>
    <t>⚪️4/7⚪️ご予約受付中🌟🔷園崎要▶️17:00~27:00🟡全コース🌈✅2000円オフ✅➕10分⚪️PayPay、クレジットカード🆗⚪️https://t.co/37jZDoL8pD⚪ご予約https://t.co/YH9pUVtSsq⚪️LINEhttps://t.co/IwwdWrNIS4☎️042-698-5245(受付 25:00まで)#立川#町田#八王子#メンズエステ https://t.co/jikr8EEvua</t>
  </si>
  <si>
    <t>dondontei_PR</t>
  </si>
  <si>
    <t>こちら15%OFFのテイクアウトでは、どんどん亭アプリのクーポン（500円OFFや20%OFF）をさらに重ねて適応することはできません。しかし、PayPayでの支払いにおいては、お会計から10%ポイント還元が適用されますので是非お得にどんどん亭をご利用くださいませ！ https://t.co/i9KbLZ9LgR</t>
  </si>
  <si>
    <t>福岡 福岡市 博多区</t>
  </si>
  <si>
    <t>福岡発のお好み焼き屋♨️どんどん亭♨️の公式アカウント！バーチャル広報(VPR)「雉玉(きじたま)かえし」が相方の"中の具"と一緒にお送りいたします。 アイコンは犬江さん →@nagisa_inue 制作物は大体私が作ってるよ！VR活動/NHK出演 ⚾️ホークスオフィシャルスポンサー⚾️#どんどん亭 #sbhawks</t>
  </si>
  <si>
    <t>ifuku0614</t>
  </si>
  <si>
    <t>@souta06_SygnusX 小学生で「○○さんは~円をPayPayで支払ったので2%還元されました。実際に払った金額はいくらでしょうか」みたいな問題やるのか難しいな</t>
  </si>
  <si>
    <t>唯一無二</t>
  </si>
  <si>
    <t>21世紀 1期生</t>
  </si>
  <si>
    <t>hiramekiweb</t>
  </si>
  <si>
    <t>毎日病院通いしていたため、ゆっくり納期だったり、PayPayがわからなくて戸惑ったりもしたのに、とても優しく接していただき、感謝です🙏✨✨この1ヶ月は通院メインだったのでお仕事できないかと思っていたので、本当に嬉しかったです😭✨✨タクミさんのブログがたくさんの方に読まれますように！ https://t.co/MXEeGntzs3</t>
  </si>
  <si>
    <t>とても穏やかで 暖かい春の日差しのタンポポのような人です ・ストレス溜めてる方 ・最近ギスギスしてる方 ・春が好きな方 きっと穏やかな自分に気付けます ちょっかい出してみましょう😌</t>
  </si>
  <si>
    <t>ohmametan</t>
  </si>
  <si>
    <t>こんな状況だからPayPayの利用期間延長してほしい。#paypay #キャッシュレス還元 #コロナに負けない</t>
  </si>
  <si>
    <t>do_t_e</t>
  </si>
  <si>
    <t>SwitchくんauPayやPayPayの大型キャッシュバックのときに売りきれずにこういう時に売り切れるのか…</t>
  </si>
  <si>
    <t>アローラ地方</t>
  </si>
  <si>
    <t>魂だけの姿になりました✨
避難所
パウー[ https://t.co/eNJ4nQpRB2 ]
アイマストドン[https://t.co/lKnUPnL08q]</t>
  </si>
  <si>
    <t>g1GaMgKo3cBCSB5</t>
  </si>
  <si>
    <t>総本家もり山吹田店です❗️🎉PayPayキャンペーンのお知らせ🎉当店でPayPay残高でのお支払いなら合計最大１０％戻ってきます‼️期間は４月１日（水）～４月３０日（木）までです🌟お得なので是非皆様のご利用をお待ちしております😊 https://t.co/cQtJ6e92y2</t>
  </si>
  <si>
    <t>大阪府吹田市原町4ー6ー17</t>
  </si>
  <si>
    <t>からあげの聖地である大分県中津市で一番古くから営業を続ける老舗であり、中津からあげ発祥の店、それが総本家もり山です。 当店は総本家もり山の関西第1号店です。【 営業時間：11:00～20:00】【TEL:06-6310-6272 】#吹田 #からあげ #大分 #持ち帰り #もも #胸 #手羽 #砂肝 #弁当 #グルメ</t>
  </si>
  <si>
    <t>YANAGI_0828</t>
  </si>
  <si>
    <t>@Arrn1004 PayPayは簡単だよ！銀行口座あれば👍あとは今はセブン銀行でチャージも出来るし〜</t>
  </si>
  <si>
    <t>たのしいところ</t>
  </si>
  <si>
    <t>🐈🐾</t>
  </si>
  <si>
    <t>hakata0048</t>
  </si>
  <si>
    <t>☆LA300後期☆　ミライース　Ｌ　エコアイドル　三菱Ｍナビ/DVD/Bluetooth　ETC付　禁煙車　予備検・本2年付渡しも可　PayPay払いもOK　　 https://t.co/dnxiF3QYot https://t.co/aRSPEabDXw</t>
  </si>
  <si>
    <t>Saitama</t>
  </si>
  <si>
    <t>一度の人生楽しまなきゃ損ということで脱サラ独立を目指しています。アフィリエイトをしながら好きな海外旅行をするのが夢です。AKB48でアイドルにはまり、最近はHKT48冨吉明日香をかなり推しています。筋金入りの阪神ファン。相互フォロー大歓迎！いいねくれた人リフォローしますよ♪</t>
  </si>
  <si>
    <t>keiko_harikyu</t>
  </si>
  <si>
    <t>PayPay店頭掲示ツールが届いたけど…ワンルームの小さな鍼灸院です、どこに掲示しましょうか😂取り付けてみたけど、変❗️前に旗をもらったけど、旗は眠ってます！たぶんこの子も眠ることでしょう。#PayPay #恵子鍼灸あん摩院 #福岡鍼灸 #福岡美容鍼 #薬院鍼灸 #薬院美容鍼 #温活 #個室 https://t.co/u39cBbcPDe</t>
  </si>
  <si>
    <t>福岡市中央区薬院3-7-17 コスモビル203</t>
  </si>
  <si>
    <t>恵子鍼灸あん摩院は、続けさせない鍼灸あん摩院です。治療回数は少なくして、セルフケアをしっかり伝えていきます。眼精疲労に特化している院です。当院の美容鍼灸は、美容に加えて眼精疲労、肩凝り首凝りに効果的です。</t>
  </si>
  <si>
    <t>waywardringring</t>
  </si>
  <si>
    <t>@Shimataro_Bass はじめまして気になったのでコメントさせていただきますPayPayに今電話で確認したところ投げ銭ライブでのPayPay利用しての投げ銭許可はしてないそうですアカウントの停止もありえるそうです！ただ、友達間での送金は大丈夫ですSNS上で不特定多数に募集はNG</t>
  </si>
  <si>
    <t>Wayward girlsとBLUESDRIVERSというユニットで ギター弾いて 歌ってます♪ ブルース、カントリー、ジャズが好き！ 人間が好き！ 好奇心旺盛！一生懸命生きています！ ラインスタンプできた！ https://t.co/BylEaayOE0</t>
  </si>
  <si>
    <t>yunyassyi3838</t>
  </si>
  <si>
    <t>付け加えるならばご老人じゃなくてもオバサンとかが『使えないんだけど！』とものすごい剣幕で店員さんに言ってて、その店がPayPay対象外の店舗って知ったら『それを早く言いなさいよ！』とさらに逆ギレしてるのを見たことがある。店員さんかわいそう(´；ω；｀)</t>
  </si>
  <si>
    <t>早く通院卒業したい💦</t>
  </si>
  <si>
    <t>유냣시マリーンズ大好き！12、49、81、旧66、126、8、7、22、3、0、13、18、36、46、00❤️阪神🐯能見さん、良太コーチ、髙山くん、近本くん、糸井さん！🎤BoA、東方神起、BIGBANG好き！韓国語独学勉強中🇰🇷KTウィズデウン様友の会会員📛日常ツイ多め😜千葉VIP👑実家に猫2匹😺😺</t>
  </si>
  <si>
    <t>kajitanie_515</t>
  </si>
  <si>
    <t>PayPay還元率悪くなってね？</t>
  </si>
  <si>
    <t>静岡大学 行動情報学科 新4年 BATON=RELAYとRASのオタクしています 倉知玲鳳さんと矢野妃菜喜さんを応援しています</t>
  </si>
  <si>
    <t>ym29_11</t>
  </si>
  <si>
    <t>財布忘れたけどPayPayあるからいっか～って思ってマック行って注文して会計しようとしたらPayPay使えませんって言われて絶望した😨😨😨😨モバイルオーダーで決済できたから良かったけど、マックPayPay導入してくれよ😭</t>
  </si>
  <si>
    <t>そのへんの猫好きなモブキャラです。かわいいかわいい姉妹にゃんのままです♥️♥️</t>
  </si>
  <si>
    <t>leicanann</t>
  </si>
  <si>
    <t>080******62さんからPayPayの支払いリクエストが届きましたリンクをタップ、またはQRコードを読み取ってPayPay残高を送りましょうhttps://t.co/RPc3eKnaIu https://t.co/9robBGSvRw</t>
  </si>
  <si>
    <t>なんねオフ会よくいるらいかさんだよ´•ﻌ•`🐾 コスプレします</t>
  </si>
  <si>
    <t>kurouuronchaaa</t>
  </si>
  <si>
    <t>誰かからDMきてると思って見てみたら、まさかのないおさんからで、PayPay頂いた笑料理募集のツイートに写真ものせず書いたリプに反応して頂けてめっちゃ恐縮です。出来ない事を数えて文句言うより、今出来る事を見つけて楽しめるこういう人リスペクトします♪今出来る事を楽しもう( ´ ▽ ` ) https://t.co/0Eom7F56K5</t>
  </si>
  <si>
    <t>基本的にチャリ移動します。</t>
  </si>
  <si>
    <t>大阪生まれ大阪育ちのおっちゃんです♪裏方でカメラマンや編集やってます。自身でおもんない動画をひっそりとYouTubeに投稿してますので、覗いてやって下さい。好物はステーキです。趣味は甘デジと麻雀の三麻です♪気軽に絡んでおくんなまし。(人生MAX体重150kg) フォロバ100%で速攻返します～！</t>
  </si>
  <si>
    <t>hamumumum</t>
  </si>
  <si>
    <t>最近はPayPay使わんくなったな☹️時代はKyashやな☺️</t>
  </si>
  <si>
    <t>ぴょん太郎</t>
  </si>
  <si>
    <t>(´･д･`)</t>
  </si>
  <si>
    <t>makoto_kurowiz</t>
  </si>
  <si>
    <t>PayPayとau PAYの使い分けが私の最適解。</t>
  </si>
  <si>
    <t>2013.10.25開始☆ログイン2300日↑☆レベル850↑☆カムシーナのシクレまで攻略済☆玖式☆無課金☆図鑑8600↑☆プラチナム未所持☆ルルベル様が大好き☆引き継ぎニューゲームはやらない主義☆ブロ解はご自由にどうぞ</t>
  </si>
  <si>
    <t>ji2jir</t>
  </si>
  <si>
    <t>ファミレスでランチ！やはりお客が数人しかいないPayPay支払いで 25%バック安く食べてウマ〜😋 https://t.co/PnB1AWT1zK</t>
  </si>
  <si>
    <t>市民ラジオ、アマチュア無線、ラジコン飛行機(最近やすんでますが)</t>
  </si>
  <si>
    <t>kumi_umax</t>
  </si>
  <si>
    <t>ふっふっふ。レスポートサックのショルダーバッグ買っちゃった( *´艸｀)💕PayPayフリマで格安で譲って貰ったのだけど、マザーバッグと同じデザインだから大きいかと思ったら小さい方だった(ﾉ∀`)ｱﾁｬｰ 自分で作った御朱印バッグの使い勝手が良くないから、これを御朱印バッグにしようかな？ https://t.co/aIgXBnsRbQ</t>
  </si>
  <si>
    <t>元雑誌編集者の眼鏡士。成人済・最愛のオットと２羽のセキセイインコと暮らしてます。愛犬はミニチュア・ピンシャー♂〔１９９９年８月１日～２０１５年８月２１日・享年１６〕神経症再発・先天性の心臓疾患・耳管狭窄症と闘ってます。『大切なものは目にみえない』#わたしのフクシ#見えない障害#困ってるズ</t>
  </si>
  <si>
    <t>chiga_yan</t>
  </si>
  <si>
    <t>生まれて初めて「PayPayで」って言いました</t>
  </si>
  <si>
    <t>【QuickPoint】は誰でも簡単にPayPayボーナスが貰えるQuickPointに新規登録するとPayPayボーナスがGETできる10連スクラッチが貰えます！ #ポイ活↓無料登録はこちらから！https://t.co/pFKYuYZxI0</t>
  </si>
  <si>
    <t>2MARTAN</t>
  </si>
  <si>
    <t>まだまだpaypayあるあるよお楽天payGooglepayゆうちょpayペイペイだらけだよおお😆っ📱</t>
  </si>
  <si>
    <t>🐾刀剣乱舞　♂️の審神者　さにわですにゃ🐾
メダロットＳは素晴らしいね</t>
  </si>
  <si>
    <t>MadmRosePenguin</t>
  </si>
  <si>
    <t>これが正解と言うわけではなく、私がそうしたというだけですが、緊急事態宣言に備え、現金・銀行口座・PayPayにお金を振り分けました。リスク分散(笑)まあ、日本の緊急事態宣言はここまでの心配はないと思いますが＾＾；</t>
  </si>
  <si>
    <t>＊ITプロの現役音楽講師が、集客に強いHPを制作致します！＊音楽生活コーディネート Rose Penguin です。ウェブ解析士でもある、代表しばやまみえが、ITと音楽双方の知識を基に、ピアノ教室・音楽教室向けホームページを制作しています。教室運営に役立つITレッスン・コンサルも随時実施。お問い合わせはお気軽に(^^)</t>
  </si>
  <si>
    <t>oomori_syu</t>
  </si>
  <si>
    <t>@lostdiamonds_q @cLC2Kia3h1BrfBD PayPayは俺が作った（ドヤァ）でも現金の方が好き（ぶっちゃけ）</t>
  </si>
  <si>
    <t>南を極めし処、南極</t>
  </si>
  <si>
    <t>我はプリキュア故我を崇めよ。</t>
  </si>
  <si>
    <t>今の時代にスマホやPC使えないのはちょっとヤバいと思う。依存はダメだけど、スマホが無かった頃はなんて言ってたら老害だろ。「店員さんがどれだけ苦労させられたかと…」とあるお店ではPayPayを『使い慣れた方のみ』の利用をお願いしている - Togetter https://t.co/Yu5fOdqENU @togetter_jpから</t>
  </si>
  <si>
    <t>furizadesu1013</t>
  </si>
  <si>
    <t>宇宙の帝王をやっています。フリーザです このアカウントではフリーザになりきって 活動していきますよ。よかったらフォローしてくださいね。しなかったらどうなるかわかってますよね？よろしくお願いしますよ。</t>
  </si>
  <si>
    <t>mpmhjumpjpg</t>
  </si>
  <si>
    <t>これ結構いいよVISAとかのカード使う時これ挟むとポイント還元される私は、買い物は基本PayPayで、PayPay使えないところはこれ使ったりしてる還元率１%だからたいして貯まらんけどね🥺 https://t.co/BLbXEaMZ3I</t>
  </si>
  <si>
    <t>⚠️整形垢表記ない垢即ブロ😡</t>
  </si>
  <si>
    <t>総額3桁 抜歯矯正中 🇰🇷済:プロテ.鼻尖形成.鼻中隔延長"鼻&amp;耳介軟骨移植"、大腿脂肪吸引、胸脂肪移植、輪郭1点(🐙) 🇰🇷予定 未定:法令線真皮移植、7月末▹鼻再＆目頭＆目尻、 検討▹胸移植2次 二の腕脂吸【顔も体も全部変えます🤪 冬2nd夏 骨格ウェーブ(プロ診断)</t>
  </si>
  <si>
    <t>mazuutisabot</t>
  </si>
  <si>
    <t>まずうちさぁ・・・PayPayの残額・・・ないんだけど、送ってくれない？</t>
  </si>
  <si>
    <t>東京都世田谷区</t>
  </si>
  <si>
    <t>まずうちさぁ・・・ツイート・・・あんだけど、フォローしてかない？ ネタ提供はDMでオナシャス！ ！30個で、5万！(大嘘)なんでも114514！※全手動です</t>
  </si>
  <si>
    <t>kurukuru4949</t>
  </si>
  <si>
    <t>群馬</t>
  </si>
  <si>
    <t>28さい。男。ぐんま</t>
  </si>
  <si>
    <t>aupayで😆っ📱QUICPayで😆っ📱paypayで😆っ📱Dpayで😆っ📱オリガミpayで😆っ📱ペイペイペイペ　ペイペイ😆っ📱</t>
  </si>
  <si>
    <t>lollipop_AKR</t>
  </si>
  <si>
    <t>吉野家はテイクアウト15％OFFなのに、LINEクーポンでサイドメニュー30円引き＋paypay支払いで20％OFFというとんでも割引率で、750円→500円になった・・・感動。こんなに利益率下げていいのかと不安になる・・・</t>
  </si>
  <si>
    <t>TOKYO/JAPAN</t>
  </si>
  <si>
    <t>東京タワーを眺めながら広報のお仕事してます。
カワイイものと、洋服と、美味しいランチと、お酒が好き。
Instagram:RANRANRAN320</t>
  </si>
  <si>
    <t>【#テルル Information】2当店でも #PayPay #auPay で決済可能です！アプリの導入から使い方までご説明します！ぜひお立ち寄りください。#テルル #上福岡 #ふじみ野 #川越 #埼玉https://t.co/KMVdSed2CE</t>
  </si>
  <si>
    <t>Suiren91</t>
  </si>
  <si>
    <t>外出自粛であんまゲーセン行きたくない…でもアーケードゲームで遊びたい…そんな人のためのいい手段有り金全部paypayにチャージしましょう交通系電子マネーはだめです。一部ゲームで支払いに使えちゃうのでpaseliは論外</t>
  </si>
  <si>
    <t>北九州</t>
  </si>
  <si>
    <t>ダンスラ/フォトナ</t>
  </si>
  <si>
    <t>e_h_k_y724</t>
  </si>
  <si>
    <t>@sukiya_jp 新生活、やることも沢山あってなかなか食事まで手が回らない時 #テイクアウト 便利ですよね😋PayPayでお得にすき家を利用したいです😊#PayPay新生活応援CP #すき家</t>
  </si>
  <si>
    <t>3歳👦2歳👦男の子の30代ママ🌼
趣味育児の合間に🎁当たったら📷️付き喜びの #えひか当選報告 ✨
素敵なご縁に感謝🌈RT多🍀Android📱気をつけていますが巻込みリプ＆RT→RTすみません🙏無言フォロー失礼します🌿無言フォロー大歓迎🙌同じ趣味お仲間さんフォロバします🎀よろしくお願いします🌷</t>
  </si>
  <si>
    <t>【アマゾン JP レビュー募集】【全額返金】paypayかギフト券返金対応興味がある方は是非ご連絡ください#アマゾン#無料プレゼント#アマゾンギフト券 #アマゾンレビュー#レビュー#Amazon#Amazonレビュー募集中 https://t.co/szTfb2tC7U</t>
  </si>
  <si>
    <t>gomazumba</t>
  </si>
  <si>
    <t>税金がPayPayで支払いが出来るって市報に載ってたので問い合わせしてみた。「公共料金は還元ポイント着きません」らしいです。まあ〜そらそうよね…😑と、思ったけど、ちょっと注意書き書いて欲しかったな🥺ちょっと期待したあたし😝 https://t.co/uaOFDNdKmE</t>
  </si>
  <si>
    <t>日本 大分</t>
  </si>
  <si>
    <t>大分の片田舎で、ゆっくりのんびりアウトドア🏕やVW🚗でドライブに勤しんでいる歯科技工士🦷最近は思い立ったら即行動‼️いろんな事楽しまないとね😊👍 あ！マラソンもちょっとだけやってます🏃‍♀️フォロー勝手にしちゃって下さい。わても勝手にしちゃうかも☺️</t>
  </si>
  <si>
    <t>Ria_xSA</t>
  </si>
  <si>
    <t>セブン店員だからnanacoに1万円チャージして本買うためにpaypayに1万2千円チャージしてpaypayダメだったように1万円現金で持ってたら銀行のお金全然ない；；；；；；</t>
  </si>
  <si>
    <t>ヘッダー▶️【@yuzuka_aoba】かすありましろつくし推し❕🌸さーくるそふぃら🌸ラブコメ大好きな人🌸絵も描く🌸EX:69🍀SP:3🌈EX:25🍀SP:1🌸仲良しさん ▶️【@Nawab_02】裏▶️【@Ria__xSA】</t>
  </si>
  <si>
    <t>channel030</t>
  </si>
  <si>
    <t>@8848_fujisawa １０％と言っても5000の買い物なら10％戻るけど、PAYPAY分は250円/1回での上限だから、あまり旨味は感じないですよね</t>
  </si>
  <si>
    <t>個人と店のアカウントを分けました_x000D_
@OZAWA_STORE が店でコイツが個人！_x000D_
くだらない事つぶやきます・・・</t>
  </si>
  <si>
    <t>queenalice5410</t>
  </si>
  <si>
    <t>この間お財布忘れて空気みたいな過ごし方したけど、スマホは持ってたんだしPayPayやIDで買い物できたじゃん！何なら10万チャージして安い電子ピアノ買えたで！！と言うことに、2日経ってから気づいた。ニコニコ元気主義です。</t>
  </si>
  <si>
    <t>気が付けば音楽垢。ピアノやってフルートからの今バイオリン。17年5月からスタート、内半年間生死を彷徨い生き伸びたので、また弾いてます。トカゲかわいいぺろぺろ…関西の人</t>
  </si>
  <si>
    <t>ttckisi</t>
  </si>
  <si>
    <t>Paypay他バーコード決済対応開始♪ (@ なか卯 in 八戸市 青森県) https://t.co/W2ZZpMWwmp https://t.co/88ajH72F7O</t>
  </si>
  <si>
    <t>うみねこ好き。最近鉄分少なめ。
八戸/珈琲/鉄道/投資/スケート/Pentax/割とアウトドア/夜はコーヒー飲む人です。</t>
  </si>
  <si>
    <t>08nofu_3</t>
  </si>
  <si>
    <t>お店ではマスク売ってないからネットで買うことにする…他のサイトはわからないけどYahooショッピングとPayPayモールは転売ヤーはいないはずだからそこで買う。で、見つけた。50枚で3300円（送料なし）ならまあまあじゃない？</t>
  </si>
  <si>
    <t>りんご娘がいる県</t>
  </si>
  <si>
    <t>つがるんだけど南部人/だいたい新着順→/RiskyMelody/HONEYBEE/WAIWAIPLANET/雷都少女/POEM/虹の架け橋/MPF☆B/ケミカルリアクション/Carya/白夜/Ｑ学（演劇）/ガールズキュービー/SCKGIRLS/りんご娘/いぎなり東北産/ライスボール/岸辺紗采/and more</t>
  </si>
  <si>
    <t>Leiha0220</t>
  </si>
  <si>
    <t>ソフトバンクの関係でPayPayを使わないけど入れるだけ入れてたのそしたら1000円も貯まってる</t>
  </si>
  <si>
    <t>しきちゃん…</t>
  </si>
  <si>
    <t>一ノ瀬志希担当P お絵描きします</t>
  </si>
  <si>
    <t>Tpq4cX</t>
  </si>
  <si>
    <t>姉と誕生日近くてぼくは欲しいって言ってたサンダルをネットで買って送りつけて姉はPayPayでぼくにお金振り込んでくれたの😂こんな状態だからあったりできないし家族と連絡取れるだけで嬉しいけどやっぱり広島帰りたい😢</t>
  </si>
  <si>
    <t>夢見る25歳</t>
  </si>
  <si>
    <t>0yasumidayo0</t>
  </si>
  <si>
    <t>ゅゆさんからPayPayの支払いリクエストが届きましたリンクをタップ、またはQRコードを読み取ってPayPay残高を送りましょうhttps://t.co/3s6DHqksne https://t.co/Yqdf9OncaD</t>
  </si>
  <si>
    <t>175㌢ 常に外出自粛 色んなゲームしてます          https://t.co/Yme4jbYBeV</t>
  </si>
  <si>
    <t>リップル総合まとめLive【第6回】『PayPayがRippleを活用するインフラを採用』動画を見る↓https://t.co/wtVD2b0DCS</t>
  </si>
  <si>
    <t>ryo0111_</t>
  </si>
  <si>
    <t>PayPay入れてみたけど普通にQUICPay使った方が楽そうだから消すっていう</t>
  </si>
  <si>
    <t>ひろしま</t>
  </si>
  <si>
    <t>ミュート推奨 修道大学 経済科学 経済情報 弓道部 先生目指してるけど無理そう</t>
  </si>
  <si>
    <t>trag1r0</t>
  </si>
  <si>
    <t>なんだ！paypayクレジット払いは、キャンペーン対象外やんかぁ😵</t>
  </si>
  <si>
    <t>株、セクター、東一、債権、金。古典、歴史、散歩、庭、珈琲、アニメ、ドキュメンタリー、科学、子供、介護、質素な食べ物</t>
  </si>
  <si>
    <t>QTP_maki</t>
  </si>
  <si>
    <t>松の湯今PayPay1割還元だから450円で入れるぞ</t>
  </si>
  <si>
    <t>羽根ノ山↔︎静岡</t>
  </si>
  <si>
    <t>西木野真姫推し 旅と温泉とドライブ。</t>
  </si>
  <si>
    <t>sa_AWM</t>
  </si>
  <si>
    <t>n0aRRFFM2m95fY7</t>
  </si>
  <si>
    <t>@chibiinochi 韓国のスパイアプリじゃないかって噂があるのに、全国に拡まったLINE。中共の～以下略～TikTok。Paypayの普及を厚生労働省までもが推してる状況から、この新サービスも疑われる事無く普及していってしまうかも。そもそもサムスンや（中）華（の）為の携帯電話、みんな大喜びで使ってるし（悲哀）</t>
  </si>
  <si>
    <t>反日媚特亜なマスメディアを一切信用していないが、それでもテレビから離れられない愚かな中年。たまたま観たアニメやドラマに何かしらコメントしていこうと思っています。</t>
  </si>
  <si>
    <t>akazukin_skr</t>
  </si>
  <si>
    <t>今月もPayPayかね、メイン https://t.co/QOaC9KOeXk</t>
  </si>
  <si>
    <t>お得に生きよう。節約サイト「開かず金の節約money」（まったり中）より。 個人的な事も呟いてマス。年収300万で年間貯金額100万達成→本業年収400になったので今年は200万目指す。賃貸一人暮らし。 月10万以内でのやりくりとかとか</t>
  </si>
  <si>
    <t>shibonbon_</t>
  </si>
  <si>
    <t>こんなんやったら絶対PayPayモールの方がまだ良かった</t>
  </si>
  <si>
    <t>同 ×</t>
  </si>
  <si>
    <t>𝐭𝐬𝐮𝐫𝐮𝐛𝐨 𝐬𝐡𝐢𝐨𝐧 👽</t>
  </si>
  <si>
    <t>YU10_kun</t>
  </si>
  <si>
    <t>パレートの誤算 高画質ダビング可能です★全話　1500円(送料手数料込み)即日発送可能です。メルカリ、ラクマ、PayPayフリマ対応可能。BD-R DVD-R 対応不織布＋プチプチ簡易包装#ダビング#WOWOW</t>
  </si>
  <si>
    <t xml:space="preserve"> HiHiJets⛸🤍</t>
  </si>
  <si>
    <t>こちらはサブ垢ですが、本垢での対応も可能です。</t>
  </si>
  <si>
    <t>rinacid0604</t>
  </si>
  <si>
    <t>paypay装ったフィッシングメールみたいなのに引っかかってしまった笑笑クレカ番号聞かれてさすがに？って思って電話したら案の定だった笑笑</t>
  </si>
  <si>
    <t>最近はクラロワ、DBD、天鳳、アニメ鑑賞、漫画かなぁ。意味もなくYouTubeダラダラみて時間無限に無駄にしてる。</t>
  </si>
  <si>
    <t>pinocorin</t>
  </si>
  <si>
    <t>母にクレベリンスティックの詰め替え6本PayPayフリマで買って送った。6000円で買ったけど、今では2万近くする。3ヶ月分。それまでにコロナ禍が終息してくれるか、スティックがもう少し安い値段で買えることを祈る…。</t>
  </si>
  <si>
    <t>落語と趣きある建造物と森と深海魚が好き。
賃貸サイトの物件チェック率は、たぶん不動産屋さんを上回る。
多謝台湾！　311
台湾加油！</t>
  </si>
  <si>
    <t>ant_2118</t>
  </si>
  <si>
    <t>paypayのカフェ代のCM、見られてるの嫌だし、1000円ってことは娘の分だけかよって思っちゃう。</t>
  </si>
  <si>
    <t>チーバくんで言うところの</t>
  </si>
  <si>
    <t>鹿サポです。鹿島ユース、Jリーグ、スタグル、Fリーグ、海外サッカー、フットサル、山登り、アクアリウム、ヒョウモントカゲモドキ/レオパ、他にも漫画、アニメ、声優、ゆいかおり、自転車など。</t>
  </si>
  <si>
    <t>duffyami</t>
  </si>
  <si>
    <t>本当議員さんはまず庶民の生活を嗜んでいただいてそこから対策してもいいのでは？マスクの付け方満員電車PayPayの使い方早朝の行列もうたくさんもうやばいね。常識やモラルは大事勉強より大事K大医大生もどこで感染してんだよていいたい恥ずかしい</t>
  </si>
  <si>
    <t>★主に「薄桜鬼」チー様❤︎八郎好き働く主婦です。 35↑❤︎推し❤︎「うたプリ」嶺二。カルナイ担。/「刀剣」幕末刀、太郎太刀。/「Bプロ」剛士、THRIVER。「ダイナー」クレド。／ラグポ／SHY。/「ハイシュパ」RYO。/「ピオフィオ」楊。/オトパ常連。/おれパラ常連。/ 同担OK/GLAY。</t>
  </si>
  <si>
    <t>banritomikan</t>
  </si>
  <si>
    <t>@NekoCafeKeurig @scl_HaruAki 遠いのでお伺いできないですが、少しだけでも力になれればと思いPayPayしました！早くコロナが落ち着いてくれることを願います！</t>
  </si>
  <si>
    <t>関東住み25↑♀絶賛婚活中 若干オタクお洋服大好き アクセサリーはmonomyというアプリで販売してます。</t>
  </si>
  <si>
    <t>Oh_Tsuru</t>
  </si>
  <si>
    <t>なんか3000円分のpaypayもらえたからpaypay童貞卒業してくる</t>
  </si>
  <si>
    <t>記載されている会社名製品名システム名などは各社の商標です</t>
  </si>
  <si>
    <t>このオスッテ、何かがおかしい/グルポ厨極/メディア欄見てってね☆/フォロー大歓迎♡バックは絡みあれば/稀に絵描/GaiaDC/Discord有/社畜の為、夜メインʕ⁎̯͡⁎ʔ✌︎#おつるあの💍#とにかく明るい学者 @eiking7</t>
  </si>
  <si>
    <t>mt_law_black</t>
  </si>
  <si>
    <t>松屋とすき家で飯食うためだけにPayPay登録しようかなぁ</t>
  </si>
  <si>
    <t>わたしはどこ？</t>
  </si>
  <si>
    <t>立命館最高すぎwww</t>
  </si>
  <si>
    <t>shuri___555</t>
  </si>
  <si>
    <t>KyashをApple Payに設定完了😉特茶のくじ今日からはPayPayギフトカードに変更したみたい！10円当たり🎯目指せ2000円🎉 https://t.co/0jQt6GTIpO</t>
  </si>
  <si>
    <t>2019年Twitter はじめました🙋‍♀️ 夫婦2人暮らし👫 共働き悠々自適の人生から旦那さんの転職➡︎収入の激減☠️を経験し副業に目覚める👀 メルカリ【TQKKJTV】💰ラクマ【gkhtg】💰ポイティ【UPJTN】楽天RAXY【aq6qjz 】💰先輩方、無言フォロー失礼します🙇‍♀️</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</si>
  <si>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</si>
  <si>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nyanco_tan</t>
  </si>
  <si>
    <t>PayPayってソフトバンクの特典目当てでチャージしてまで使うつもりはなかったけど、まさかプレゼントされるとは思ってもみなかったです。ありがとうございました。naiosanさま！</t>
  </si>
  <si>
    <t>カステラ王国</t>
  </si>
  <si>
    <t>おまがりな家族が増えました。</t>
  </si>
  <si>
    <t>【ラムタラ立川駅前店】では、現金以外に★クレジットカード(分割払い可)　VISA/master　JCB/AMEX/ディスカバー/ダイナース☆デビット★銀聯(Union Pay)☆iD★Suica/PASMO/ICOCA☆WAON★楽天Edy☆QUICPay★PayPay/Alipayご利用可能です♪ https://t.co/DQldIW6ITy</t>
  </si>
  <si>
    <t>kyo_9947</t>
  </si>
  <si>
    <t>レジで無言でスマホいじりだす《1イラ》→『ﾍﾟｲﾍﾟｲで（マスク越しﾎﾞｿﾎﾞｿ）』《2イラ》→スキャン支払い分からずモタモタ《3イラ》→チャージ出来てない《4イラ》→そのチャージが遅い《5イラ》→すごいドヤ顔で支払い《6イラ》→スマホ「PayPay♫』《100イラ》→僕「🥺」 https://t.co/ruPT8UuFAE</t>
  </si>
  <si>
    <t>大阪、 アラサー、 #コンパス 、 プロレス/お酒/カフェ/ダーツ/Spotify/【マイブーム】散歩。ルートはアメ村→堀江→北心斎橋→DOUTOR→どっかでダーツかブコフで108円実用書購入</t>
  </si>
  <si>
    <t>x_x_naon_x_x</t>
  </si>
  <si>
    <t>PayPayモール4月からの新キャンペーンのお知らせ - Yahoo!ショッピング https://t.co/q6PWeEFwAV</t>
  </si>
  <si>
    <t>H30.4月に大型自動2輪取得。 車とバイクと乗り物以外のツイート多いボッチライダー #バイク乗りと繋がりたい ＃バイク好きと繋がりたい ＃車好きと繋がりたい #500円貯金 #CB1000R #カメラ好き #canon</t>
  </si>
  <si>
    <t>sarurunsarusaru</t>
  </si>
  <si>
    <t>梅干しサワー</t>
  </si>
  <si>
    <t>ストレス発散の場所。見た目はとっても大人。中身は中学生で成長止まってる働きマン。ミナツドメンバー｡ ✩⋆*॰¨̮⋆｡˚ スプラ好き♡ アイコンはあめちゃん(@rain_candy1226)</t>
  </si>
  <si>
    <t>cozy13</t>
  </si>
  <si>
    <t>奈良→横浜→相模原</t>
  </si>
  <si>
    <t>スーパー飲んべえです。全国各地に出没します。</t>
  </si>
  <si>
    <t>aisle18r</t>
  </si>
  <si>
    <t>paypay知らんうちにめっちゃ使っててわろた</t>
  </si>
  <si>
    <t>なんでやねん</t>
  </si>
  <si>
    <t>咲-Saki-とシノハユが私の血肉となる。 セガサミーフェニックスと瑞原プロを応援しています。</t>
  </si>
  <si>
    <t>totey541</t>
  </si>
  <si>
    <t>そういえば昨日ローソンでpaypay使ったら思いっきりバーコードリーダー画面に当てられたけどあれホントはダメだよな　離して読み取れとか言われてる筈</t>
  </si>
  <si>
    <t xml:space="preserve">japan </t>
  </si>
  <si>
    <t>ets2(トラックゲーム) mpをメインにpcゲームしてます。c-dによく出没します無言フォロー失礼します。トラック好き</t>
  </si>
  <si>
    <t>rkrk__97</t>
  </si>
  <si>
    <t>譲　白岩瑠姫以外求　定価買取トレカパックとアクキー大量に買ったので瑠姫以外買い取ってくださる方探してます＞＜ラクマ paypay 銀行振込(ゆうちょ三菱)対応してます！お声がけお待ちしております🥺JO1 交換 #JO1交換 #JO1買取 https://t.co/9uQjjYYl0y</t>
  </si>
  <si>
    <t>ルキがスキ❕❤︎ / u18 / kansai</t>
  </si>
  <si>
    <t>reona9305</t>
  </si>
  <si>
    <t>[考えてみた企画]Zoomを利用しれおなとテレビ電話❤️(お支払いはPayPayで行う予定です。)個人ではやったこと無いけれどこのような世の中なので会えないみんなに気分だけでも！少しでもみんながお家で退屈しないように考えてみました！♡どうかな？。(成功するかは分からないけど笑)</t>
  </si>
  <si>
    <t>ながーいアイドル人生を終えました♡/元アイドル/名前の由来は「#西武ライオンズ」</t>
  </si>
  <si>
    <t>yuitrdiet</t>
  </si>
  <si>
    <t>PayPayを最近入れたのでコンビニ行くのが楽しみになってる。笑</t>
  </si>
  <si>
    <t>お酒大好き自己満垢🍺30手前/150cm/わりかし小さめ/肩幅でかめ/</t>
  </si>
  <si>
    <t>shinamikana</t>
  </si>
  <si>
    <t>知らない間にpaypayの残高が貯まっていたヤフオク様さまやで https://t.co/2GAlLR94Fh</t>
  </si>
  <si>
    <t>MTG始めました。スタン青緑フラッシュ、パイオニア青白コンです。リアルとMTGアリーナでフレンド募集中。</t>
  </si>
  <si>
    <t>MegumiRyunosuke</t>
  </si>
  <si>
    <t>品川区</t>
  </si>
  <si>
    <t>わかるよね
洗髪の時に眉毛も石鹸でいっしょに洗わないと痒くなるんだヨ</t>
  </si>
  <si>
    <t>@Arrn1004 paypay1分で登録できるよー！</t>
  </si>
  <si>
    <t>MSM07EXPERIMENT</t>
  </si>
  <si>
    <t>コンビニでまさにpaypayしようとスマホを差し出したら着信が…。あわてて切ったら女子大学生らしき店員さんが「先に電話出てもよかったんですよ（笑）」絶対に幸せになってほしい。</t>
  </si>
  <si>
    <t>チュウゴクセマル、ミツユビ、イシガメ、クサガメと暮らしています。グリーンイグアナかフトアゴのお迎えを検討中です。</t>
  </si>
  <si>
    <t>yoda_usio</t>
  </si>
  <si>
    <t>ガチでPaypay○ねやJAで今さっき口座開設してまったやんけクソ https://t.co/S2aHWjMIFI</t>
  </si>
  <si>
    <t>東進衛星予備校</t>
  </si>
  <si>
    <t>与田祐希が世界制覇する世界線を裏で支えるモブになりたいアクアリウム 欅垢→@morita_usio</t>
  </si>
  <si>
    <t>nogiku_hashigo</t>
  </si>
  <si>
    <t>@yurutto_HandB そっか皆さんpaypayとかスマホ決済ですよね( ˊ꒳ˋ ) ᐝ私もPASMOの癖を付けよう！</t>
  </si>
  <si>
    <t>酒場で過ごす時間が胸踊る</t>
  </si>
  <si>
    <t>料理撮影の仕事です🎬ご依頼はDM／文章校正編集／デザイン／Web記事執筆／LINEスタンプ／YouTuber？📚リモートワーカー☺︎Wordpress・contentful・Excel関数🥢歴史ある昭和酒場の跡継ぎ居ない問題を解決して後世に残したい☺︎伝統文化が好き☺︎ジエノゲスト2020/01～YouTube↓</t>
  </si>
  <si>
    <t>MaMa_meda</t>
  </si>
  <si>
    <t>PayPayとQUICPayをおもに使ってるけど、初めて使うとき難しくて大変だった。わりと携帯使ってる私でもコレだから私の母世代はハードル高いと思う。 https://t.co/Sk8G82cAUA</t>
  </si>
  <si>
    <t>子目玉（一歳男児）を必死で育てる育休中ママ。来春職場復帰（看護師病棟フルタイム予定）平日はほぼワンオペ。旦那とは喧嘩をするほど仲が良い…はず。</t>
  </si>
  <si>
    <t>chibanba</t>
  </si>
  <si>
    <t>#銀だこ がPayPay対応してくれた！って嬉しい！</t>
  </si>
  <si>
    <t>目黒線沿線</t>
  </si>
  <si>
    <t>零細企業の代表取締役。ゲームを使った研修事業。カラオケ97.8点。半年働き、半年休む、的なテーマで取材されたりしています。</t>
  </si>
  <si>
    <t>jjj__0320</t>
  </si>
  <si>
    <t>paypayのトップ3予想とソフトバンクのイベント一生券みたいなやつどうなったんだろか</t>
  </si>
  <si>
    <t>00(99)line</t>
  </si>
  <si>
    <t>ずっとわらっててな〜〜〜</t>
  </si>
  <si>
    <t>butsuguya_com</t>
  </si>
  <si>
    <t>感染症予防のため現在短縮営業しております9-16時営業(水曜定休)お支払いは硬貨のやり取りがないキャッシュレスをオススメします！当店ではLINEPAY PayPay auPay d払い オリガミペイ等コード決済にも対応PayPayなら今月5％+5％還元中！その他のキャッシュレスでも5％の還元中です！</t>
  </si>
  <si>
    <t>京都府　京都市　東本願寺前</t>
  </si>
  <si>
    <t>仏壇、仏具　㈱森信三郎商舗のスタッフが仏具屋の日常をつぶやいてます！　京都東本願寺前　創業明治１５年　㈱森信三郎商舗の公式Twitterです。</t>
  </si>
  <si>
    <t>ktakano</t>
  </si>
  <si>
    <t>コンビニでまさにpaypayしようとスマホを差し出したら着信が…。あわてて切ったら女子大学生っぽい店員さんが「先に電話出てもよかったんですよ（笑）」天使をみた。</t>
  </si>
  <si>
    <t>つぶやきの少ない一番 バッター</t>
  </si>
  <si>
    <t>ryo97516089</t>
  </si>
  <si>
    <t>PayPayフリマ｜アルコール除菌スプレー　つけかえ用　2本セット　新品　植物生まれ https://t.co/jGNgYxcJtwセリアで100円で売ってるの10倍以上とか😂</t>
  </si>
  <si>
    <t>Lisa0825_Aya</t>
  </si>
  <si>
    <t>PayPayで思い出したうちのバイト先はPayPayが使えるけど、全額決済でしか使えないことなっている。先週の土曜日とある男の人がPayPayで支払おうとしたら残高不足で決済ができなかった。このことを伝えたらクレカとつながってるから自動でチャージされるんだろとPayPayはオートチャージ不可です() https://t.co/tLd5AnEzxJ</t>
  </si>
  <si>
    <t>Top100×5(最高順位：ニイハオ♪ 回遊スマイルマップ 26位)/Top1000×14</t>
  </si>
  <si>
    <t>actflowercom</t>
  </si>
  <si>
    <t>アクトフラワーお店よりお知らせ東京都中央区、千代田区限定で、500円(税込)以上の季節の花を配達致します🚛配達料は無料です🈚️期間 4月末まで一日15名様限定です💐PayPay決済もご利用いただけます📱お問い合わせはメール📨または電話📞でhttps://t.co/TEM90FOeTR</t>
  </si>
  <si>
    <t>東京日本橋の花屋、アクトフラワーです。PayPay決済をご利用いただけます。静岡県在住の広報スタッフがつぶやきます。中の人はお店にはいません。 #sougofollow #相互フォロー #アクトフラワー #フラワーギフト #花 #東京 #日本橋 #花屋 #PayPay</t>
  </si>
  <si>
    <t>【Information】2当店でも #PayPay #auPay で決済可能です！もちろんアプリの導入から使い方までご説明します！ぜひ当店へお立ち寄りください。#テルル #川越 #埼玉https://t.co/4Or9oNvUir</t>
  </si>
  <si>
    <t>GreenMirai</t>
  </si>
  <si>
    <t>PayPayいれてからナナコカード使わなくなったな…。</t>
  </si>
  <si>
    <t>日本 滋賀</t>
  </si>
  <si>
    <t>fumio_yysk</t>
  </si>
  <si>
    <t>フリマ始めよーってなったんだけどヤフオクとpaypayフリマって何が違うの・・・ヤフオク完全上位互換じゃない？</t>
  </si>
  <si>
    <t>ガチャはあんまりしません</t>
  </si>
  <si>
    <t>FGOとシャニマスとプリコネとうたわれるものロストフラグとバトンリレー</t>
  </si>
  <si>
    <t>mmns_ringo</t>
  </si>
  <si>
    <t>PayPayも還元率微妙になったし、どこも大差ないし、使いやすさで選ぶ感じでよさそうだなもう。kyashがQUICPay対応したのでkyashメインに戻すかも。Tポイントがある店ではPayPayにするかなあ(PayPayアプリでどうせTカードだすから)</t>
  </si>
  <si>
    <t>察して</t>
  </si>
  <si>
    <t>om0105576746</t>
  </si>
  <si>
    <t>共〇党が個人情報を管理ランク付けアリババのジャックマー会長は共〇党の党員、アリペイの決済システムを利用のpaypayは危険日本は外国製（特にch〇na）が多いウイルスも情報がきちんと伝えられてない隠蔽する国に情報を奪われるのは危険ですhttps://t.co/1VkRtu6s9j</t>
  </si>
  <si>
    <t>国益・国体を第一に考え、世界に誇れる日本の為、是々非々判断、真正の愛国者支持します。 ootamakoto1の緊急避難用サブアカウント よろしくお願い致します。 本垢　＠ootamakoto1　サブアカウント２ @kunimorimo　共々よろしくお願します。  軍事・法律宗教・拉致・歴史・歌 食品等</t>
  </si>
  <si>
    <t>Halukyan_2</t>
  </si>
  <si>
    <t>仕方なくPayPayに1万入れたわ。</t>
  </si>
  <si>
    <t>Liandです</t>
  </si>
  <si>
    <t>愛香➩[@Aikyan_] 美波➩[@osakana373]</t>
  </si>
  <si>
    <t>youkotoasobo98</t>
  </si>
  <si>
    <t>すいませんプロフこれから更新しますが、アマギフのお貢ぎはいったん休止します。配達員からのコロナ感染という経路が日本で、しかも最近あったようでAmazonからの買い物も危険枠として認識した方がいいようです。しばらくはPayPayのみでの垢運用とさせて頂きますので宜しくお願い致します。</t>
  </si>
  <si>
    <t>バーチャル</t>
  </si>
  <si>
    <t>お貢ぎはPayPay👛｜DiscordかSkype☎｜深夜11時〜お部屋へどうぞ💕｜⚠18歳未満の方は退室下さい※現在コロナの影響につきアマギフでのお貢ぎは休止中です※</t>
  </si>
  <si>
    <t>creditcard_town</t>
  </si>
  <si>
    <t>普段Apple watchしてると割と財布が不要になる。セキュリティ面も安心だし（実際に前月紛失しAppleのセキュリティ面に助けられました。。）ペイ系ではPayPayが対応OKだけど、auPayは対応してないんですよねー。使い勝手が良くなればまだ良いですが。。</t>
  </si>
  <si>
    <t>⬇️ブログでもお得情報発信中⬇️</t>
  </si>
  <si>
    <t>ブラック企業→ホワイト企業へ脱出するも日本全体がブラック化し覚醒→会社に頼らず副業やお金運用で脱社畜を図るポンコツ系リーマン。令和時代のキャッシュレス／お得なクレカ情報を共有します！たまにお得な買物情報もUPしたりもします。猫が好き。</t>
  </si>
  <si>
    <t>kikimama0405</t>
  </si>
  <si>
    <t>""""取扱なし"""Lサイズそんな人気か！？！？ビビり散らかしたわ！！ＭサイズPayPayモールで買えたけど、170近い女がさ、M着れると思えないんだけどwwwあ！みんな！SとM私が見た時は、PayPayモールに売ってたよ！！ https://t.co/OQJofUf2LC</t>
  </si>
  <si>
    <t>【求】語彙力</t>
  </si>
  <si>
    <t>キモオタですごめんなさい おるび➮@potepote_y</t>
  </si>
  <si>
    <t>jumi103_junizi</t>
  </si>
  <si>
    <t>銀行デビット（0.5%）+Kyash（バーチャル0.5%）+dポイント or pontaポイント（0.5~1%）PayPay、ごめん…もういい…()</t>
  </si>
  <si>
    <t>究極の社会モルモット</t>
  </si>
  <si>
    <t>映像色んな撮影するカメラマン変な人 / 個人的なBlu-ray製作中 / クラウド依存性 / 映像専用垢@jumi_make_movie / 詳しくは全部→https://t.co/Rxe0MsocBU 超相方→ @kazama_036</t>
  </si>
  <si>
    <t>ArthursWebsite</t>
  </si>
  <si>
    <t>吉野家とすき家、PayPayのあれで最近両方行ったけど… 以前は吉野家＜すき家の時もあったけど、今は圧倒的に吉野家＞すき家だな、味はもちろんメニューの選択肢や選び易さや店員さんの…もね</t>
  </si>
  <si>
    <t>ほぼ佐世保、時々長崎県内&amp;西九州各地</t>
  </si>
  <si>
    <t>長崎県佐世保/♂/ツイは多種多様/70～90年代洋楽/Giants/スポーツTV観戦/TV実況感想/スイーツ・甘味好き/珈琲/競馬/体育会系/絡み歓迎/クソリプ即スパブロ /フォローリムブロ相互自由で /13kダイエット成功2年間リバウンド無し/好きな物事を出来るだけ楽しむ/人間いつ逝くかわからんよ</t>
  </si>
  <si>
    <t>ドッカン石垢※始めから強くなりたい方※有利に進めたい方 是非どうでしょうか！お支払い方法コンビニ支払い PayPay アマギフ欲しいゲームの石垢があればDMまで！#ドッカン石垢 #ドッカン販売https://t.co/o1xFhQqcvf</t>
  </si>
  <si>
    <t>matsuba_jindai</t>
  </si>
  <si>
    <t>持ち帰り、宅配可能な蕎麦メニュー十割は不可。弁当の場合のみ、うどんに変更可能です。宅配の方のお支払いは現金または、PayPayでお願いします。初の試みなのと配達専用の車両ではないのでお手柔らか。笑 https://t.co/nQK1FeM76W</t>
  </si>
  <si>
    <t>東京都調布市深大寺元町5-11-3</t>
  </si>
  <si>
    <t>深大寺ならではの緑の中で、都会の喧騒を忘れ一杯。 〆は自慢の手打ちそばに舌鼓…。 神代植物公園 深大寺門から徒歩１０秒 電話番号 042-485-2337 月曜定休</t>
  </si>
  <si>
    <t>t___m211</t>
  </si>
  <si>
    <t>宇宙</t>
  </si>
  <si>
    <t>𓀠 00line 𓀠</t>
  </si>
  <si>
    <t>takuv0_0v</t>
  </si>
  <si>
    <t>埼玉 蕨市</t>
  </si>
  <si>
    <t>SPGアメックスご紹介できます/旅行が趣味の普通の31歳/ただし中国人/PCX乗ってます/元CX中の人/今は自営業/しばらく修行しません/相互フォローご希望の方はどこぞにコメントいただけると幸いです/Goodbye R1200RS/UG/YS/NK/蕨</t>
  </si>
  <si>
    <t>PayPay還元美味しすぎやん https://t.co/Crz2NgmauQ</t>
  </si>
  <si>
    <t>TDR_castmember</t>
  </si>
  <si>
    <t>トレーニング室</t>
  </si>
  <si>
    <t>いい気になってるヤカラは男も女も容赦なく、と思ってましたが「最近先生も丸くなった」と言われたよ(体型じゃない)</t>
  </si>
  <si>
    <t>kazi_6950</t>
  </si>
  <si>
    <t>@NekoCafeKeurig FF外から失礼しますPayPayの残高が300円しかなくて、それしか寄付出来ませんでした…、すいません。でも猫ちゃん達のために少しでも多くの人に広めます！だから頑張ってください！応援してます！！</t>
  </si>
  <si>
    <t>アイコン→梓ノ月 (@Shinozuki_dayo)さんのフリーアイコンを使わせてもらってます。
アマゾンほしい物リスト→https://t.co/IXyX2GWf63…
ツイフィ必読
成人済/ 腐 / 雑多垢とちょい愚痴</t>
  </si>
  <si>
    <t>takuro_u</t>
  </si>
  <si>
    <t>みんな大好きサバイサバイは店内飲食を中止し、テイクアウトのみとのことで。https://t.co/BeLIwsas76550円均一なのが強い(paypay使えるけどキャッシュレス消費者還元事業に登録してないので10%還元はないのが残念#仙台テイクアウト #テイクアウト仙台 #北四番丁テイクアウト</t>
  </si>
  <si>
    <t>杜の都の青葉神社通り</t>
  </si>
  <si>
    <t>仙台ボードゲーム会Fortune-0・仙台ドミニオン会主宰 fav:FC東京(SOCIO)/仙台89ers/楽天イーグルス/週刊少年ジャンプ/IPA/謎解き/アイコンは荒井清和先生に描いて頂きました</t>
  </si>
  <si>
    <t>rum_lamb</t>
  </si>
  <si>
    <t>狼になりたかった羊。八百屋さんの八百屋さんで働いてます。会社では統計処理したり、システムの繋ぎやったり、プログラミングでポカヨケ考えてます。目の前の人だけでも穏やかに過ごせるように、手助けできる人間になりたい。 好きな作家は瀬尾まいこ、村山早紀、本多孝好。アイコンは、フォロワーのきのこ様に描いて頂きました。</t>
  </si>
  <si>
    <t>nao_t317</t>
  </si>
  <si>
    <t>PayPayは使わないけどテイクアウトはグ−！ https://t.co/4O4pL3NC5g</t>
  </si>
  <si>
    <t>広島県出身（奈良県在住）</t>
  </si>
  <si>
    <t>小さな可愛いおじさんです</t>
  </si>
  <si>
    <t>hikinatto710</t>
  </si>
  <si>
    <t>懸賞用アカウントになります。無言フォロー大歓迎。フォロバしますのでよろしくお願いします。PC関連大好き。たまに自己満レビューします。</t>
  </si>
  <si>
    <t>plmjp</t>
  </si>
  <si>
    <t>【寄付paypay】https://t.co/HzWo1Kzc0B</t>
  </si>
  <si>
    <t>https://t.co/WvP0hvURc6</t>
  </si>
  <si>
    <t>noienoki03</t>
  </si>
  <si>
    <t>初めてPayPay使った</t>
  </si>
  <si>
    <t>ロイヤルに手を振る菊池風磨</t>
  </si>
  <si>
    <t>おでんくん💋🐢 れみちん妹👄</t>
  </si>
  <si>
    <t>わざわざ八百屋で買い物して、クレジットカード使えますか？って聞くほどの人がpaypayいれてないのは、どういう消費行動なのか気になるから、まじめに知りたいです。ディスっているわけではないです。学びたいです。</t>
  </si>
  <si>
    <t>miyamoto1988</t>
  </si>
  <si>
    <t>田名部生来 岩佐美咲 仲谷明香 野中美郷 中田ちさと 三田麻央 鵜野みずき 西澤瑠莉奈 東由樹 内木志 小川結夏 貞野遥香 兵頭葵 須藤さえ 木佐紡 星乃はる 中島明子 美愛。推しです</t>
  </si>
  <si>
    <t>で、じゃあね、今日も #開けてます #rmkalimba #城山町 #中野 #クレジットカード #電子マネー #キャッシュレス決済 OKです。#楽天ペイ #linepay #payid #メルペイ #paypay #aupay #baseshop https://t.co/LLsm2ZU62R 場所: R.M.kalimba/craft＆junk https://t.co/XAXvUQNFYq</t>
  </si>
  <si>
    <t>kooooheihei84</t>
  </si>
  <si>
    <t>最近バームクーヘンにどハマりしてるそして、PayPayとかの支払いでケータイ画面を強めに押し付けて読み込む店員苦手。</t>
  </si>
  <si>
    <t>長野県</t>
  </si>
  <si>
    <t>おにゅう イワンコフ ノリと勢い</t>
  </si>
  <si>
    <t>ika2ka</t>
  </si>
  <si>
    <t>松乃家でロースカツ定食(オカワリし放題)にするとPayPay還元があるので、たった400円ほどです皆もケチってお腹いっぱいになりましょう！（笑） https://t.co/dYcqL8UdZu</t>
  </si>
  <si>
    <t>ゴルフ垢になりました。
遠い昔ジュニアで県1位の実績がありましたが、ユーロビートと天秤にかけてゴルフを捨てました。
ベストは69。
今は多分85くらいで回れたら御の字だと思いますᔦ⚯ᔨ</t>
  </si>
  <si>
    <t>kimono_fukuya</t>
  </si>
  <si>
    <t>・接客のマスク着用・ウイルス対策スプレーの設置〈キャッシュレス還元〉クレジットカードやpaypayにて、お支払いのお客様には5%還元されます・お客様にとって「１番いいな！」と、喜んで頂ける様なお着物に出逢えますように・お着物で、お気持ちが和らぐような、そんな時間になりますように</t>
  </si>
  <si>
    <t>徳島県徳島市中通町3-9-1(婦久や←🔍検索）</t>
  </si>
  <si>
    <t>■創業 昭和8年 徳島県/徳島市の呉服店■家族三人のお店■40代専務♂が気楽に仕事/ご縁/興味/熱中小学校(地方創成)/徳島近郊いいねorつぶやきます■個性的で洒落たデザイン・手仕事の着物や竺仙浴衣等をセレクト■徳島市中通町3-9-1■P有■徳島駅→南へ徒歩5分■☎️088-623-7319■営9～18時■日曜定休↓↓</t>
  </si>
  <si>
    <t>tefny_kkmk</t>
  </si>
  <si>
    <t>PayPayで11万払ったてふに（歯の被せ物私はPayPay使う時は絶対に店員さんに画面見てもらうから多分間違えない</t>
  </si>
  <si>
    <t>さんじゅう</t>
  </si>
  <si>
    <t>時々イラスト描きます。艦これでは睦月型、特に菊月と三日月が好き。フォロリムご自由に。 #のらきゃっと vrchat:てふに discord: tefnen#9055 ARCTISメンバ</t>
  </si>
  <si>
    <t>nekotama_</t>
  </si>
  <si>
    <t>FPS(AVACoDBF)、格ゲー、ボードゲーム、 PSO2(ship3)、Oculusネタとか。_x000D_
最近はHearthstoneとWorld of Warships．</t>
  </si>
  <si>
    <t>うわっ、paypay残高払いにしてたから、エラーになったのか。わかりにく！せっかく牛丼食べたのに💦</t>
  </si>
  <si>
    <t>kirari_666</t>
  </si>
  <si>
    <t>paypay払いとか普段使わないから、残高使いたかったのにクレジット決済してしまった😭…</t>
  </si>
  <si>
    <t>アラサー島根女子。旅行✈️コスメ💄服✨LUNA SEA❤RT多め、日常のこともボソッとつぶやくよ🎵(でもすぐ流れる)ぜひ仲良くしてください☺️‼️必要なものしか応募しません。同じ趣味の方の無言フォロー大歓迎✨RTのRT気をつけます💦 #きらり当選報告 ←大感謝❤✨目指せフォロワー1500🌸</t>
  </si>
  <si>
    <t>ヤフオクドームって今はペンペンドームって言うんかいなwwwwwPAYPAYって😂どーした福岡よww</t>
  </si>
  <si>
    <t>mosimon_hana</t>
  </si>
  <si>
    <t>【#電子決済】当店では #PayPay #auPay #d払い でのお買い物が可能です！ご希望のお客様には、アプリの導入から使い方までサポートいたします！ぜひ、この機会にご利用ください#バーコード決済 #電子マネー #キャッシュレスhttps://t.co/2c5J5tGMY6</t>
  </si>
  <si>
    <t>埼玉県深谷市荒川356 ℡048-579-1234</t>
  </si>
  <si>
    <t>深谷市の携帯ショップ　もしもしモンキー　花園店です！　営業時間☆ 毎日10:00-19
:00 ★ ꙳★*ﾟ 関越道 花園ICすぐ 国道140号沿い花園LCモール内　 無料駐車場完備  ✩.*˚ ！♬︎ お気軽にお問合せ下さい♬︎℡048-579-1234</t>
  </si>
  <si>
    <t>tomochiiin66</t>
  </si>
  <si>
    <t>PayPay残高不足で丸亀のレジで詰んだ</t>
  </si>
  <si>
    <t xml:space="preserve">ﾅ ｺﾞﾔ </t>
  </si>
  <si>
    <t>ただの痛風🍃a.k.a. DJ 死亡 ☠︎✞DEATH✞☠︎ 趣味はうどん札を10枚集めることです。</t>
  </si>
  <si>
    <t>ginka_2525</t>
  </si>
  <si>
    <t>PayPayで入力画面見せないで金額支払いボタン押す客クソ打ち間違えて多く払っても知らないからな？</t>
  </si>
  <si>
    <t>🇯🇵農業コロニー・インダストリアルニイガタ・サド</t>
  </si>
  <si>
    <t>VRchat内でなんかしてるよ TL汚しは許して！！  2017/12/13 VRC開始 VRchat/ginka discord/銀華#4673
FF14 イフ鯖 欲し芋 https://t.co/fJW1nsitPN</t>
  </si>
  <si>
    <t>誰かに教えてください🙏🙏🙏JO1HOUSEのＬサイズってもうPayPayモールでもHMVでもタワレコでも売り切れてますよね？？？😢😢😢</t>
  </si>
  <si>
    <t>_x_love_nkun_x_</t>
  </si>
  <si>
    <t>なーくんのアーカイブ聞きながらPayPayなーくん書こうかな()普通に昨日のリメイク書く？？</t>
  </si>
  <si>
    <t>🗣リアコでも全然いいと思うよ</t>
  </si>
  <si>
    <t>一瞬で恋に落ちた💜( ᐢ. ̫ .ᐢ @love_nkunᐢ. ̫ .ᐢ )💜</t>
  </si>
  <si>
    <t>nonbiri_99</t>
  </si>
  <si>
    <t>@Su_Uni_ そうそう、PayPayとは1年無料だし！！とかやらないと普及しないですもんねwww良い時代になったものだ…。</t>
  </si>
  <si>
    <t>アイコンはびんわれさん作お肉を見つけたたろ氏。 ATMOS鯖の羽根生える🦍です。ｳﾎﾎｯ。ポンコツです！</t>
  </si>
  <si>
    <t>yakisova_ufo</t>
  </si>
  <si>
    <t>支払いpaypayで↓じゃあQRコード出して♥↓え、どうやるんですか？やってください知らねぇよてめぇでやれよくそったれくたばれ</t>
  </si>
  <si>
    <t>魔都(サウスタウン)</t>
  </si>
  <si>
    <t>ｶﾞｵｵｵｵﾝ
🔞えっちな絵を描きます
サーディオンすきアムドライバーすきプリティーシリーズすき　　
BOOTH　https://t.co/e7QNG352Pb　
skeb　https://t.co/uISl2H0rpU 
ファンボ https://t.co/OdTRdu0GIc</t>
  </si>
  <si>
    <t>shimanami_exp</t>
  </si>
  <si>
    <t>備後福山</t>
  </si>
  <si>
    <t>備後乃国福山在住。バス/鉄道/猫/カープ/にわかサンフレ/水どう…など。実は節足動物が苦手。アンチ巨人、アンチ獅子。鴎と竜は準アンチ扱い。</t>
  </si>
  <si>
    <t>dmdIxsGugjrTqBF</t>
  </si>
  <si>
    <t>@CHANTMONKEE_BiS @PAYPAY_EMPiRE_ もしモンちゃんだとしたら嫉妬するし悲しいしやだな、、、、、、、、、ずっとBiSのモンちゃんでいて欲しいです。。。</t>
  </si>
  <si>
    <t>くまもと</t>
  </si>
  <si>
    <t>WACK IDOL 好き好き アカウント
フォロバひゃくぱ</t>
  </si>
  <si>
    <t>KzhoD7klB7wGmP3</t>
  </si>
  <si>
    <t>あー交流戦が無くなった。はじめてのpaypayドーム。。。はじめての京セラドーム。。。</t>
  </si>
  <si>
    <t>G党(#6#9#24#30 一番は坂本勇人😍)
LDH(今市隆二推し💕)Disneyアニメ
テイルズシリーズ(TOV推し)
多趣味だけど中途半端に足を突っ込んでる感じです...😅
始めたばかりでよく使い方が分かりませんが是非、仲良くしてください！
よろしくお願いします！</t>
  </si>
  <si>
    <t>qUw8mnA0kDBAkyg</t>
  </si>
  <si>
    <t>今日はpaypayをよく使う</t>
  </si>
  <si>
    <t>神奈川  横須賀市</t>
  </si>
  <si>
    <t>豊島小(約1年間)→千代小(福岡)→野比中→大楠→YDA→社会人Tb、Piano、Drum。ポケモンと音楽大好き男子。フォロー宜しくお願いします。20歳。</t>
  </si>
  <si>
    <t>bud0kan</t>
  </si>
  <si>
    <t>ありがとうございます‼️でもどちらさまでしょう？paypayのメッセージ、返信出来ないからお礼が言えない。。 https://t.co/fDyDGpSOeT https://t.co/X2ewRESX1X</t>
  </si>
  <si>
    <t>下北沢</t>
  </si>
  <si>
    <t>BUDOKAN 東京DOME[@toky0dome] Gijido[@gijido] KIROWNE[＠kirowne1] ARENA下北沢[@arena_1111] バッキンガム宮殿［@BQSuzunari］ 酒里城［@shurijo_nomouze］Nomouze-Group Japan k.k.</t>
  </si>
  <si>
    <t>僕としては現金でタラタラされるよりずっと助かるんですけどね……バイト先は現金か某CかPayPayかLINEpayしかないのでこれされたら逆に困る…… https://t.co/XdTUeFwCVb</t>
  </si>
  <si>
    <t>dangerman_17</t>
  </si>
  <si>
    <t>7都道府県に緊急事態宣言を発令すると表明。銀行など生活に不可欠なものは維持されますが、小池都知事も「徹底した外出自粛」を要請しています。PayPayやPringで外出しなくても済むお金の用事もあります！いまこそスマホ上で完結させましょう😊https://t.co/5MI1XcdaC2</t>
  </si>
  <si>
    <t>闇雲に人を勧誘するサイトの乱立で危険性が不確かなお小遣いサイトの危険性を確認して本当に安全で小遣い稼ぎができるサイトを比較・紹介します。</t>
  </si>
  <si>
    <t>WebHunterChann1</t>
  </si>
  <si>
    <t>電子決済には・PayPay・LINE Pay・楽天ペイ・Apple Payなど様々ありますが個人的にはPayPayを1番利用しています！ただ一年以上使っている中で感じたデメリットもあるんです。動画ではPayPayのデメリットをまとめて紹介しているのでぜひ参考にしてください🙋‍♂️動画↓https://t.co/yJLQ1GKcwu https://t.co/crfuzzphcH</t>
  </si>
  <si>
    <t>スマホやパソコンに詳しくないという方に向けた情報発信をYoutubeで行っています！
操作方法や悩み解決、仕事の効率化アップをさせる方法など幅広く情報発信をしているので、ぜひチャンネル登録＆フォローお願いします！
お悩み相談もお気軽にお願いします！！
Youtubeチャンネルはこちらです↓↓</t>
  </si>
  <si>
    <t>seseragi_1343</t>
  </si>
  <si>
    <t>「店員さんがどれだけ苦労させられたかと…」とあるお店ではPayPayを『使い慣れた方のみ』の利用をお願いしている - Togetter https://t.co/mHd4EJulLI @togetter_jpより</t>
  </si>
  <si>
    <t>崎陽県/ラグノオ</t>
  </si>
  <si>
    <t>SHOSAY</t>
  </si>
  <si>
    <t>【朗報】ZOZOTWON（PayPayモール）でnano・universe(ナノ・ユニバース)の＜メンズ＞シャツなどトップスが最大70%OFF!!Tシャツは1500円前後に!! https://t.co/5AbTBckXxm https://t.co/ZaTR5KOt8p</t>
  </si>
  <si>
    <t>ブログでレビューや特価情報を適当に更新している毎日がエブリデイなアキバ系ですョ。</t>
  </si>
  <si>
    <t>taropapa16</t>
  </si>
  <si>
    <t>🦠…コロナ対応でTAKE OUT🍣します。2000円と1000円があります。前もっての注文対応となります。☎️079-282-8866よろしくお願いします🙏🦠#コロナ ＃コロナに負けるな#korona #緊急事態宣言 #🦠#姫路駅前 #paypay #お持ち帰り #🍣 #寿司屋 場所: Sushi Bar Avanzar https://t.co/uPucGzYG99</t>
  </si>
  <si>
    <t>兵庫県姫路～(^o^ゞ</t>
  </si>
  <si>
    <t>新鮮組太郎①はmj8018…twiccaで呟いてたんやけど…調子ﾜﾙでseesmicに…これもｲﾏｲﾁで(^-^;ｱﾚｺﾚ触ってたら新鮮組太郎②なってもたしっ(笑)宜しくお願いします┏○ﾍﾟｺｯ！姫路中央卸売市場・鮮魚仲買・魚河岸三代目・水産物卸協同組合理事・新鮮組三代目組長(二代目・三代目の会)</t>
  </si>
  <si>
    <t>famima_reply</t>
  </si>
  <si>
    <t>@paypay_rai ご参加ありがとうございました！残念…！はずれです！毎日当たるキャンペーンは4月7日まで！https://t.co/TajGtIouIS https://t.co/63bty2xHfd</t>
  </si>
  <si>
    <t>コンビニエンスストア　ファミリーマート公式ツイッターキャンペーン返信用アカウントです。
こちらのアカウントではお問合せ等返信の対応をしておりません。
☆店舗、商品に関するお問い合わせは下記の窓口へお願いします。https://t.co/e0oFP4LwTW</t>
  </si>
  <si>
    <t>ご近所のテイクアウトを利用していこうシリーズ。今日は 北四番丁 フォーラム仙台 の上にある「空飛ぶ猫」さんのインドネシアカレーと、蒸し鶏のサラダ丼(カレー風味)この界隈のお店ってpaypay使えるから10%還元もあって嬉しい。#仙台テイクアウト#北四番丁テイクアウト#テイクアウト仙台 https://t.co/42vfaPhb5m</t>
  </si>
  <si>
    <t>komutai</t>
  </si>
  <si>
    <t>騙された……!!!Yahoo! JAPANカードの有効期限到来に伴う更新カードの登録は不要です - PayPay株式会社 https://t.co/ggQuEYRoY8「再度登録が必要と記載されていますが（中略）必要はございません。」「エラーが出る場合がありますが、そのままで構いません」</t>
  </si>
  <si>
    <t>鹿児島県指宿市</t>
  </si>
  <si>
    <t>試しに参加しました。基本的にフォローしません。</t>
  </si>
  <si>
    <t>rororoien</t>
  </si>
  <si>
    <t>PayPay支払いデビュー便利やねぇ</t>
  </si>
  <si>
    <t>コナンアウトキャスト オフライン、バイオハザードRE2 プレイ中。〈今後やる予定のゲーム〉イース8.9 ラストオブアス　ペルソナ5S</t>
  </si>
  <si>
    <t>Yuriakatase2</t>
  </si>
  <si>
    <t>当面の間このアカウントはアズレン中心になりますｗ ただし言いたいことは言う主義なので、信者さまは御遠慮くださいませ。あと表に準じ、自称「普通の日本人」さん、自称「右でも左でもない」さん、人と話をできない人、差別意識が大事な方にはお帰りを願っております。なお創作や二次関係は、こちらで</t>
  </si>
  <si>
    <t>wonderLEMON</t>
  </si>
  <si>
    <t>【実はこんなに】わたしの獲得PayPayボーナス!! #PayPay #PayPayボーナス #ありがとうPayPay https://t.co/wSsLQ9nsF5</t>
  </si>
  <si>
    <t>広島→京都→大阪→東京</t>
  </si>
  <si>
    <t>三度のご飯とゲームと音楽と競馬が大好きです。横山家を応援しています。</t>
  </si>
  <si>
    <t>NagaMiya0415_9_</t>
  </si>
  <si>
    <t>初めてPayPayで支払ったけど、なんだ簡単じゃないか! https://t.co/vgDDpYiX2r</t>
  </si>
  <si>
    <t>どーも、かいりです。
シュッ!
ハッ!
シュッ!
甘いな!!</t>
  </si>
  <si>
    <t>QTsendai</t>
  </si>
  <si>
    <t>@chiho_chiho2 アマギフかPayPay贈りますか？少しなら(*^_^*)</t>
  </si>
  <si>
    <t>仙台市青葉区</t>
  </si>
  <si>
    <t>仙台市青葉区住みです</t>
  </si>
  <si>
    <t>bota_bota_911</t>
  </si>
  <si>
    <t>Paypayに1000円分のボーナス入ってるわくそ助かる</t>
  </si>
  <si>
    <t>牡蠣とお好み焼きがある所</t>
  </si>
  <si>
    <t>NS-1→Today→Dio AF34→SEPIA ZZ　／　キャンプしたり少しだけベース触ったり…</t>
  </si>
  <si>
    <t>shigeruff14</t>
  </si>
  <si>
    <t>メンテでしたか...エレオスで用意しておけばよかったな。今回メンテタグ不参加！！皆さまので楽しみます😊お財布忘れてしまい、こういう時こそPayPay登録したら、お目当てのお店で使えず。。。おひるぅぅ😭いつも忘れるから借りるの申し訳ないので、がまーん💦セーラーっておへそ見えて可愛いっす。 https://t.co/CDSdvBcbcL</t>
  </si>
  <si>
    <t>トンベリ</t>
  </si>
  <si>
    <t>FF14のSSをあげる垢。反射神経と記憶力の限界を感じつつ、英語できないけどトンベリ鯖暮らしてます。ガイアDCでララちゃん育成中。中身はヲタクで2.5とあんスタが好き。FF関係はフォロバします&amp;無言フォロー失礼します！FF14以外のゲームは現在はDBDと龍が如く7、あつ森をしてます。</t>
  </si>
  <si>
    <t>marukyu999</t>
  </si>
  <si>
    <t>paypayやってみたいんやけどどうすればええん？ってレジで聞いてくる人結構いるよね</t>
  </si>
  <si>
    <t>趣味は主にゲームと音楽。ベースとドラムやってます。最近vtuberにハマってます。アイコンはbalanceさんです！ @balance_sd サポート等依頼はDMでお願いします↓Youtubeでベース弾いてみた投稿してます</t>
  </si>
  <si>
    <t>96xLUCK</t>
  </si>
  <si>
    <t>＼獲得／PayPayボーナスライト 1円相当 - 毎日スロットくじ 4/7の #クロのちりつも記録4月ズバトク⑩円目の当たり🎉(1・2月合計186円獲得💰)#ポイ活#ズバトク#Yahooズバトク#PayPay#PayPayボーナスライト#懸賞好きさんと繋がりたい#当選https://t.co/u6QTqJmYT4</t>
  </si>
  <si>
    <t>Da・SAITAMA</t>
  </si>
  <si>
    <t>ちっちゃな薬局の薬剤師 / 毎月劇場で歌舞伎を観るのが目標 / ご当地キティ収集19年目 / 懸賞・ポイントだーい好き♡ / 副業・個人のプレゼント企画は興味ないです / #クロの当選記録 / #クロのちりつも記録</t>
  </si>
  <si>
    <t>o_l_a_f</t>
  </si>
  <si>
    <t>尼崎市武庫之荘</t>
  </si>
  <si>
    <t>【主催落語会延期のお知らせ】
4/18(土)「裏甲子園寄席」現在の状況では代替開催日は未定です、1日でも早く安心して笑える時期が来ます様に。</t>
  </si>
  <si>
    <t>Kyo62972172</t>
  </si>
  <si>
    <t>【実はこんなに】わたしの獲得PayPayボーナス!! #PayPay #PayPayボーナス #ありがとうPayPay #得シェア https://t.co/Nakc7CArib</t>
  </si>
  <si>
    <t>Tokyo🇯🇵</t>
  </si>
  <si>
    <t>社会人3年目🙋‍♂️趣味はお笑いと洋服とスノーボード🎊中央大学→中小IT営業(2年間)→フリーランスでマーケティング2020年4月～🗼ドキドキ新生活🗽キャリア変更したい、学びたい人と繋がりたいです😆簿記2球/英検2級/年間100冊読書目標 #社会人3年目 #勉強垢 #独立 #知識共有 #知識 #読書</t>
  </si>
  <si>
    <t>MASKEDK2009</t>
  </si>
  <si>
    <t>MASKからケータリング出来んばってん企画　￥1000で￥2000券をゲット(^_-)-☆本日4/7火曜より金曜日4/10まで時間20：00～22：00受付！一人5枚まで購入可能　通常営業ではありませんのでチケットの受け渡しのみです。支払いは、現金　PAYPAY　カードOKです。 https://t.co/4ehIsOhKUo</t>
  </si>
  <si>
    <t>福岡市中央区六本松2-15-1-5F MASK</t>
  </si>
  <si>
    <t>福岡市中央区六本松でMASKという仮面ライダー好きな私がスナックをしています。 更に　２号店BAR　Amonを出店しました。 リディムサウンターとフリッパーズとZEPPETSTOREとPLASTICZOOMS好きな店長が立ってる小さなBARです。https://t.co/i9PtcfJ3l9</t>
  </si>
  <si>
    <t>ito_anjin</t>
  </si>
  <si>
    <t>いつも #ガスト を利用する時に #PayPay を使用しているので、本日伊東の #ステーキガスト で食事した際、｢Pay Pay 払いで。｣と言ったら、｢当店では取り扱って居ません｣と言われた。すかいらーく系はどこでも使えるんじゃ無かったのか・・・</t>
  </si>
  <si>
    <t>34.937201139.126064</t>
  </si>
  <si>
    <t>伊東市川奈出身のおっさんです。学生の頃は川奈ホテルゴルフ場でキャディーのバイトを・・・(カート無しなので、バック担いで走ってた。)　ゴルフの腕前は・・・芝生の上に居るよりも、林の中に居る方が多いかな? 趣味はゴルフとケイリン観戦。
伊東温泉ケイリンと伊豆ベロドロームに出没するかも・・・。</t>
  </si>
  <si>
    <t>PFYgu</t>
  </si>
  <si>
    <t>paypay使えますか？って聞いたら使えます！って言われてじゃあ、paypay で！って言ったらはぁ？って言われたら笑うわ</t>
  </si>
  <si>
    <t>滋賀県</t>
  </si>
  <si>
    <t>滋賀のPresent for youでギターと頑張ってハモってます！ 他人に厳しく自分に甘くをモットーに日々テレビ見ながら生きています。 機材から変な癖な話やら色々好きです。 甘いもの好きでリンゴはむいてあったら食べるタイプです！ 音源→https://t.co/OVQ9ACHzCe</t>
  </si>
  <si>
    <t>#荒野行動アカウント買取 8#廃課金_金枠多数など高価買取 総実績700以上なので安心🗝️実績確認【https://t.co/Nx5b8A0IsN】買取方法💵各種プリカ/銀行振り込み/Linepay/paypay#荒野行動#荒野行動垢買取#荒野行動買取https://t.co/rWdPmmvxv8</t>
  </si>
  <si>
    <t>iTunes Amazonギフト Google play 販売、クレジットカード 、携帯決済の現金化しています。例1500円→2100円3000円→4200円5000円→6500円10000円→13000円Amazonギフト　　iTunesカードGooglePlayカード裏バイトpaypay残高現金化LINEpay残高現金化闇バイトクレカクレカ現金化金策　売</t>
  </si>
  <si>
    <t>foodandbarblue</t>
  </si>
  <si>
    <t>コロナ予防対策と寒さ予防として、PayPayも始めました！是非ご利用ください！#前橋テイクアウト#前橋ランチ#前橋ディナー#テイクアウトのみのオープン#お家blue https://t.co/L6JnNwcfYB https://t.co/DGe1ZpMPh6</t>
  </si>
  <si>
    <t>群馬 前橋市 上小出町2-5-3</t>
  </si>
  <si>
    <t>★14周年のダイニングバー★しばらくはテイクアウトのみオープンで11:00~22:30(受付10:30-22:00)又はDMで★0272344300★不定休(予約の状態で決めています)★カクテルモヒートアンチョビポテト，パカとろオム，窯焼きピザ，世界のビール居酒屋メニュー，</t>
  </si>
  <si>
    <t>cd8355cdd7hj3</t>
  </si>
  <si>
    <t>PayPay登録してみたけどよくわからん使ってる人おる？？</t>
  </si>
  <si>
    <t>名古屋(多分)</t>
  </si>
  <si>
    <t>社会人(21) 欅坂 日向坂 謙虚 優しさ 絆</t>
  </si>
  <si>
    <t>arigatai1062</t>
  </si>
  <si>
    <t>今お茶買うのにレジの人に「PayPayでお願いします」って言おうと思ったら、普通にデカイ声で「pixivでお願いします」と言ってしまい、店員さんと後ろのお客さんに意味なくオタク全開宣言しちゃって勝手に恥ずかしかったです。笑</t>
  </si>
  <si>
    <t>好きなものを好きな感じでつぶやいてます。あざらしさん、ねこあつめ、HQが好きなマイペース審神者です。PUBGを下手なりに毎日楽しんでプレイ中。アイコンはグレーさん(@haiirogray)の作品をお借りしています。</t>
  </si>
  <si>
    <t>moba1_toyohashi</t>
  </si>
  <si>
    <t>当店では、スピーディなQRコード決済、auPAY、PayPay、LINE Pay、メルペイがご利用可能です！是非ご利用下さいませ。#グッドウィル #パソコン工房#auPAY #PayPay #LINEPay#メルペイ https://t.co/dLJUmjRP8i</t>
  </si>
  <si>
    <t>愛知県豊橋市牟呂町扇田74</t>
  </si>
  <si>
    <t>当アカウントは「グッドウィル豊橋店」のキャンペーン情報等をお届ける為に運用しております。※ソーシャルメディアにおいて担当者が発言する情報は、当社の公式発表・見解の全てを表すものではありません。公式の情報は、当社WEBサイトやニュースリリース等でご確認ください。</t>
  </si>
  <si>
    <t>nanjol_Holic</t>
  </si>
  <si>
    <t>青山吉能さんへバイト行く途中、なんか少し食べようと思いコンビニへ寄ったところ財布を家に忘れたことに気付きました。財布を忘れたサザエさんも今の時代ならpaypayかなんかで何とかなりそうだなって思いました。僕より</t>
  </si>
  <si>
    <t>オモンナの里</t>
  </si>
  <si>
    <t>すべての負けヒロインの受け皿。          一般男性のたまご</t>
  </si>
  <si>
    <t>pontsuku49do</t>
  </si>
  <si>
    <t>⁦@seikira⁩ ぽんつくさんからPayPayの支払いリクエストが届きましたリンクをタップ、またはQRコードを読み取ってPayPay残高を送りましょうhttps://t.co/CI2aD9tRSX https://t.co/TLFThcWaED</t>
  </si>
  <si>
    <t>福岡市中央区天神３丁目２−4-3F 天神横丁ビル</t>
  </si>
  <si>
    <t>I wanna be your sunshine</t>
  </si>
  <si>
    <t>rootismyprince</t>
  </si>
  <si>
    <t>リプしながら思ったけどさ、正直PayPayとSuicaとあればもう大概のとこで現金使わずに済むよな🤔俺は楽天payメインなんだけどWWW電子マネーはWAON&amp;lt;edy&amp;lt;id&amp;lt;QUICPayでほとんど現金使うことなくなってきたな。ってかクレジットあればもう電子マネーもいらん使うことほぼない</t>
  </si>
  <si>
    <t>18歳｜腐男子｜LG(B)T｜最推し@root_nico｜crew｜月厨｜飛行機ｵﾀｸ ✈︎｜結構過激な下ネタ言うので注意⚠︎｜挨拶のDMは無視します❌最初からタメで。</t>
  </si>
  <si>
    <t>kazuu_ripple</t>
  </si>
  <si>
    <t>有能。メインはPayPayから移行しよ。 https://t.co/mU3F89Zf2d</t>
  </si>
  <si>
    <t>都内金融系勤務 XRP BTCFXとか仮想通貨やってます。  好物は柴犬とおでん。</t>
  </si>
  <si>
    <t>notfreedial0123</t>
  </si>
  <si>
    <t>仕事や学校、家庭内で、がんばったことや、失敗しちゃった話、怒られた話。身内には話せないけど誰かに話を聞いてもらいたい時にご利用ください。利用の際にはSkypeでの通話になりますので、Skypeの準備をお願いします利用料金はご自身で決めてください。お好きな額をPayPayにて送金してください</t>
  </si>
  <si>
    <t>画面の向こう側</t>
  </si>
  <si>
    <t>僕の時間を貸して、スカイプにて話を聞きます。 好きな金額が利用料金です。メッセージだけで構わない人もお待ちしてます。現在受付中なので興味ある方はDMしてください。</t>
  </si>
  <si>
    <t>お店でpaypay使ってみたいのに使い方あんまりわからないっっ現代に向いてなさすぎる</t>
  </si>
  <si>
    <t>z_n_c_890_P</t>
  </si>
  <si>
    <t>.@z_n_c_890_P (モバイル)suicaだって、シェアが広がっているからトラブルが減っているけど、当初は結構色々あったと思う… https://t.co/GNHQPcarLB「「店員さんがどれだけ苦労させられたかと…」とあるお店ではPayPayを『使い..」https://t.co/eWANGJkdhv にコメントしました。</t>
  </si>
  <si>
    <t>SHIZUOKA SHIZUOKA Japan</t>
  </si>
  <si>
    <t>準ボカロ廃(聞き専) 一応情報処理安全確保支援士です。VOCALOID/VTuber関係で変なツイート多めw PSO2(ship4)や一部音ゲーを下手ですがやってます。アイドルと着ぐるみさん: @aikatsu_168_58 ヤバい方: @z_n_c_ANOTHER SW-3886-7590-2890</t>
  </si>
  <si>
    <t>Labox_Wley</t>
  </si>
  <si>
    <t>🇯🇵Japan</t>
  </si>
  <si>
    <t>Games&amp;YouTuber.Follow me! #ps4 #mobile #CoDMW #PUBG #R6S etcteam公式垢→＠DEEDgamingteam 絡んでくれたらフォロバしますd( 'ω' )【DΞΞDメンバー募集】 Respect➜ #父ノ背中 #FaZe</t>
  </si>
  <si>
    <t>_sobaudon_</t>
  </si>
  <si>
    <t>もうPayPay5万円分くれ。</t>
  </si>
  <si>
    <t>YouTube→</t>
  </si>
  <si>
    <t>■AXIAクランのサンドバッグ担当■YouTubeやTwitchで配信してます🐈■変な人以外はフォロバします😀</t>
  </si>
  <si>
    <t>MoriC777</t>
  </si>
  <si>
    <t>@naiosan ありがとうございます！さっそくPayPay登録しますw</t>
  </si>
  <si>
    <t xml:space="preserve">大阪 大阪市 </t>
  </si>
  <si>
    <t>ほぼA-typeの内、だいたいジャグラー</t>
  </si>
  <si>
    <t>kmt_sion</t>
  </si>
  <si>
    <t>Apple Payは基本どこでも使えるけどPayPayとかはちょいちょい使えなくて不便なんだよね</t>
  </si>
  <si>
    <t>18↑ 最近鬼滅沼にはまった新参者。単行本派。好き勝手に描くよ！</t>
  </si>
  <si>
    <t>yun_sheep</t>
  </si>
  <si>
    <t>「店員さんがどれだけ苦労させられたかと…」とあるお店ではPayPayを『使い慣れた方のみ』の利用をお願いしている - Togetter https://t.co/OlanLqIoYe @togetter_jpよりあるあるすぎて同情しかない…</t>
  </si>
  <si>
    <t>あきのくに</t>
  </si>
  <si>
    <t>銀月とか好きなお母さん</t>
  </si>
  <si>
    <t>Mofucho</t>
  </si>
  <si>
    <t>もふ塾ジュクチョーぜよ！</t>
  </si>
  <si>
    <t>.@accountLINKonly paypayだけの話じゃないけどね…ファミpay/メルペイその他でも、シェアが広がれば同じ事になる… https://t.co/LR4MHt9Q5U「「店員さんがどれだけ苦労させられたかと…」とあるお店ではPayPayを『使い..」https://t.co/eWANGJkdhv にコメントしました。</t>
  </si>
  <si>
    <t>mominotakumi_st</t>
  </si>
  <si>
    <t>もみの匠 下高井戸店では楽天ペイによるクレジット、電子マネーでのお支払いが可能です！さらにPayPayでのお支払いも対応しております！ぜひご活用ください😘#楽天ペイ#PayPayご予約:0120-916-037https://t.co/0KYDbt5ZUw</t>
  </si>
  <si>
    <t>東京都世田谷区赤堤4-45-11</t>
  </si>
  <si>
    <t>リラクゼーションサロン『もみの匠 下高井戸店』は下高井戸駅西口徒歩30秒！ 全身もみほぐし60分2980円・全室半個室で匠のほぐし技・酸素カプセル60分1440円 年中無休11時～23時・ご予約は0120-916-037かwebまで / オーナー@eiji_hijikata もみたく 下高井戸</t>
  </si>
  <si>
    <t>punipunimegane</t>
  </si>
  <si>
    <t>最近お昼はイオンから出て、すぐ隣の日高屋さんにお世話になってます。早くて、安くて、美味しくて、店員さんの感じが良いのもあるけど、ちゃんと消毒してたり、換気してたり、安心する☺️あとPayPay使えるのもありがたい💡これで太ったら、コロナのせいにしてやる😤なーんてね。</t>
  </si>
  <si>
    <t>#OWNDAYS 入間店勤務。 メガネのお勉強中👓食べること、寝ること、花を見ることが好きです❤️ 中・高バレーボール部でした🏐休日は録画したドラマ見たり、1人カラオケ🎤人混み、乗り物、炭酸飲料が苦手です💦</t>
  </si>
  <si>
    <t>Qta_1007</t>
  </si>
  <si>
    <t>paypayにカメラ承諾させてない人も多いです。QR読み込めません。頼むから設定してから来て欲しいし、キャンペーンの販促でリーフレットも置いてあるから使い方を読んでからレジに並んで欲しい。こちとら接客は1人2分！みたいな流れ作業なんですよ。イレギュラーが入ると対応しきれない…</t>
  </si>
  <si>
    <t>半自作面の人(エログロNG健全ショタ好き)</t>
  </si>
  <si>
    <t>艦これ愛宕[ぬこ面 5式:16/7/24]けもフレアライグマ[ぬこ面 Kv2型:17/6/11]オリ娘キュータ[ひょっかめ スター型:17/7/30]熊ベアユナ[ぬこ面 5式:製作中]MHベリオロス[@syacyo07様作:14/6/15]アイコン:@onigirioisii先生より頂戴しました！</t>
  </si>
  <si>
    <t>Through__Blend</t>
  </si>
  <si>
    <t>@bebinpo あるあるすぎてww最近だと取扱い店の多いPayPay頼りが便利ですが、店によっては二重取り三重取り可能なので、結局他のポイントカードをｺﾞｿｺﾞｿTimeオチですww予めアプリ画面開いてカード準備してってのも出来る時はしてますが‥できるとき‥ミ(o _ _)oﾊﾟﾀﾘ👶</t>
  </si>
  <si>
    <t>【 医療系は特にいいね＆Rtります.御容赦ください. 】</t>
  </si>
  <si>
    <t>〜日々忘れがち想ひ出記録混〜💖萬年ワンオペ兼業2児育児🐣˖⁺育児は育自＆育ヂヂィ♥︎⃛ ‏‏💛美容情報lv.PD-PI.ﾓﾆﾀ歯列矯正中. 手話🐤 #2019_baby 🐥 #2019feb_babyQ 💝歩き安定|৺৺|14🇲.💜産後欝傾向な方へ※肝油(Ω/VAD含)鉄分蛋白質を積極的に摂り日光浴を◎</t>
  </si>
  <si>
    <t>【QuickPoint】は誰でも簡単にPayPayボーナスが貰える！QuickPointに新規登録するとPayPayボーナスがGETできる10連スクラッチが貰えます #ポイ活↓無料登録はこちらから！https://t.co/pFKYuYZxI0</t>
  </si>
  <si>
    <t>ni_yang</t>
  </si>
  <si>
    <t>豚々亭(大阪駅前第2ビル)大トンテキ定食(300g)脂身とのバランスがよく肉が柔らかい。ニンニクに頼らない味付けで食が進む。ご飯おかわり自由。カウンターの若い女の子めっちゃ食べてたな。PayPayで10%還元中。大阪はトンテキ屋が多いから別の店も行ってみよう https://t.co/es8w6XKLt0</t>
  </si>
  <si>
    <t>だいたい大阪</t>
  </si>
  <si>
    <t>転勤により東京→名古屋→大阪。クラフトビール、二郎、中本、カレー・ビリヤニなど</t>
  </si>
  <si>
    <t>gula7trips</t>
  </si>
  <si>
    <t>「店員さんがどれだけ苦労させられたかと…」とあるお店ではPayPayを『使い慣れた方のみ』の利用をお願いしている - Togetter https://t.co/RBaxKyjdf2 @togetter_jpさんから</t>
  </si>
  <si>
    <t>DDR（SP七段休憩無し　ノンバー12 MAX15） ダンスラッシュ　QMA オンゲキ（虹レ）　黒ウィズ
そろそろアカウント分けたい</t>
  </si>
  <si>
    <t>cOcUkMYOb9WkO5F</t>
  </si>
  <si>
    <t>GUとユニクロ両方貰えると思ってる人いそうだよなぁ←思ってた・エントリーしないといけない・期間短い(今の時期に…？)・使える店舗が限られてる・結局ポイント還元とPayPayと比べてしまうが、エアリズム買いに行ってくる(´・ω・｀) https://t.co/Alv3gH5xSL</t>
  </si>
  <si>
    <t>成人してます🥰 気軽に声かけて下さい💓 日常.ゲーム.アニメ</t>
  </si>
  <si>
    <t>mikeneko301</t>
  </si>
  <si>
    <t>お気に入りのアパレル系のお店のオーナーにメールしてインスタやpaypayを使った簡易版のECを提案してみたところ、これを機にECも始めてみるとのこと。よかった。無くなると悲しいお店なので、これで持ち堪えてくれるといいな。</t>
  </si>
  <si>
    <t>AI×エンタメやデジタルカルチャーを追う編集者＆リサーチャー。モリカトロンAIラボ編集長。ゲーム研究読書会主催（第4期、『ビデオゲームの美学』は2019年10月から開催中！）。好きなゲームのジャンルは推理アドベンチャーとRPG。最近はApple Arcadeに夢中です。</t>
  </si>
  <si>
    <t>pio__628</t>
  </si>
  <si>
    <t>日シリオープン戦交流戦ってなくなっていつになったらPayPay行けるんだろ 😭😭</t>
  </si>
  <si>
    <t>99 / 鹿児島→京都 / Giants / 坂本勇人 / 田口麗斗</t>
  </si>
  <si>
    <t>ayaty_life</t>
  </si>
  <si>
    <t>ホットクック無し10日間、耐えきれないからキャンセルしようと連絡したら、入荷が早まったので、今日発送してくれるって...paypayモールのベストワンさん、感謝やで...ご迷惑おかけしました。paypay残高払いやらキャッシュレスやらで、ポイント10%くらいついたよ。 https://t.co/Kdtc8YtVlU</t>
  </si>
  <si>
    <t>キャリアの波を乗りこなして、幸せな暮らし|外資系マーケターワーママ|駐妻時代に🇬🇧で就労経験|育休明け転職|はろこみ|旅行好き(2020は石垣島でSTART🏖)|経歴:アパレル⇨ラグジュアリー⇨ヘルステックメーカー |ワーママ転職したい人を応援したい📣 お皿愛🍽 SF収集心適応性社交性ポジティブ着想</t>
  </si>
  <si>
    <t>kuriki_takahiro</t>
  </si>
  <si>
    <t>今日はGUで買ったエスパ(1400円くらい)とロンT(780円)をリメイク春に向けてどんどん準備していく#僕のじゃないけどエスパは1900円ロンTは1200円送料自己負担PayPayで決済可能です#ステイホーム中#ステイホームの楽しみ方#避難生活#エスパドリーユ#オリジナル#カスタム#ペイント https://t.co/Gi8Ds5rNvK</t>
  </si>
  <si>
    <t>地球🌎</t>
  </si>
  <si>
    <t>ストーリーテラー/storyteller</t>
  </si>
  <si>
    <t>henshoji3</t>
  </si>
  <si>
    <t>コンビニやスーパーでの現金受け渡し時にコロナウイルスが付着する恐れもあるのでPayPay始めようかなと今更思ってる旧世代の人種です。</t>
  </si>
  <si>
    <t>ゾンビランドサガ</t>
  </si>
  <si>
    <t>阿羅還4〜3級クライマー。 お達者倶楽部会員番号弐番。ボルボル歴4年3か月。目指すは還暦3級クライマー。クライマーさん、お気軽にフォローしてね(^^) #ボルダリング</t>
  </si>
  <si>
    <t>デッドニング・防音工房ヤフーショッピング支店PayPayが使える!貰える!ソフトバンクユーザーは10%還元!商品代金15000円以上まとめてお買上げ頂げで #送料無料https://t.co/toR2HicFTK#デッドニング #レジェトレックス #レアルシルト #エプトシーラー #シンサレート #PayPay #ヤフーショッピング https://t.co/QEtthSJ8IT</t>
  </si>
  <si>
    <t>uran178</t>
  </si>
  <si>
    <t>@Bz80953028 それは心配ですね(๑˙ o˙๑)PayPayで支払う時に言ってみてください　格好良く「釣りはいらねぇぜ」(*&amp;gt;ω&amp;lt;)っﾄﾞｿﾞ</t>
  </si>
  <si>
    <t>B'zの稲葉さんが大好き❤
好き過ぎて妄想発動中(ﾉω≦︎)
LIVE-GYMが生き甲斐です  ✨
黒柴犬が相棒で   ケアマネやってます
（元職はナースです）🏥
無断フォローごめんなさい😅
全国のbroさん　よろしくどうぞ</t>
  </si>
  <si>
    <t>pazzainter1908_</t>
  </si>
  <si>
    <t>Paypayはアルバイトやってておもうけど、年齢層っていうより仕組みがめんどい。。</t>
  </si>
  <si>
    <t>趣味垢インテルColdplay　twenty one pilots好き
アニメ漫画も好きです
よかったらフォローお願いします</t>
  </si>
  <si>
    <t>ma__Melon</t>
  </si>
  <si>
    <t>内容追加されてます！🍈最近会えてないキミともこれでやっと画面越しだけど話せるよ、やったね( ᵒ̴̶̷᷄௰ᵒ̴̶̷᷅ )メッセージ動画とか気になるのもあるので買ってくれると嬉しいです、、、！PayPay何それ美味しいの？っていう私と同じ人種も買えるようになったよ🌟離れてても繋がってたいよ🤧🤧 https://t.co/ia52HWNd1m</t>
  </si>
  <si>
    <t>ハロー、アンハッピー。</t>
  </si>
  <si>
    <t>まッの緑と薄紫担当❕血液はメロンソーダです🧪@ma_m_ma_m_ma #めろんちゃんにめろんめろん 坂道アイドルが好きです◢͟￨⁴⁶ 将来は平手友梨奈ちゃんみたいなアイドルになりたいです🌳アニメとゲームと仮面ライダーが好きなインドア派オタク🎮👾</t>
  </si>
  <si>
    <t>同意！今paypay支払いで安くなるとかやってるから、アプリを入れただけの状態でレジに来る人結構います。行列が出来る店なのでここに時間を取られたくないし、使い方を熟知しているわけでもないのでサポート出来ません。店員なのに出来ないの？と聞かれますが当方paypayの社員ではありませんので… https://t.co/Bd8iLCgy4P</t>
  </si>
  <si>
    <t>希少！S&amp;amp;S PRECISION製V-Lite IRバージョン価格6800円税別希少IR赤外線モデルです！ナイトビジョンユーザーの方や装備の小物に如何でしょうか？通販可能で、お支払いはPayPay対応します🙇‍♂️是非どうぞ#第三商店@mQ8Iq4mry8VtQaP https://t.co/hh6QF9q8Lf</t>
  </si>
  <si>
    <t>NEWEND_NETWORK</t>
  </si>
  <si>
    <t>PayPayって、ヤフーカード以外のクレカも登録できるんですが、これって普通に決済に使えるんだよね？　教えて、詳しい人。</t>
  </si>
  <si>
    <t>新潟</t>
  </si>
  <si>
    <t>本業はeコマース界の中の人です。
最近は誰でも参加できる #オンライン飲み会 #web飲み会 を開催中。
そのためのプラットフォームも作ってます。
https://t.co/YwVfM894wP
レッツアクセス。</t>
  </si>
  <si>
    <t>ayuboo_51</t>
  </si>
  <si>
    <t>やたらとQRコード決済広めようとしてるけど、SuicaやEdyはてはクレカで事足りてるからまったく食指が動かない「店員さんがどれだけ苦労させられたかと…」とあるお店ではPayPayを『使い慣れた方のみ』の利用をお願いしているhttps://t.co/OL6QYiSRyr</t>
  </si>
  <si>
    <t>風が語りかけてくる県</t>
  </si>
  <si>
    <t>B'z/TEAM NACS/バレーボール/BEER🍻
テレビ実況と酔ってる時はツイート暴増です。ご容赦を</t>
  </si>
  <si>
    <t>eshuteshandeshu</t>
  </si>
  <si>
    <t>コンビニでアマギフ買う時ってPayPayで払えるんだっけ？ https://t.co/BjsHRMljzz</t>
  </si>
  <si>
    <t>エステティシャンのエステさんです🥺サロン開業の為に日々奮闘中。💆‍♀️#エステさんの自宅でエステ気分 🎁#エステさんのプチプレゼント企画 ⸜❤︎⸝‍ #エステさんの頂き物 ←当選報告はこれです🥺♥️♥️仕事とPayPayとブラックサンダーとプレゼント企画が好き</t>
  </si>
  <si>
    <t>apkfinders</t>
  </si>
  <si>
    <t>Download PayPay-ペイペイ(キャッシュレスでスマートにお支払い) 2.24.2 APK https://t.co/cnutbhbPKk</t>
  </si>
  <si>
    <t>Download Free Android APK.</t>
  </si>
  <si>
    <t>tefutefu1120</t>
  </si>
  <si>
    <t>色んな支援を募る時にたとえばそこのお店で使用してるPayPayのQRコードを固定ツイにしておいてそこからお願いしますって形での使い方はダメなのかな？SNSでLIVE配信する際も事前に各SNSにQRコード出してそこから「投げ銭」形式で見れるように。</t>
  </si>
  <si>
    <t>新潟県新潟市西区寺尾西</t>
  </si>
  <si>
    <t>新潟市西区寺尾にてボディケアテフテフを営業。LIVE現場でのアーティストケア担当。
『毎日の暮らしが楽になる身体づくりのお手伝い』ご予約お問い合わせDM可。
ご予約の際「twitter見た」でご新規様初回整体60分4800円→半額2400円 ※要予約https://t.co/OgoZQgoONr</t>
  </si>
  <si>
    <t>yuiyui95244408</t>
  </si>
  <si>
    <t>こちらのイレブンライセンスをそれぞれ表示価格でお譲りします。欲しい方はDMにお越し下さい。こちらはPayPayフリマというアプリでも出品しておりますので、匿名発送希望の方は是非よろしくお願いします。もしバラ売り希望の方は遠慮なく言ってください。 https://t.co/ZbjJw3kHd4</t>
  </si>
  <si>
    <t>プリキュア歴17年の成人女。フレプリ、姫プリ、ハグプリが特に好き！下手な絵描きます！アイワーン＆アムール＆シンドイーネ最推し！ポケモン、セーラームーン、おジャ魔女どれみ、ぴちぴちピッチ、しゅごキャラなど。ZARDやKing&amp;Prince、なにわ男子、SixTONES
エロ多めの人❌アイコンヘッダー自作</t>
  </si>
  <si>
    <t>@tos【出】金鉱石100個【出】旅行券100枚【求】各1000円理想の住民手に入れませんか❔最安値でご案内致します❗️❗️支払い方法▶︎ファミマ払い/paypay送金メルカリ､ギフト券は画像をご覧ください｡お気軽にdmお願いします❄️#あつ森交換 #あつまれどうぶつの森   #あつ森 #どうぶつの森 https://t.co/GwkNHy0lzB</t>
  </si>
  <si>
    <t>meltycandyomeg</t>
  </si>
  <si>
    <t>本日もピアス発送〜🙆🏽‍♀️✨ほんとにほんとにこのご時世に、、、ありがとうございます😭✨paypayとLINEpay導入しましたのでかなりスムーズにお取引出来る様になりました🙆🏽‍♀️キャッシュレス万歳🙌🏽 https://t.co/psgqX0q0zS</t>
  </si>
  <si>
    <t>MÚ§ÌÇ/ñÄÌL/HÄñÐMÄÐÈ/êxRÖÇKÄHÖLÌÇ</t>
  </si>
  <si>
    <t>kawasaki_lunch_</t>
  </si>
  <si>
    <t>美味い中華料理を川崎駅で食べたいなら、盤古茶屋が一押しです料理が美味く、ご飯は食べ放題で、ドリンクバー付きで、食後にはコーヒーも飲めるまさに至れりつくせりですねPayPayだと税込850円のランチで84円もキャッシュバックが来て、これまたお得で幸せ https://t.co/7irXdEiNaJ</t>
  </si>
  <si>
    <t>神奈 川崎市 川崎区</t>
  </si>
  <si>
    <t>1985年1月生まれ35歳、既婚者！
川崎駅で働くサラリーマンが、美味しいランチに救いを求めて食べ歩きます！
美味しいもの大好き！
食べ物ツイートonlyで、一日３～４ツイートぐらいのんびりつぶやきます。食べるの大好きな人は仲良くしてください。
いいね、RT、リプライなど超嬉しいです！
ありがとうございます！</t>
  </si>
  <si>
    <t>m___331_</t>
  </si>
  <si>
    <t>不要不急の外出控えろて言っときながらPayPayが20%還元とか言い出したら外食したくなるだろ😔</t>
  </si>
  <si>
    <t>熊本学園大学医学部医学科</t>
  </si>
  <si>
    <t>tkm_jo1_</t>
  </si>
  <si>
    <t>結局のところネットでグッズ買えたのPayPayモールのTシャツだけ笑笑</t>
  </si>
  <si>
    <t>拓実県</t>
  </si>
  <si>
    <t>#川西拓実🍓 #JO1 「JAM」 同他◎ 拓実かっこよすぎて草。もはや森。👄拓実の口角ペン👄☆社会人（98）https://t.co/JwJY4as2y9</t>
  </si>
  <si>
    <t>sakupon816</t>
  </si>
  <si>
    <t>kyashがApple Payに対応したからますますPayPay使わなくなるな</t>
  </si>
  <si>
    <t>井川らしいですよ CITのNS3</t>
  </si>
  <si>
    <t>amitexieAPG</t>
  </si>
  <si>
    <t>fateGO師匠引くために微課金になりました。オルタ可愛いよね。スマログW3でまったりしてます(´･Д･)」 プリ本職です</t>
  </si>
  <si>
    <t>geino_r2020</t>
  </si>
  <si>
    <t>★終わればポイポイ！ペイの闇！キャンペーン祭りも、実は赤字経営 　 https://t.co/0XNKjEBRZe　#PayPay #ペイペイ #auPay</t>
  </si>
  <si>
    <t>ビール🍺が好きです。日本🇯🇵も好きです。
なんとなーく過ごしている日本人です。基本ボットですが、たまに毒舌を吐きます。（女優、乃木坂）無言フォローをお許しください。</t>
  </si>
  <si>
    <t>AiDrew_MEGATON</t>
  </si>
  <si>
    <t>jeanreno1227</t>
  </si>
  <si>
    <t>本日のランチは、吉牛の肉だくテークアウトで。15%オフならテークアウトしかないでしょ（笑）そしてPayPay払いで20%キャッシュバッ... https://t.co/Qjo7anQJ9C #miil</t>
  </si>
  <si>
    <t>33.516775130.417631</t>
  </si>
  <si>
    <t>四半世紀に渡り育ててきた会社（RVウエスタン）と別れを告げ、新たなるステージへ。 自分に何ができるのかしっかりと見つめ新しい道を切り開いていくために現在色々と模索中です。 FBを中心としたソーシャルネットワーク活用でWEB集客コンサルを行なっています。 西野達也</t>
  </si>
  <si>
    <t>mamedaihukuko</t>
  </si>
  <si>
    <t>@f_c_t77 PayPayやってる高齢者の方結構いらっしゃいますよね！私も先日パン屋でPayPay使ってる方みてたまげました😂私は使ってない💦</t>
  </si>
  <si>
    <t>名古屋市熱田区</t>
  </si>
  <si>
    <t>普通の看護師ですが無謀にも訪問看護ステーションを立ち上げてしまいました。 周りの方々のおかげ様でなんとか運営し続けております。ツイッターでは愚痴も少しだけ。愚痴も時々、人間だから、とやや開き直り気味です。(;'∀')ちゃんとした豆大ふくが好き!って方は↓のホムペみて下さい⭐︎</t>
  </si>
  <si>
    <t>19720719honda</t>
  </si>
  <si>
    <t>@nekozukinosari こんにちは｡俺っちはニコニコ現金支払い支持派やけんsariにゃんとは真逆やわ💦💦💦💦💦💦でも#auPAY #paypay #ファミペイ #linepay のアプリは持ってる（笑）</t>
  </si>
  <si>
    <t>愛媛 松山市</t>
  </si>
  <si>
    <t>#愛知県尾張旭市 出生 → #瀬戸市 → #愛媛県松山市 育ち（現､在住）４7歳｡ #松山聖陵（自工科・Ｈ３卒）OB／現､２型【糖尿病＆網膜症】患者（左目【失明】扱い。）元 #本田技研鈴鹿（07年末まで工場勤務）OB／元 #TMN #Fanks  #ボウリング（生涯最高点）２７９点／超〜ネコ🐱好き❤️</t>
  </si>
  <si>
    <t>msu1117</t>
  </si>
  <si>
    <t>ディズニー行きたい🏰ディズニー懸賞好き💕ディズニー中毒😍2人姉妹のママ🦸‍♀️子育て奮闘中👨‍👩‍👧‍👧 旅行大好き🧳✨懸賞好きさんと繋がりたい🥰絡み好きかまちょ❤️副業・投資🆖#蓮月の当選報告✨丁寧に感謝して当選報告致します😍</t>
  </si>
  <si>
    <t>bacara_brave9_0</t>
  </si>
  <si>
    <t>@sayamama118 支払いのバーコードさえあればLINEペイとかPayPayで支払えるよ！</t>
  </si>
  <si>
    <t>↓自己紹介やストーリーS63.8.5.横浜</t>
  </si>
  <si>
    <t>誰かの為に動く事が誰かの為だけではない/営業会社数社/人材ビジネス/反響営業/訪問営業/カジノで通算5億円負け/1日数十万円負けを数年間/#バカラ社長企画←暇なら押して/ビジネス？企画？ギャンブル？いやいや飯テロアカ/Switch15分企画完了/エンターテイナーだ</t>
  </si>
  <si>
    <t>businesstrendjp</t>
  </si>
  <si>
    <t>乱立するスマホ決済。でも今がチャンス。各社キャンペーンで還元率が高い！paypay line pay ファミペイ 7payなど https://t.co/Gz4kG5KMdS</t>
  </si>
  <si>
    <t>お得な情報を幅広くご案内しています</t>
  </si>
  <si>
    <t>umedaprince</t>
  </si>
  <si>
    <t>マックでPayPay使えないの狂ってるよな</t>
  </si>
  <si>
    <t>Paris France</t>
  </si>
  <si>
    <t>メンタルヘルス</t>
  </si>
  <si>
    <t>_Tsuuko_</t>
  </si>
  <si>
    <t>paypayステップ厳しすぎってツイーヨ売ってたらkyashでapple payが使えるようになったっていうメールが来たつよい https://t.co/YMHxMVfzwT</t>
  </si>
  <si>
    <t>にゃーん</t>
  </si>
  <si>
    <t>出)お好きな家具・マイル旅行券等のアイテム求)1点につきアマギフ or paypay 500円先送りのみお気軽にDMまでお越しください！！！#あつ森#あつまれどうぶつの森</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</si>
  <si>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</si>
  <si>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norabotoke</t>
  </si>
  <si>
    <t>ふわっちとツイキャスで配信してます</t>
  </si>
  <si>
    <t>kawagisi_72</t>
  </si>
  <si>
    <t>Paypay満足に使えない雑魚おる?? https://t.co/BGMgvqxYLc</t>
  </si>
  <si>
    <t>埼玉県富士見市</t>
  </si>
  <si>
    <t>三国志大戦、ナナシス、チュウニズム</t>
  </si>
  <si>
    <t>KdvIsmi926_turu</t>
  </si>
  <si>
    <t>PayPayモールのリプ欄が英語だらけでちょっと微笑んだ</t>
  </si>
  <si>
    <t>東北JAM</t>
  </si>
  <si>
    <t>JO1垢 鶴房・箱推し ギャップに激弱😌</t>
  </si>
  <si>
    <t>rinrin874rin874</t>
  </si>
  <si>
    <t>PayPayできた！笑iPadじゃできないんだねぇデータSIMだから？（ほんとそういうのわからない）</t>
  </si>
  <si>
    <t>かわさき。</t>
  </si>
  <si>
    <t>シンセ操作人♡KORG KROME73PT/KORG KROME73/Roland JUNO-DS61W/YAMAHA MOTIF XF7WH/KORG MicroPIANO/YAMAHA MX49/♡楽しく充実した音楽生活を大切にします(*^o^*)</t>
  </si>
  <si>
    <t>paypayステップ厳しすぎない？月50回かつ10万円決済して還元率1%アップとか… https://t.co/0dk4VFVOSj</t>
  </si>
  <si>
    <t>kepi22</t>
  </si>
  <si>
    <t>paypayで20%オフまたやってたから買ってしまったー https://t.co/rH50c5dPOA</t>
  </si>
  <si>
    <t>尾張の国</t>
  </si>
  <si>
    <t>のんびりコスプレイヤー。地元で秘書のお仕事してるポンコツ社会人。25↑。FRBご自由にどうぞ。カイブにも生息中→id:252232 詳しくはこちら → https://t.co/6dQhuGZjNx</t>
  </si>
  <si>
    <t>akiiii128</t>
  </si>
  <si>
    <t>これでPayPay生活！お金って誰が触ってるかわからないしコロナで危ないし友達に勧められて作ったけど…QRコードで取引できる自体なんやね。</t>
  </si>
  <si>
    <t>自宅自粛中 働かないと暮らせない😭</t>
  </si>
  <si>
    <t>⚪️LINE予約⚪️1️⃣Lupinusを友達追加2️⃣トークに必要事項を入力✏️3️⃣送信🌟🟡全コース✅2000円オフ✅➕10分https://t.co/37jZDotxy5⚪️PayPay、クレジットカード🆗⚪️LINEhttps://t.co/IwwdWrw80wお急ぎの方は☎042-698-5245にお電話下さい◎#立川#町田#八王子#メンエス#メンズエステ https://t.co/HvKdgy5cTV</t>
  </si>
  <si>
    <t>hitorihakiraida</t>
  </si>
  <si>
    <t>幸楽苑でpaypay使えるのなんかすごく嬉しい中華ラーメン　安くて一番好き😋#幸楽苑#paypay https://t.co/7hzA1Vm4LC</t>
  </si>
  <si>
    <t>懸賞🎆モニター🎆独り言大好き🎆独り言専用アカウント🎆ときどき懸賞🎊よろしくお願いします。無言フォロー失礼します💺</t>
  </si>
  <si>
    <t>chibikonoheya</t>
  </si>
  <si>
    <t>どうやら(*´∇｀*)【ちび子no部屋】でPayPay残高払いすると5％＋5％＝10％戻るらしい⤴️ポスターはないけどちゃんと還元されてた👍＃靴下5足で500円＃PayPay残高払い＃まちかどペイペイ＃ちび子no部屋＃よしゃれ通り＃雫石 https://t.co/QPqj7IvNeO</t>
  </si>
  <si>
    <t>岩手県岩手郡雫石町上町東25</t>
  </si>
  <si>
    <t>雫石・よしゃれ通りで靴下・レディース衣料販売＆パールドライのクリーニング取次店。 店員１号（母）は福田こうへいさん♪ たまに店番する呟き店員２号（ちび子）はSMAPファン(^^♪
普段は写真屋勤務☆ 2016年７月 ＨＰもできたよ！！ https://t.co/89kM5I7wb4</t>
  </si>
  <si>
    <t>M8X3dCSbMAcQr37</t>
  </si>
  <si>
    <t>paypay（パイパイではない）使うけど、そのほかにdポイントカードとか、Tカードとかポイント取りできるのは嬉しいけどいちいちアプリを起動するの時間の無駄に感じる。</t>
  </si>
  <si>
    <t>Mikax000</t>
  </si>
  <si>
    <t>paypayとか使いやれない人はクレカで払えばいい。店員さんが本気で疲れてる。還元率今は大したことないからクレカじゅうぶん！それかKyashのようなバンドルカード https://t.co/zPavinWlKI</t>
  </si>
  <si>
    <t>【しばらくの間 #コロナウイルス についてのツイートが多めになります🙇🏼‍♀️】一度きりの人生、自分らしく大切にしよう♡お仕事はWeb系HP制作などやってます気軽にご相談下さい。親は仕事でスペイン🇪🇸orモーリシャス🇲🇺国際恋愛経験あり🇺🇸🇫🇷</t>
  </si>
  <si>
    <t>@tos【出】金鉱石100個【出】旅行券100枚【求】各1000円住民厳選などにどうですか??🍏今なら最安値でご購入可能👌支払い方法▶︎ファミマ払い/paypay送金メルカリ､ギフト券は画像をご覧ください｡お気軽にdmお願いします❄️#あつ森交換 #あつまれどうぶつの森  #あつ森 #どうぶつの森 https://t.co/TM8WALvtpa</t>
  </si>
  <si>
    <t>koo69485248</t>
  </si>
  <si>
    <t>【筋トレ ✖︎ビジネス】⚡️19歳⚡️発信内容マインドセット.コミュニケーション etc.. 自分の『強み（盛り上げ）』を生かしたTwitterにする 本業にするために日々努力🔥弱点▶️犬🐕猫🐈背筋💪🏽#筋トレファミリー</t>
  </si>
  <si>
    <t>taguchan</t>
  </si>
  <si>
    <t>PayPayマイストアやGoogle マイビジネスのサポートが増えそう。みつけてもらって、来てもらうの導線がリアルでやれるのは楽しい。</t>
  </si>
  <si>
    <t>鹿児島TRPG倶楽部</t>
  </si>
  <si>
    <t>TRPGやアニメやコミックス、ボーダーコリー話大歓迎です！  鹿児島でTRPG遊べればと思い、「鹿児島TRPG倶楽部」をいうサークルしています。https://t.co/KfnQg2h1R7
パグマイアのオンセサークルもはじめました。https://t.co/Mc9lHrDrSk</t>
  </si>
  <si>
    <t>09060K</t>
  </si>
  <si>
    <t>KYOTO</t>
  </si>
  <si>
    <t>CDとレコードを集めるのが大好きです。 70年代から90年代の邦楽を勉強中なので教えて下さい。角松敏生さま、西城秀樹さま、中山美穂さん工藤静香さん中森明菜さん松田聖子さんのレコード/CDを主に集めてます。『本日の1枚の1曲』動画をツイートしてます。お気軽にフォローよろしくお願い致します♫ 京都 きくや</t>
  </si>
  <si>
    <t>Tapi_Oca14</t>
  </si>
  <si>
    <t>カチャトーラが旨すぎて松屋に来るたび食べてる。テイクアウト割引してるし、PayPayのキャンペーンもあるしで松屋にすっかり囲いこまれてるw https://t.co/n2N5MqMjlH</t>
  </si>
  <si>
    <t>主にFF14関係でつぶやきます。バハ鯖在住。ララフェル可愛い。</t>
  </si>
  <si>
    <t>norieHoshi</t>
  </si>
  <si>
    <t>hyperelectraのweb注文もPayPayでの支払いが可能に！今まで通り銀行振込やカード決済ももちろんOKです(^-^)vドットロゴＴシャツのアッシュで私とお揃いはいかがですか？σ(￣∇￣) https://t.co/0d6jdohaYZ https://t.co/ZSqFDx60sM</t>
  </si>
  <si>
    <t>座右の銘「あせらず おこらず あきらめず」</t>
  </si>
  <si>
    <t>プロダーツプレイヤーのほしのりえともうします。
「本物ですか?」って聞かれるけど､はぃ､ホンモノです(笑)
◇ﾌｪｲｽﾌﾞｯｸ→https://t.co/TBWMJyQbc9
◇blog→https://t.co/hnpVGFjjXp</t>
  </si>
  <si>
    <t>mak_10_circus</t>
  </si>
  <si>
    <t>@ayannu333 みんなからプレゼントを貰ってメルカリへ！PayPayに送るから電話番号教えて(๑˃̵ᴗ˂̵)</t>
  </si>
  <si>
    <t>乃木坂46の賀喜ちゃん推し</t>
  </si>
  <si>
    <t>@sanzolove NANさん！お久しぶりです！　お金払ったのにやっぱりこない感じですかね…注文したヤマダ電機のPayPayモール店に問い合わせメールしたんですけど全然返事がこなくて泣いてます😭</t>
  </si>
  <si>
    <t>z_piace</t>
  </si>
  <si>
    <t>PayPayのやり方をみて、ダメだこりゃと思ったわシステムがな！「店員さんがどれだけ苦労させられたかと…」とあるお店ではPayPayを『使い慣れた方のみ』の利用をお願いしている - Togetter https://t.co/XrbuSbYQzO @togetter_jpさんから</t>
  </si>
  <si>
    <t>太陽系 火星県 佐和山城下 ３-２-７-リ</t>
  </si>
  <si>
    <t>👽江戸っ子in関西・不完全雌雄同体・心に茨を持つ自宅警備主夫JW(´･ω･｀)
石田三成さま(@zibumitunari)公認家臣。
主食は「📖本」(マンガ含めて雑食)　🙃🙃🙃</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</si>
  <si>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https://t.co/77O7IRl3tS</t>
  </si>
  <si>
    <t>WoodworkerJ</t>
  </si>
  <si>
    <t>⚠️送料&amp;amp;お支払方法●ｽﾌﾟｰﾝはゆうﾒｰﾙ180円。ｶｯﾌﾟ類は3㌢超えなので、ゆうﾊﾟｯｸ60ｻｲｽﾞから(数による)着払い。●お支払は、ゆうちょ銀行、ｼﾞｬﾊﾟﾝﾈｯﾄ銀行、PAYPAYで!!●1万円以上送料無料-気軽に質問してください- https://t.co/2l3bYvFTJW</t>
  </si>
  <si>
    <t>道の駅</t>
  </si>
  <si>
    <t>木で色々創ってます。</t>
  </si>
  <si>
    <t>meetanno</t>
  </si>
  <si>
    <t>@tuoyoo2018 PayPay希望です＼(^o^)／</t>
  </si>
  <si>
    <t>念願叶い猫との穏やかな暮らしを満喫のふわもこ人生♡
♡ #悠久幻想曲 #薄桜鬼 #声優 #漫画 #テイルズ #聖剣伝説 #ファイアーエムブレム #猫 #tatoo #maylaclassic #INGNI #one-way #福井のkazuさん #DJcabhey #魔入りました!入間くん #着物 #和小物 #旅行 ♡</t>
  </si>
  <si>
    <t>763naa</t>
  </si>
  <si>
    <t>PayPayってなんか怖いから登録躊躇してたけど、遂に登録してみたお！？こんなに貯まってた😲 https://t.co/3Ax4cjqMiJ</t>
  </si>
  <si>
    <t>トウカイチホー</t>
  </si>
  <si>
    <t>33の声高メタボ系おっさん 白の660.緑の125.黒の1000 アイコン@ducati1098sdukeさん作成 #アフリカツイン鳥化推進委員</t>
  </si>
  <si>
    <t>semoshun</t>
  </si>
  <si>
    <t>とはいえ、半数はカード決済かpaypayだからまだマシ？</t>
  </si>
  <si>
    <t>cafeVIAの軒下→辺境地ﾜｶﾔﾏｰ→？</t>
  </si>
  <si>
    <t>ロードバイク(Super Six 105)、バドミントン、鉄ちゃん(オール鉄)、城プロRE、スクスト、デレステ、駅メモ、ミリシタ、その他色々。
ペンギンとアマガエルってかわいいよね！</t>
  </si>
  <si>
    <t>akyk3100</t>
  </si>
  <si>
    <t>EXILE、三代目 J Soul Brothers、GENERATIONS、横浜流星、山﨑賢人、山田裕貴が大好きです！
特別養子縁組を考えていきたいなぁ。
混合性不安抑うつ障害と診断されてから、もう１０年。</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</si>
  <si>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https://t.co/APpkGDHKsB</t>
  </si>
  <si>
    <t>m22300071</t>
  </si>
  <si>
    <t>ゲリラ踏んでもpaypayの画面に直接行けなくていつも乗り遅れる🤣機械弱すぎ問題</t>
  </si>
  <si>
    <t>懸賞垢/RTミュート推奨🙇 23歳/学生/副業興味なし/通知ON必要企画参加しません               お気軽にフォローしてください！</t>
  </si>
  <si>
    <t>satoshio08</t>
  </si>
  <si>
    <t>今時現金で買収されるとはせめてPayPayで受け取れどアホhttps://t.co/GIr8HWLvqu</t>
  </si>
  <si>
    <t>iceman_ht</t>
  </si>
  <si>
    <t>Paypayを使いこなせない雑魚どもが多いようだ</t>
  </si>
  <si>
    <t>N37'14 E131'52</t>
  </si>
  <si>
    <t>巨大娘SSサイトやってます。巨大娘好きですがアンチ巨人の阪神ファンです。でも、つぶやく内容は巨大娘とは無関係なものになることもあるかと。寒いダジャレと下ネタが容赦なく飛んできます。アンチキューカンバニスト</t>
  </si>
  <si>
    <t>hyuuga_upa</t>
  </si>
  <si>
    <t>ばあちゃんがパートしてる食堂でもPayPay練習のつもりなのか小鉢1個だけを買う人がいるけど、何度も来てるのに全く使い慣れなくて毎回操作聞かれるらしい https://t.co/xnsYms9HOj</t>
  </si>
  <si>
    <t>女子大のウーパールーパー</t>
  </si>
  <si>
    <t>CGH3G→jwu文/日文1年 ▶️ #超の保護者会 🎓@tyougakusei * 🍜ズ/小林賢太郎@kkw_official @kkw_event</t>
  </si>
  <si>
    <t>BF_asobinin</t>
  </si>
  <si>
    <t>吉野家来たよ〜でも唐揚げ定食w定食はご飯おかわり自由(^^)紙クーポンで30円びき、さらにpaypayで25%還元。Tポイントもモバイルだから80ポイント！#あいミス　メンテなので　#ナナフラやりながら。 https://t.co/xk4DCWk3vF</t>
  </si>
  <si>
    <t xml:space="preserve">埼玉 </t>
  </si>
  <si>
    <t>名前は某カードゲームのGBAのゲームで世界3位になったのとドラクエシリーズの職業からつけてます。好きな声優は榊原ゆいさん、遥そらさん。ERGはゆずソフト、ねこねこソフト、age、HULOTTE、Augustのゲームが特に好き。 9割のツイートが今嵌ってるあいミスのツイートですのでご注意を。他にも細々とナナフラやってます</t>
  </si>
  <si>
    <t>hitomi_kubota</t>
  </si>
  <si>
    <t>田舎では、通勤通学で鉄道使っていなかったら、ほぼ鉄道系ICカードを持つことはない。デビットカードも普及してない。そもそもチャージの概.. https://t.co/PdAP44VG1n「「店員さんがどれだけ苦労させられたかと…」とあるお店ではPayPayを『使い..」https://t.co/pemYGbvpKP にコメントしました。</t>
  </si>
  <si>
    <t>大垣のお菓子屋さん Smile Lab オーナー</t>
  </si>
  <si>
    <t>Nanase_WGB</t>
  </si>
  <si>
    <t>PayPay使うとレジがぺいぺい言う意味あるのか疑問(・ε・｀ )WAONもだけど</t>
  </si>
  <si>
    <t>北の大地　緑に囲まれるところ</t>
  </si>
  <si>
    <t>好き：ゲーム・黒髪・眼鏡・和装・和楽器バンド・車　　
FF14（イフ鯖）無期限休止中
名前変更しました元ナナコ</t>
  </si>
  <si>
    <t>sonysuki</t>
  </si>
  <si>
    <t>はじめてのお買い物で使おうPayPayフリマ初回クーポン - PayPayフリマ https://t.co/VnXmSLQAMS</t>
  </si>
  <si>
    <t>自由自在～</t>
  </si>
  <si>
    <t>Bach_vs_rock</t>
  </si>
  <si>
    <t>@jamiro7disj PayPay専用でYahooカード作るか、還元率1.2%のリクルートカードにするか</t>
  </si>
  <si>
    <t>nowhere</t>
  </si>
  <si>
    <t>後にも先にもただのサンフレファン。無印良品で買い漁り、山に登り、コーヒー豆を挽き、リヴァプールFCを応援しています。</t>
  </si>
  <si>
    <t>103mashimashi</t>
  </si>
  <si>
    <t>@free_lancer_ お〜！！！リーズナブル！PayPay使えるし！！食べてみます！ https://t.co/dpfVYTkoQo</t>
  </si>
  <si>
    <t>福岡県久留米市⇒長崎⇒広島⇒佐世保⇒広島⇒久留米（イマココ）</t>
  </si>
  <si>
    <t>アイコン：ぬるくまさん感謝！長崎が好きすぎる 久留米在住ＡＢ型♂XX。毎日機嫌よく暮らすことを大切にしてます。日本中を旅したい。秋田と台湾に行ってみたい。
趣味：料理、ラジオ聴取＆録音（NHK、NBC長崎・佐賀、FM佐賀）、音楽、読書、映画、アニメ＆漫画、女子バレー、大衆酒場、歴史民俗、神社など</t>
  </si>
  <si>
    <t>f_c_t77</t>
  </si>
  <si>
    <t>【ここ10年で1番びっくり】・訪問看護で通ってる70代後半のおじいちゃん・次来る時パン買ってきて欲しいと頼まれる・お金預かるの嫌なので買ってきてから後で徴収することに・149円のパンを買いお釣り用の小銭も準備して訪問俺「149円だったよ」おじいちゃん「paypayやってる？」(   °◊° )</t>
  </si>
  <si>
    <t>上場企業を脱サラし看護師をしてます！急性期脳外科Ns→訪問Ns
地元の在宅医療を支える事業をやるため、7月より神奈川の訪問看護ステーションで訪問看護師をやりながら運営も勉強させてもらってます。
人生１回切り、やらずに後悔するのが嫌でやってみて反省しっぱなし看護師。
看護師は趣味です。</t>
  </si>
  <si>
    <t>fcxyq</t>
  </si>
  <si>
    <t>ワシもまだpaypay入れてないけど、初めて使うときは無人レジ使うとか、店員さん煩わせないようにしよう...。 https://t.co/VcJs974YHa</t>
  </si>
  <si>
    <t>万年筆好き</t>
  </si>
  <si>
    <t>Hoz1sohjn5UuMH3</t>
  </si>
  <si>
    <t>本日もご相談お待ちしております土日でもLINE Payかpaypayでよろしければ即日対応できます!!審査厳しめですが一度否決になった方でも、返済日迄の日数等変わればお力になれるかも知れませんので遠慮なく再度のお問い合わせもお待ちしております!!#個人間融資　#個人融資</t>
  </si>
  <si>
    <t>お金に困っているならご相談下さい
超少額、一万円迄になりますがお助け出来るかもしれません
利息は取りませんが相談料として一律、二千五百円は頂きます。
※お話を聞いてから、お互い納得した場合のみの料金になりますので破談の場合はご請求いたしません。(後払い、先払い要相談)</t>
  </si>
  <si>
    <t>pippi07_28</t>
  </si>
  <si>
    <t>丹沢の麓</t>
  </si>
  <si>
    <t>酒と食事とゲームとアニメ…なんでも楽しい事が大好き😘RTかなり多め!!無言フォロー許してね😉(町民&amp;青き民)</t>
  </si>
  <si>
    <t>micanmicaan</t>
  </si>
  <si>
    <t>@sukiya_jp テイクアウトでpaypayはお得すぎます✨応募させていただきます！</t>
  </si>
  <si>
    <t>懸賞アカ☺️食レポスイーツレポ♬スイーツ🎂ディズニー🐭👑お得生活 #懸賞好きさんと繋がりたい よろしくお願いします👍 アプリDLでAmazonギフト券貰えます→ https://t.co/zcfJyAXQVw #みかんみかん当選報告</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</si>
  <si>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https://t.co/ldXUyEnFMG</t>
  </si>
  <si>
    <t>haratchatta</t>
  </si>
  <si>
    <t>昨日1日ほぼ一言も言葉を発してないな。と思ったけどスーパーのレジで「PayPayで」だけ喋ったわ</t>
  </si>
  <si>
    <t>巣鴨⇔芝浦 ＋全国各地</t>
  </si>
  <si>
    <t>まるち   あちこちでかけてます。  競技かるた(A級39点／B級公認読手) サイクリング ・散歩・油そば ・担々麺・日本酒・ボドゲ・ひとり旅・ひとり呑み・スプラトゥーン・orasで初めてポケモン始めた／ポケモンGO・駅メモ・国盗り  内輪なツイート多いですがご容赦下さい</t>
  </si>
  <si>
    <t>yosinbass</t>
  </si>
  <si>
    <t>@nabuyan69 コンビニはPayPayで(´･Д･)」</t>
  </si>
  <si>
    <t>愛知県〜琵琶湖</t>
  </si>
  <si>
    <t>名古屋周辺の野池や琵琶湖などで年中バス釣りしてます。 自己記録最長63.5cm、最重量5660g。無言フォロー大歓迎です！！ しょぼいですがブログもやってます！！無言フォロー失礼します。m(_ _)m</t>
  </si>
  <si>
    <t>kyakuku_kaki</t>
  </si>
  <si>
    <t>いまさらPayPay始めたけど便利、、。</t>
  </si>
  <si>
    <t>落書き練習中 ／ 月刊少女野崎くん→ほりちよ／サイコパス→鹿朱矛囲！天利陽名ちゃん ／あんスタ☆カービィ／仕事の愚痴→転職待機中 、ペット飼いたい</t>
  </si>
  <si>
    <t>0330KORORIN</t>
  </si>
  <si>
    <t>I  ❤ fujisawa</t>
  </si>
  <si>
    <t>基本ミーハーです^ ^  젝스키스に出逢えて幸せです💛 たくさんイェルキちゃんに出逢えて幸せです💛 지오디も 大好きです💙 これからも 楽しく応援していきたいです💛💙</t>
  </si>
  <si>
    <t>KOTORAandATG15</t>
  </si>
  <si>
    <t>Tポイントと楽天ポイントは、毎日アプリを起動する事で貰える特典があるので。毎日目にして存在感あるんだけど。PayPayはそれがない(一時的にはあったけどなくなっちゃった)ので。存在感が一段階薄い。dポイントはボクの普段使いには向かないのが難点(不要不急案件のみw)</t>
  </si>
  <si>
    <t>地球上</t>
  </si>
  <si>
    <t>アトゲ系(デコラージュ・ニセラージュ・アットゲームズ・ポケラン)と、FGOを主にやってる、病気療養中の半死人。 FGOはゲームではなく読書だと思ってる派。 PCやデジタルガジェットとか大好き♪ 最近、口笛世界大会とプロ奏者の存在を知ってウキウキし始める☆　 ボクの吹き方は「ルーフ奏法(唇の動き付き)」なの…かな…？</t>
  </si>
  <si>
    <t>sushiemon001</t>
  </si>
  <si>
    <t>PayPay使えます休みの予定は店内掲示板に営業時間変更23時ラストオーダー状況により早く閉めます長居は席料がっつりもらいますここから下は昔のメニューです ●●●●●●●●●●●●●●●●●●●●●●●●●●●●●●●●●●●●●●●●●●●●●●●●●●●●●●</t>
  </si>
  <si>
    <t>横浜市神奈川区白楽100-79</t>
  </si>
  <si>
    <t>katsu_yam_kun</t>
  </si>
  <si>
    <t>くっそ〜。昼飯代を #PayPay で払い続けてるのに、一回も当たりを引かない。。。</t>
  </si>
  <si>
    <t>京都/大阪</t>
  </si>
  <si>
    <t>最近は政治的内容に目がいってしまいますが、基本的には旨い酒とメシが好きです。 あとはプロレス、HM、阪神を少々。 イルミナティ等の陰謀論も興味津々。</t>
  </si>
  <si>
    <t>kkkkkkkknockout</t>
  </si>
  <si>
    <t>この期に及んでデジタル通貨じゃないのか…（笑）PayPayと組んだら一瞬で終わるのにね！https://t.co/gqXzJHscPc</t>
  </si>
  <si>
    <t>都内40代、会社経営。旅行好きで、国内外飛び回ってます。美味しいお店が大好き。そして、内緒ですが変態。股下2m。</t>
  </si>
  <si>
    <t>nayami_tentyou</t>
  </si>
  <si>
    <t>キャッシュレス推進してるんやったら、PayPayと提携してデジタルキャッシュで30万配ったらいいんちゃうん？？そうすることで嫌でも国民のみんなはキャッシュレス使うことになるし、お店もキャッシュレスにせざるを得ないと思う。</t>
  </si>
  <si>
    <t>ゆうしゃのブログはこちら→</t>
  </si>
  <si>
    <t>ストレスフリーで"自分時間を生きる"方法を発信中📡古き悪しき会社に違和感→1年で100万円貯めて退職→「悩みに寄り添う事業」をつくるため活動｜25歳｜ゆるミニマリスト｜毎日30分ランニング🏃‍♂️ ｜投資💵(ETF、インデックス) ｜キャッシュレス推進派💰</t>
  </si>
  <si>
    <t>k___metabo</t>
  </si>
  <si>
    <t>PayPay、Apple Watchでも表示できるから、iPhoneすら出さなくて良くなるな。QUICPayとPayPayだけでほとんどいけそう。</t>
  </si>
  <si>
    <t>Just Fat</t>
  </si>
  <si>
    <t>D_an_O</t>
  </si>
  <si>
    <t>@zinsama1105 なんと今ならスマホのTカード出すと80ポイント付与！PayPay使うと20%還元！ｲﾔｰｵﾄｸﾃﾞｽﾈｰ</t>
  </si>
  <si>
    <t>ICほまでり様</t>
  </si>
  <si>
    <t>グラブル専用垢(2018.7、開始) オリヴィエちゃん至高推し【10天3解】咲夜が走るのは戦場ばかりでないと知れ……🤔初脱法【2019.07.10】障翳の白クマ団団長(˘ω˘)水樹奈々様、坂本真綾様は神(˘ω˘)アイコン(@omu3retu)様から無断転載等は✕</t>
  </si>
  <si>
    <t>katsuzoshika</t>
  </si>
  <si>
    <t>🍀大安の今日🏪ファミマで買い物してPayPay払いしたら「777」円だった、、、だけのこと。 https://t.co/k9Yttmp58z</t>
  </si>
  <si>
    <t>鹿島な茨城縁起の良い駅</t>
  </si>
  <si>
    <t>🦌鹿島アントラーズ好きすぎる
🐁2020年は健斗ユニ
🍀欅坂46渡辺梨加推し
🎤今年はライブ行きたい
🐕とにかく茨城が好きすぎる</t>
  </si>
  <si>
    <t>3a8a6a</t>
  </si>
  <si>
    <t>春夫のブロマイドほし〜〜と思ったけどしばらくキャッシュレス生活してたから財布にお金が無い……PayPay対応してたりしないかな</t>
  </si>
  <si>
    <t>ねむいな</t>
  </si>
  <si>
    <t>きょむきょむのきょむ</t>
  </si>
  <si>
    <t>松屋でPayPay使ったら25%バックだった</t>
  </si>
  <si>
    <t>muginoueko</t>
  </si>
  <si>
    <t>公共料金paypayで払えるの楽すぎて最強やん</t>
  </si>
  <si>
    <t>これは私の懸賞垢。</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</si>
  <si>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https://t.co/AdWoShJhqJ</t>
  </si>
  <si>
    <t>yoshiki7111</t>
  </si>
  <si>
    <t>4月のコード決済キャンペーンは、依然として3キャリア陣営の「PayPay」「d払い」「au PAY」が中心だが、新型コロナウイルスの感染拡大によって、街中での決済 ...リンク：https://t.co/rF2IEnGAwOタ　グ：</t>
  </si>
  <si>
    <t>THETENMANIAX</t>
  </si>
  <si>
    <t>☕️😘😇
コーヒーグラインダーヲタク🙄
コマンダンテ💯💯💯💯</t>
  </si>
  <si>
    <t>yamasa222</t>
  </si>
  <si>
    <t>松屋で初ゴロチキ！PayPayでさらにうまうまー https://t.co/8J4ddvW6BK</t>
  </si>
  <si>
    <t>ダム好きデザイナー。 ポイ活、副業をダブルワークサロンで勉強中！  こっそりフォローすみません、仲良くしてください　ω・`）チラ</t>
  </si>
  <si>
    <t>q5si7FcKJRBmf31</t>
  </si>
  <si>
    <t>！当選報告！LOHACO LUCKY BOX くじで、ぺPayPayボーナスライト ￥10当たりました😺LOHACOさん、ありがとうございます！#当選報告#LOHACO#paypayボーナス https://t.co/xaCksjqHzH</t>
  </si>
  <si>
    <t>懸賞・食べ物・コスメ
当選報告とかしたいな</t>
  </si>
  <si>
    <t>sumigv</t>
  </si>
  <si>
    <t>食費が管理できなくて家計が終はる未來が視えてきたのでMoneyForwardの情報修正をまめにする樣にした（ところでPayPay連携できないのマ？）</t>
  </si>
  <si>
    <t>икебукуро</t>
  </si>
  <si>
    <t>a phallophile⚣. icon/header は依頼/頂戴したスズリ君。</t>
  </si>
  <si>
    <t>__cHap4no2o</t>
  </si>
  <si>
    <t>【実はこんなに】わたしの獲得PayPayボーナス!! #PayPay #PayPayボーナス #ありがとうPayPay https://t.co/DUAxpq5IK1</t>
  </si>
  <si>
    <t>織田奈那ちゃんヲタクの亡霊</t>
  </si>
  <si>
    <t>nIKq9lpGv52SObY</t>
  </si>
  <si>
    <t>paypayで25%OFF750円✨食べまくるぜ‼️ https://t.co/ua203pERkX</t>
  </si>
  <si>
    <t>インスタ始めました。
【史上最強を目指す】
今日も最高の１日にします✨
毎日、最高のテンションで生きます😄
悩むのは無駄。考えて、即行動する</t>
  </si>
  <si>
    <t>winwin88</t>
  </si>
  <si>
    <t>外出自粛で使い道に悩む #PayPay の飲食店20％還元…狙いはテイクアウト＆デリバリー！ (BCN＋R) - LINE NEWS #linenews https://t.co/1HrsA1GYcj</t>
  </si>
  <si>
    <t>足立区</t>
  </si>
  <si>
    <t>鷹党◢ ￨⁴⁶αアンバサダー・魅せる写心眼🍬感動共有フォロバ9%ログイン3日以内厳選✨FF鉄拳🎮 #乃木坂 道 #TWICE 🌈旅 #絶景 #インピアル α7III/α7s🌃GM大三元: #snapmart PIXTAクリエイター https://t.co/BIvezKYkL6</t>
  </si>
  <si>
    <t>mtt1fensan</t>
  </si>
  <si>
    <t>楽天ペイでポイント使い切ったし楽天でショッピングも全然してないので、本日からPayPayへ移行してみる💸ヤフーカードを作るべきか...。</t>
  </si>
  <si>
    <t>のんびり趣味垢です🧸フォロバします💭 あつ森 / スプラトゥーン / ポケモン盾 / Trine / ApexLegends / PUBG / CoD:WZ / 赤石S鯖(赤鯖出身) / PRS P24 / BL3FW / Canon EOS 6D 📸 Discordはじめました</t>
  </si>
  <si>
    <t>machecache_</t>
  </si>
  <si>
    <t>フィルム買おうとしたらpaypayの残高足りなくて「ｱｯまた後で来ますｱｯ」ってなったの今週一恥ずかしいな</t>
  </si>
  <si>
    <t>富士山のふもと</t>
  </si>
  <si>
    <t>171H6🐜📷☕ 人付き合いが苦手な陽キャ。何かあったとき用→@machecache__</t>
  </si>
  <si>
    <t>417_tea</t>
  </si>
  <si>
    <t>本日もお休みです。4/9までのお休み予定ですが、緊急事態宣言の様子も見つつ4月いっぱいは休業予定も考えております。。。BASEやPayPayにてドリンクチケットや紅茶(ティーバッグ)を販売しております🙇‍♀️https://t.co/1g1zpLXeQX(BASEでないWebショップも作成予定ですが、しばらくお待ちください) https://t.co/Q5o2Wscoz5</t>
  </si>
  <si>
    <t>大阪市浪速区日本橋4-13-15 日本橋商店会内</t>
  </si>
  <si>
    <t>おいしい紅茶あります🍎大阪🍎紅茶専門店☕️レンタルや貸切🆗不定休⏰営業時間固定ツイートより【満席時ﾂｲｰﾄ発信⏩ #ﾖｲﾅ席状況 】 #紅茶屋417TEA #ﾖｲﾅｷｮｳﾒﾆｭ #ﾖｲﾅ予定 #林檎班 ｺﾛﾅ対策の為4/9までお休み</t>
  </si>
  <si>
    <t>k_aoyd0</t>
  </si>
  <si>
    <t>PayPayを使うことを覚えたげんごろ</t>
  </si>
  <si>
    <t>冬木市らへん</t>
  </si>
  <si>
    <t>アイコンはサンジタ。 ドラクエ10と剣とあつ森まったりプレイ中。風花雪月も進めたい…。ラグアス王子万歳。萌えcan用(@aoyd02) 伝えたいことはリプで言ってね 節操なしだよ</t>
  </si>
  <si>
    <t>bonbon_dream917</t>
  </si>
  <si>
    <t>PayPayのCMでおかゆがいてびっくりした、、🥺💖💖あれはお父さんも安心するわ🥺🤦‍♀️</t>
  </si>
  <si>
    <t>「〇、〇〇〇、〇〇〇〇！！」©👑</t>
  </si>
  <si>
    <t>大和くんのナメクジにはお塩かけないもんっっ🧂💖</t>
  </si>
  <si>
    <t>OCR_bot</t>
  </si>
  <si>
    <t>商願2020-29798🇬PayPayくじ</t>
  </si>
  <si>
    <t>テスト中です。 詳細: https://t.co/r80EeSqGAa 運営者: @jz5</t>
  </si>
  <si>
    <t>nattou_neba24</t>
  </si>
  <si>
    <t>@koo69485248 僕のことおすすめアプリは【PayPay】です‼️‼️これのおかげで、家の近くのコンビニには財布持っていかなくて良くなりました🔥</t>
  </si>
  <si>
    <t>納豆王国</t>
  </si>
  <si>
    <t>SNSコンサル｜22 ｜高卒→会社員→残業月80h→現状に不満を感じる→【脱サラ】→フリーランス ｜ 趣味：筋トレ・ダイエット ｜ 目標：海外移住｜ 予算、スキルなしでも、『 Twitterで稼ぐ 』までの過程を公開 ｜ 【脱サラアドバイス】✖︎【人を魅了する運用術】発信中 ｜ 毎日納豆健康生活やってます😘💕</t>
  </si>
  <si>
    <t>poor_riman</t>
  </si>
  <si>
    <t>なか卯のチーズ親子丼くっそ美味い😋今ならPayPay還元もあるし最強だわ😋</t>
  </si>
  <si>
    <t>日本武道館</t>
  </si>
  <si>
    <t>HR系営業推進/株運用/無言フォロー失礼します/ベーシスト/lynch./椎名林檎/東京事変</t>
  </si>
  <si>
    <t>egisvon</t>
  </si>
  <si>
    <t>給付金はPayPayにチャージしてくれたらええんやで。</t>
  </si>
  <si>
    <t>本と映画と酒があれば大丈夫。  あと犬とバイクとおもちゃの鉄砲。</t>
  </si>
  <si>
    <t>lilva_tamaki</t>
  </si>
  <si>
    <t>時々、唇を前歯の内側に入れて勢いよく「っぺいぺい」って唐突にPayPayの鳴き真似したくなります</t>
  </si>
  <si>
    <t>JIL PLANET</t>
  </si>
  <si>
    <t>【Lil na Valley】(@lilnavalley)の、煽りショートカット👶🏻。赤ちゃんだったり犬だったり🐶2020年3月19日にデビュー！各音楽配信サイトにて『Heavy Mental』配信中🎧予約→https://t.co/hP8K0Npswm ⚠️ DM等は事務所が管理しております⚠️#リルヴァ</t>
  </si>
  <si>
    <t>hyErbkglg2c8chN</t>
  </si>
  <si>
    <t>この間、もっちょ氏からいただいたLINE PAYで初めてのお買い物‼️PayPayと変わらんですね、便利そして今日もトイレットペーパー購入できませんでした(´；Д；`)</t>
  </si>
  <si>
    <t>よろずに何でも好きな努力家だよーん。着物👘着る、映画、美術館、フリマ、イベント、本当に色々好き過ぎる変人だと思われる。</t>
  </si>
  <si>
    <t>yui1maria3313</t>
  </si>
  <si>
    <t>ああ、自分の馬鹿さ加減に嫌気がさしてくる···なんであん時PayPayに5000円入金しちゃったん？2000円にしとけば、電話とまらんのに···いや、すっげぇ疲れてて、それなのに日用品の買い出しとか、マジで大変だよ。どこも人が何故かいるし。払えたら払っとるわ(怒)どうせオレは世の中にいない方が</t>
  </si>
  <si>
    <t>東京 青梅市</t>
  </si>
  <si>
    <t>正義の通らない運営に馬鹿馬鹿しくなったので冬眠します。
刀剣とかだけは浮上するかも基本もう見ない不快だから。
・ねこ一期とは
水色金目のアイルー（笑）
薬研特製またたびが好き。
・CP
富傭、
いちつる、まぁ鶴はどっちでもいい。
へし鶴、燭薬、一薬、等々
双子の姉妹ねこと暮らしている。
・物書き。</t>
  </si>
  <si>
    <t>suzu803</t>
  </si>
  <si>
    <t>MUFGあたりapplecard/applepayと親和性ないかと考えたが、あそこはauじぶん銀行やってるからauPay推しなのでNG.楽天銀行も楽天Payだし、三井住友もPayWave.ソフトバンクはPayPay/LinePay.セゾンはOrigamiコケたし、オリコあたりだと収益率きつそう。</t>
  </si>
  <si>
    <t>#時代扮装 #着物男子 #江戸 #coolJapan #忍者 #激辛道虎の穴 #blade_c #ユニゾンリーグ #相互フォロー #iOS #chromecast #148neo 聞き専アミーゴ #ナイセン団 #小説を聞こう</t>
  </si>
  <si>
    <t>PayPay初めて使ったけど還元率の良さに感動して泣いてる( ˙꒳​˙  ) https://t.co/7xExaZUYdu</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</si>
  <si>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https://t.co/58w7rtJAmJ</t>
  </si>
  <si>
    <t>yoshiokaNP</t>
  </si>
  <si>
    <t>@hana_65534 テイクアウトとPayPayのダブルです^_^</t>
  </si>
  <si>
    <t>今日からイラスト専用の垢にします、、、。全く専用になってない😁</t>
  </si>
  <si>
    <t>nankamunashiina</t>
  </si>
  <si>
    <t>吉牛並，テイクアウトpaypay払いにすると260円程度になる上にモバイルTカード80p付くのか．キャンペーン終わるまで何度かお世話になろう😅</t>
  </si>
  <si>
    <t>2014映画ランキング 1位.アクト・オブ・キリング 2位.ガーディアンズ・オブ・ギャラクシー 3位.ウルフ・オブ・ウォールストリート 最下位.魔女の宅急便(実写)</t>
  </si>
  <si>
    <t>bqNXmv3Z5hTETp2</t>
  </si>
  <si>
    <t>開幕戦６月以降みんなで乗り切るしかないpaypayドームに行きたい、応援したい気持ちはためておこう👍</t>
  </si>
  <si>
    <t>otorihikii5</t>
  </si>
  <si>
    <t>QuickPointに新規登録するとPayPayボーナスがGETできる10連スクラッチをもらえるよ！今なら友達招待から登録で4枚！無料登録はこちら⬇︎から♪ https://t.co/pu9uyaxjrv</t>
  </si>
  <si>
    <t>ゆうちょ対応。取引成立後、個人情報提示後のお取消→キャンセル料90% 発送後の返金は不可です。送料梱包180〜 1番組最低送料込み¥600 郵送事故対応不可(+料金で追跡番号付き発送可能)。再生確認は2日以内厳守。いいね必読でお願い致します。番組は概ねジャニーズ部分に編集済です、ご了承下さい。お急ぎの方はご遠慮下さい。</t>
  </si>
  <si>
    <t>unopotato255</t>
  </si>
  <si>
    <t>私もパン屋でバイトしてた時「paypayで」って言ったのにアプリを入れるところから始まり、設定時間かかってたから先に後ろの人お会計して、「できましたか？」って聞いたら「すみませんやっぱり現金で」って言われたことある。その人はいい人だったけど、ぜひアプリ入れてから来て欲しい😇 https://t.co/ZgcqSReyBM</t>
  </si>
  <si>
    <t>神工D科 弓道部→文化服装学院 オートクチュール専攻/ 弓道弐段 ♡→AAA/Nissy/星野源/ドラマ・映画</t>
  </si>
  <si>
    <t>kowame1112</t>
  </si>
  <si>
    <t>取引方法はメルカリ、PayPayフリマ、PayPayなど色々使えます。</t>
  </si>
  <si>
    <t>取引専用</t>
  </si>
  <si>
    <t>YUKINO_LAND</t>
  </si>
  <si>
    <t>宿題チェキ買うためにPayPay登録した！いつ届くかな！</t>
  </si>
  <si>
    <t>dekonyoru</t>
  </si>
  <si>
    <t>paypayのQRコード支払いなんて、払う段階になってアプリ立ち上げ→認証に手間取る→残高が足りずにチャージ→入力金額間違えて取り消し作業までが通常の流れだと思ってないとストレスで死んじゃうよ？</t>
  </si>
  <si>
    <t>UEC19　x68　https://t.co/8M6AFhOoye…</t>
  </si>
  <si>
    <t>hosinagarestar</t>
  </si>
  <si>
    <t>ズボラな性格のおかげでレシートとか取っといてあるからだいたいどの日になんのお店に行ったか分かるし(行動範囲狭いし) PayPayで支払ったぶんでは確実だし 毎朝休みの日でも検温してるし お薬手帳あるからどの日にどこの病院行ってどこで薬貰ったか分かるんだけど コロナとか何かあった時に役立つかな</t>
  </si>
  <si>
    <t>崖の上</t>
  </si>
  <si>
    <t>20代後半　
元介護職 現在軽作業
ＡＤＨＤ&amp;そううつ　ダイエット芸人　
日本史好きが高じて小倉百人一首や鉄道擬人化にはまる
私にも存在理由ください
にゃんこを愛してる　
Amazon欲しいものリストhttps://t.co/IXyX2GWf63…</t>
  </si>
  <si>
    <t>ryemug1</t>
  </si>
  <si>
    <t>松のや初めて来たけどとんかつが固いな。まあ値段なりやね、まずくはないPayPay 20%還元してるの知らなくて交通系ICで払ってしまったのが悔やまれる</t>
  </si>
  <si>
    <t>ただの趣味垢 / ニコニコ動画 / アニメ / Battlefield / アイドルマスターミリオンライブ！ / 少女☆歌劇レヴュースタァライト / 関西方言話者 / 兵庫摂津→岡山→東京多摩 / SE</t>
  </si>
  <si>
    <t>aisamabitch</t>
  </si>
  <si>
    <t>こんにちは💕あまり浮上できなくてごめんね😣これからもあまり出来ないかもしれないので😣カカオ募集します😣限定で3名ぐらいかな🤔興味ある子おいで❤️条件は知ってるよね？💕paypayのみよ💕#M男 #貢ぎ奴隷募集 #貢ぎ奴隷</t>
  </si>
  <si>
    <t>Paypay:ai6600</t>
  </si>
  <si>
    <t>男をいじめたい❤️ ケツふって寄っておいで❤️</t>
  </si>
  <si>
    <t>gami_max</t>
  </si>
  <si>
    <t>PayPayはマジで確実に使える状態にしてから、PayPayでお願いしますって言ってきて欲しい。その場でチャージとかアプリが無くなったとかマジで面倒臭い</t>
  </si>
  <si>
    <t>ゲーム画面の前</t>
  </si>
  <si>
    <t>☀️🏹/😈🍭/💧👑信者。海未キチ。絵を描くゴリラ。腐/百合あり。めちゃくちゃ雑食。※愚痴多</t>
  </si>
  <si>
    <t>ritsu1125</t>
  </si>
  <si>
    <t>撮影した映像資材で「殺人狂時代」映像版鋭意制作中です。YouTubeで分割配信（どなたでも見れます）全エピソード繋げた物理円盤は投げ銭をいただいた方に発送！円盤欲しい方、投げ銭はまだ間に合う！↓https://t.co/zLsIwXsuyD予約完了メールに銀行振込先・PayPay送金先が記載されています。 https://t.co/uPThhPGIe1 https://t.co/VGlzYEgVx6</t>
  </si>
  <si>
    <t>D.C.Inhighs 獣の仕業</t>
  </si>
  <si>
    <t>演劇をしまくる獣の仕業の魔法使い🧙‍♀️ 脚本 演出 俳優 振付 メイクできます。お仕事DMまで。獣の仕業のお知らせ @kmn_chan_bot</t>
  </si>
  <si>
    <t>kyopro_goldfish</t>
  </si>
  <si>
    <t>PayPay が PyPy に見えた</t>
  </si>
  <si>
    <t>高1 / AtCoder : hal_goldfish(茶) / Sublime text / C++ / 競技Longest Streak
雑多垢→@hal_goldfish</t>
  </si>
  <si>
    <t>yuchi0130</t>
  </si>
  <si>
    <t>ニコバーフォーマルデー、PayPayでお金払うから配信してくれって気持ち</t>
  </si>
  <si>
    <t>新宿</t>
  </si>
  <si>
    <t>平和主義で楽観的。ニコバー大好き。仕事大好き。料理好き。好きな顔の人が好き。欲望に忠実。コナン好き。
ドラマ好き。朝ドラも夜も。</t>
  </si>
  <si>
    <t>@tos【出】金鉱石100個【出】旅行券100枚【求】各1000円大口割引あります☆実績多数!!支払い方法▶︎ファミマ払い/paypay送金メルカリ､ギフト券は画像をご覧ください｡お気軽にdmお願いします❄️#あつ森交換 #あつまれどうぶつの森 #あつ森 #どうぶつの森 https://t.co/Mdp88PxOcQ</t>
  </si>
  <si>
    <t>hkzn_ars_er</t>
  </si>
  <si>
    <t>支払いにPayPayとかメルペイとか使う人増えてきたけど支払い方法わかんない人多すぎていちいち操作教えなきゃいけないし 、説明してるのちゃんと聞きもしないで「わかんないからもう現金でいいよ」って怒られてなんでこっちが謝らなきゃいけないの〜〜？？？（ ˆᴗˆ ）</t>
  </si>
  <si>
    <t>池袋 ▶ 都留</t>
  </si>
  <si>
    <t>国文 . 吹奏楽 Fg《 ♡ @matagiyaturu ♡ 》</t>
  </si>
  <si>
    <t>LuciallaWith_aq</t>
  </si>
  <si>
    <t>バイトでPayPayとかの使い方教えてくれって言ってくる客に対してはアプリ開くことができなかったり、面倒なこと言ってきたら、店員にはそこまでの能力はないって言ったり払えないって案内してる</t>
  </si>
  <si>
    <t>自称ウィズッター。</t>
  </si>
  <si>
    <t>0417Yoshiko</t>
  </si>
  <si>
    <t>2019.4より、🏀岐阜SWOOPS垢として稼働したいので、鍵外します😉
よろしくお願いします🎵
無言フォロー、お許し下さい😅
これまで仲良くして下さった方も
引き続き、よろしくお願いします❤️
2006.9息子2010.2娘
毎日、悩んだり、笑ったり、怒ったり!?バタバタと毎日過ごしてます😆</t>
  </si>
  <si>
    <t>Leiu_ginneko</t>
  </si>
  <si>
    <t>I'm at 福岡PayPayドーム in 福岡市 福岡県 https://t.co/J7keitw0x0</t>
  </si>
  <si>
    <t>埼玉飯能⇔福岡筑紫野</t>
  </si>
  <si>
    <t>社会人になってしまった。
ゲーム休止中C9DDONFF14
icon @sakura_danboardさん</t>
  </si>
  <si>
    <t>商願2020-29796🇬PayPayジャンボ</t>
  </si>
  <si>
    <t>stormcat24</t>
  </si>
  <si>
    <t>Suica/Kyash/PayPayで生きていきます</t>
  </si>
  <si>
    <t>CyberAgent/OpenSaaS Studio/Abema Towers Cleaning staff/Programmer/🐴/Yakiniku/Motorcycle Rider(Honda CB400SB)/Runner(Half 1:37'41 30km 2:17'58 Full 3:33'02)</t>
  </si>
  <si>
    <t>fantastic2828</t>
  </si>
  <si>
    <t>この前「ここpaypay使えんの？」って威圧的に聞いてきたゴミクズに「使えますよ、ただ一応対応しているレジが決まってますので次回からご協力お願いしますね」ってしっかり説明したのに「はあ！？嘘つけ全部(のレジで)使えるいってたぞ！適当いうんじゃねえ！！おぎゃーうほうほ！うきー！」って→</t>
  </si>
  <si>
    <t>あんガル勢の声ネタドールオーナーダンスラマン</t>
  </si>
  <si>
    <t>無言フォロー失礼します。超雑多垢なのでミュート等ご自由に。 ダンスラしたりにじさんじにハマったり喋ったり配信したりドール(梨愛(りあ)ちゃん)いじったり限界オタクしたり。アイコンぐみちゃん→@hosiumimechiko</t>
  </si>
  <si>
    <t>#荒野行動アカウント買取 13#廃課金_金枠多数など高価買取 総実績700以上なので安心🗝️実績確認【https://t.co/y9BYJ023Lw】買取方法各種プリカ/銀行振り込み/Linepay/paypay#即日支払い💸#荒野行動#荒野行動垢買取#荒野行動買取https://t.co/uDdea1AzTe</t>
  </si>
  <si>
    <t>hotel_tokaiso</t>
  </si>
  <si>
    <t>【日帰り入浴情報・４月7日】本日も営業しております♪受付は17:00終了なのでお気を付け下さい！#日帰り入浴 #白子温泉 #白子町 #東海荘 #PayPay</t>
  </si>
  <si>
    <t>千葉県長生郡白子町中里4437-1</t>
  </si>
  <si>
    <t>テニスで有名な千葉県白子町にある「ホテル東海荘」です。 テニスコートや日帰り温泉の情報をつぶやきます。 PayPay使えます！ TEL 0475-33-2061</t>
  </si>
  <si>
    <t>UsvnvM2taDlI3NM</t>
  </si>
  <si>
    <t>Kirisame_ST</t>
  </si>
  <si>
    <t>でもPayPay登録の金融機関登録自体の回りくどさも一因だと思うんですけど（情弱感）</t>
  </si>
  <si>
    <t>アップルティーとサイダーが好きです。たまに頻繁に時々絵描いてたり、クッソ汚い動画作ってます。中の下みたいな知名度のゲームをよく好んだりします。格好いい娘をらいく。</t>
  </si>
  <si>
    <t>paypay__vjy</t>
  </si>
  <si>
    <t>2回目 https://t.co/VhrbHXHu91</t>
  </si>
  <si>
    <t>paypayworld</t>
  </si>
  <si>
    <t>🍒𝗪𝗲𝗹𝗰𝗼𝗺𝗲 𝘁𝗼 𝗠𝘆 𝗣𝗮𝘆𝗽𝗮𝘆 𝗪𝗼𝗿𝗹𝗱🍒</t>
  </si>
  <si>
    <t>VSScizor</t>
  </si>
  <si>
    <t>もちろんPayPayだからわからない！でもお得なら使う！で使ってるご老人もいるだろうけどレジに小銭ばら蒔いたり財布渡したりして店員に必要な分とってっていってくるタイプの年寄りはいまだに居なくならないから、それだけじゃないかとは思う https://t.co/QHYEKcXx9z</t>
  </si>
  <si>
    <t>キキョウシティ　ショートランド泊地</t>
  </si>
  <si>
    <t>ケモノと艦これの上級者向けホモ　アイコンはカカヲ氏
ケモノとショタの人はフォロリクご自由に</t>
  </si>
  <si>
    <t>Z0zns5rDe5wXEaA</t>
  </si>
  <si>
    <t>誰か助けてくださいhttps://t.co/jw77VuzwaV https://t.co/VIqWfQ7xOy</t>
  </si>
  <si>
    <t>PayPayに少しだけ分けていただける方居ませんか？ #助けて #死活問題 #お金貸して 食べ物ない</t>
  </si>
  <si>
    <t>yknyy_news</t>
  </si>
  <si>
    <t>PayPayのcmの父と娘編っての見て思ったんだけど、私だったら彼氏とカフェいるとこお父さんに目撃されてカフェ代振り込まれたらめっちゃ嫌w</t>
  </si>
  <si>
    <t>手越くんがすきです
https://t.co/qDXDNOo70F</t>
  </si>
  <si>
    <t>mayuyv</t>
  </si>
  <si>
    <t>@naiosan PayPayありがとうございます😊大切に使わせて頂きます！料理は失敗しないと覚えないので沢山失敗して下さい笑このご時世ですのでお身体にはお気を付けて下さい。九州から応援してます🍺🍺</t>
  </si>
  <si>
    <t>只の板前ゴリラです</t>
  </si>
  <si>
    <t>satotallo</t>
  </si>
  <si>
    <t>ロピア4月でPayPay終了か</t>
  </si>
  <si>
    <t>趣味垢。ADVが好きです</t>
  </si>
  <si>
    <t>molith0806</t>
  </si>
  <si>
    <t>他の国はどうなのか知らないけど、日本は〇〇payの種類が多過ぎて訳がわからんってのも普及が遅れてる理由じゃないかなと思うココイチではPayPay使えなかったりとかするしねその点現金はどこの店でも統一規格だから煩わしさは無い</t>
  </si>
  <si>
    <t>風がそよぐ場所</t>
  </si>
  <si>
    <t>まず座れ</t>
  </si>
  <si>
    <t>ML_sapporo</t>
  </si>
  <si>
    <t>paypay入れておこうかね</t>
  </si>
  <si>
    <t>道央</t>
  </si>
  <si>
    <t>音鉄・発車標・方向幕LED・bve(遊ぶ側)など趣味の幅狭し。FF外からの通知切 ※アイマス @Yakou_P</t>
  </si>
  <si>
    <t>bershi3510</t>
  </si>
  <si>
    <t>しかしPayPay ドームって面白い名前だよな。ペイペイって</t>
  </si>
  <si>
    <t>新潟市</t>
  </si>
  <si>
    <t>4月から社会人の🚹ラブライバーです！曜、梨子、真姫推し！推しカプはにこまき！ ※無言フォロー失礼します🙇‍♂️タメで全然ok!! 気軽に絡んでください！！#lovelive</t>
  </si>
  <si>
    <t>SBCare</t>
  </si>
  <si>
    <t>東京/福岡</t>
  </si>
  <si>
    <t>ソフトバンク公式のカスタマーサービスのアカウントです。ソフトバンク携帯電話・SoftBank 光などについてサポートさせていただきます。（土日祝やその前日のお問い合わせは、回答までにお時間いただく場合がございます。お急ぎの方はチャットサポートにて承ります。）Twitterを通してみなさまのお役に立てるようがんばります！</t>
  </si>
  <si>
    <t>guelnica</t>
  </si>
  <si>
    <t>muzco</t>
  </si>
  <si>
    <t>生活が一変していろいろバタバタして仕事まで手が全然まわってないけど、オンラインレッスンの生徒さんがお支払いしやすいように、PayPay事業者登録ができたことをここにご報告します。</t>
  </si>
  <si>
    <t>ジャズ・シンガー/ボイスクリエーター/NYVC認定ヴォイス・トレーナー/英語発音指導士/大学講師</t>
  </si>
  <si>
    <t>mojamojatokyo</t>
  </si>
  <si>
    <t>昼ごはんはランニングから帰ってきたセガレのリクエストで吉牛のテイクアウト（久々に作らなくてラク〜😂）PayPayでさらに安くなった👍</t>
  </si>
  <si>
    <t>ほぼサッカーネタ、ほぼほぼセガレネタ。空手一家で素人目線なのでどうぞお手柔らかにm(__)m 元マリサポ→現在はFC東京サポです。#18橋本選手推し！！無断フォローお許しください🙏 セガレのJYチームの応援と色んなスポーツ観戦（特に高校サッカー）で土日は忙しいです😁</t>
  </si>
  <si>
    <t>商願2020-29794🇬PayPayダッシュ</t>
  </si>
  <si>
    <t>bokuhameto</t>
  </si>
  <si>
    <t>現金チャージしたことないけど、今までにpaypayにチャージされた金額4500円。</t>
  </si>
  <si>
    <t>第五人格やってます。 (8シーズン マンモスⅢ、フラライⅣ) 9シーズン (グリフォンⅣ サベタイⅤ) 曲芸師のAバッジ取りたい</t>
  </si>
  <si>
    <t>PayPayフリマにいらぬ心配をされた。 https://t.co/n4yvoHwuUw</t>
  </si>
  <si>
    <t>なんかpaypayにソフトバンクの特典で1000円チャージされてた。</t>
  </si>
  <si>
    <t>IllI_lllI</t>
  </si>
  <si>
    <t>paypayでスキャン支払いのところ、金額確認で見せる時Simejiのオタクキーボードも見られるの恥ずかしいな</t>
  </si>
  <si>
    <t>asuMoMSP</t>
  </si>
  <si>
    <t>ojk_i</t>
  </si>
  <si>
    <t>#おじゃま館茨木店 はPayPayLINEPayご利用可能です✨スマホひとつで決済できるので便利で簡単ですよ～✨最近はご利用される方も増えてきましたね☺️もちろんポイントカード会員様ならポイントも貯まります🙆‍♀️キャッシュレスでスマートにお買い物です✨#PayPay#LINEPay#茨木 https://t.co/skfiNxuwXt</t>
  </si>
  <si>
    <t>大阪府 茨木市</t>
  </si>
  <si>
    <t>阪急茨木市駅から徒歩2分にある、おじゃま館茨木店の公式アカウントになります。最新からレトロゲームまで幅広く取り扱っております。PayPayLINEPayでのお支払いもできます！ お問い合わせはお電話か店頭にてお願いします。営業時間:平日12:00～22:00 土日祝11:00～22:00/☎072-638-7447</t>
  </si>
  <si>
    <t>sf_amano</t>
  </si>
  <si>
    <t>吉野家の牛丼が実質40%OFFですよって話。はてなブログに投稿しました #はてなブログ在宅ワークのランチに吉野家の持ち帰り15％offがアツい【PayPayならそこからさらに15％off】 - 天野ブログhttps://t.co/lWhUuTSDIv</t>
  </si>
  <si>
    <t>飯と格ゲー。スト5でナッシュとセス使ってます。
SFV NASH player(Grand Master). ナッシュline加入希望はDMまで。ブログ→https://t.co/A8PSGLgPXX</t>
  </si>
  <si>
    <t>何事も非常時に本当の姿が見える</t>
  </si>
  <si>
    <t>2019Mars</t>
  </si>
  <si>
    <t>#仙台市青葉区下愛子 #ヌードルマン #豚ＳＯＢＡ ８５０円🍜運転免許更新が終わりラーメンを食べに♫注文してしばらくしてさっきの更新手数料払って財布は空っぽになってたことを思い出した😅焦って店内を見回すとあった‼️PayPay⁉️支払おうとしたら残高不足。急いでチャージ。危なく無銭飲食😅 https://t.co/MyxCh4Ijpv</t>
  </si>
  <si>
    <t>宮城 仙台市 泉区</t>
  </si>
  <si>
    <t>ほとんど欠かさず毎日ラーメン食べてます🍜 
日本酒も好きです🍶</t>
  </si>
  <si>
    <t>snakeeat_ch</t>
  </si>
  <si>
    <t>ソフトバンクがPayPayを使わせる為にポイントをばらまくからね……Enjoyパックのメリットがなくなるから仕方なくPayPay登録したが。 https://t.co/RcA92oNlFG</t>
  </si>
  <si>
    <t>生体増えてきたのでプロフィール文字数制限で書ききれません→🐍🐍🐍🐍🐸🐸🐸🐸🦎2019年3月よりYouTubeで「ヘビのお食事ch」として活動中( ˘ω˘ ) 音楽はV系好んで聴きます♪ 【フォロバに関して】リプをしてもらえるか、YouTubeから来た方は教えてくれたらフォロバします。</t>
  </si>
  <si>
    <t>minase_akira4</t>
  </si>
  <si>
    <t>「お支払いはパイパイでよろしいですか？」マジメな顔してPayPayのこと、パイパイって読み間違えないでくれ！😂笑じわり過ぎて、もう我慢できずに吹いたわ🤣笑</t>
  </si>
  <si>
    <t>【つまらん人生をぶっ壊す】知識も経験もスキルも0の状態からWebライターとして稼げるようになる過程を発信🗣ライター&amp;フリーランスの味方🤝ブラック企業転職→ホワイト企業に勤めるも、残り40年間週5で会社に拘束される人生に絶望した男😱2022.4〜フリーランスになります🏠💓</t>
  </si>
  <si>
    <t>CLUB_COCHLEA</t>
  </si>
  <si>
    <t>有限会社デイトリップ経済的支援のお願いDt.BLDDAYTRIVECOCHLEA.ライブ予定の大半がキャンセルとなり、この状況が1〜2ヶ月続いてしまうと経営を続ける事が困難です皆様からの支援をお願い致します1円〜PayPayhttps://t.co/NGKwHYawqT https://t.co/Eg5FI53jzm</t>
  </si>
  <si>
    <t>大阪市浪速区日本橋5丁目9-16 日本橋19ビル</t>
  </si>
  <si>
    <t>大阪難波駅から徒歩10分。日本橋にあるライブスペース。COCHLEA.250人。mini80人。2フロアイベントも開催可能。アイドル.シンガー.弾き語り.ＤＪ.踊ってみた.歌ってみた.イベント募集中！！</t>
  </si>
  <si>
    <t>Hinachan39</t>
  </si>
  <si>
    <t>ソフバンは3000円のPayPayくれるのにauは2000円のポイントかい</t>
  </si>
  <si>
    <t>|成人済|SideM(ﾄﾞﾗｽﾀP/担当:天道輝)|日向坂46(小坂菜緒･加藤史帆･渡邉美穂)</t>
  </si>
  <si>
    <t>nico_nico_dev</t>
  </si>
  <si>
    <t>見知らぬ0120から始まる番号から電話がかかってきたと思ったらPayPayの営業だった</t>
  </si>
  <si>
    <t>関東ちほー</t>
  </si>
  <si>
    <t>ニコニコ／プログラミング／キャッシュレス／情報セキュリティのどれかの界隈にいる高校生。ホロライブとゲームが好き。サークル/情報発信用垢：@hiromu_dev</t>
  </si>
  <si>
    <t>u_yuyunV</t>
  </si>
  <si>
    <t>PayPayさ〜〜〜！使い方分からないから一生お金そのまま入ってて草なんだよね！！！キャッシュレスわからない！！！もうクレカだけにして！！！</t>
  </si>
  <si>
    <t>ドスケベピオスの汗を拭く</t>
  </si>
  <si>
    <t>おれ、ちょーげんき！</t>
  </si>
  <si>
    <t>V_sorahinata</t>
  </si>
  <si>
    <t>ただの店員にPayPayのキャッシュレスって言うのは〜、、ってこと細かく聞いてくるんじゃねえ本業に問い合わせをしろ楽をしようとするなそして何より家にいろ</t>
  </si>
  <si>
    <t>ポケ森￤IdentityⅤ￤Sky</t>
  </si>
  <si>
    <t>推し(庭師無常写真家)で勝ちたい￤ポケ森楽しいな🥳💕🐱</t>
  </si>
  <si>
    <t>tatsuhirocket</t>
  </si>
  <si>
    <t>「店員さんがどれだけ苦労させられたかと…」とあるお店ではPayPayを『使い慣れた方のみ』の利用をお願いしている - Togetter https://t.co/JDA5pjAiOB @togetter_jpより　たしかに支払い方法がバーコード読み取らせるのと、自分でQRコード読んで自分で金額入力するのとあって最初戸惑ったわ。</t>
  </si>
  <si>
    <t>かもめ学園旧校舎の3階女子トイレ3番目</t>
  </si>
  <si>
    <t>「録音/調整」や「MAミキサー」と呼ばれる、アニメ、吹き替え、ドラマCD、ゲームの音声収録など主に声を扱う仕事をしています。（バラエティ、ドキュメンタリー、CM、VPなどのミックスもできます♪）専門学校の非常勤講師もしています。フリーの人みたいに都内のいろんなスタジオに出入りさせてもらってます。よろしくです！！</t>
  </si>
  <si>
    <t>hyperNEMTAS</t>
  </si>
  <si>
    <t>メロンちゃんのお店がリモートになったらしいのでついにワイもPayPay入れるかぁ</t>
  </si>
  <si>
    <t>めめだが？　楽しむこと以外真面目じゃない</t>
  </si>
  <si>
    <t>yamineco1010</t>
  </si>
  <si>
    <t>「店員さんがどれだけ苦労させられたかと…」とあるお店ではPayPayを『使い慣れた方のみ』の利用をお願いしている - Togetter https://t.co/yBUHYvVEig @togetter_jpから</t>
  </si>
  <si>
    <t>グンマー帝国南方国境</t>
  </si>
  <si>
    <t>PSO2の７鯖で定期的に集会主してる七鯖会の中の人の個人垢です、PSO2以外でもネタ投下するんでよろしく
旧垢
「 @uFcsYxiDAGyraWF  」
７鯖集会告知用
「 @ship7_Remeeting  」
クソコラ用
「 @xMjxmIEv3vyYj7h 」
 #PSO2 #七鯖定期集会 #ship7</t>
  </si>
  <si>
    <t>tora_shizuoka</t>
  </si>
  <si>
    <t>全国のとらのあなで「PayPay」使えます！ https://t.co/CFTzrfkpQs</t>
  </si>
  <si>
    <t>静岡県静岡市葵区紺屋町1-6　協友ビル3階</t>
  </si>
  <si>
    <t>とらのあな静岡店　公式アカウントです。知りたい情報はココにある！！  電話によるお問い合せは
050-5433-1213までどうぞ！！  twitter上での受付は行なっておりません、予めご了承下さい （URL）https://t.co/327g0sfyaA</t>
  </si>
  <si>
    <t>tamaki_sgl</t>
  </si>
  <si>
    <t>✅これは許せる法務局の証明書はこれ使えばソッコー出てくるからいい。個人の住民票とか印鑑証明もこれに変えてほしい。PayPay使えればカンペキ🧡 https://t.co/whF8evvq2y</t>
  </si>
  <si>
    <t>0120-040405かDMで相談↓ローンが払えない方へ↓</t>
  </si>
  <si>
    <t>リリイオフィス代表取締役｜個人&amp;企業の【再生事業】を1000件超【成功】させた男｜【Twitter運用×マネタイズ×思考】発信中！【0→500達成法】フォローすればわかります！伸ばしたい人は全力で【応援＆紹介】絡んでね🧡固ツイで【誰でも参加OK】感謝企画中🧡↓↓【RT不要】誰でも参加できます！</t>
  </si>
  <si>
    <t>Rina03931619</t>
  </si>
  <si>
    <t>hyper electraの公式ページでのご注文にPayPay使えるようになりました！！これを機にもっとたくさんの方にお手に取っていただけたらと思います😆😆 https://t.co/fRehyLuTab</t>
  </si>
  <si>
    <t>新ライブクイーンコンテスト2019 2番だった人/#くすりな/21歳/Rt.9/2020年4月からJapanladies参戦/カード名:★Rina★DaRGON/本八幡https://t.co/CzfSwp1EnGでプレイヤーやってます🎯気軽に声掛けてください😊お仕事のご依頼はDMで！ #ダーツ女子 #全力ダーツ好き</t>
  </si>
  <si>
    <t>客「え、PayPay使えるんですか？」私「はい、ご利用頂けます」客「うーん…ここからどうやってやればいい？」使えるようになってから出直せ</t>
  </si>
  <si>
    <t>スーパーでバイトしてた時にPayPayとかなくて良かったただでさえ混んでる時間帯はレジって戦場なのに一人一人こんなのに対応してる時間なんてないしなー</t>
  </si>
  <si>
    <t>uma_style</t>
  </si>
  <si>
    <t>折角経費削減のチャンスなのですきパス使ってPayPayで支払いと牛丼並が実質210円なので毎日210円ご飯（まあ糖尿なので水や麦茶費用は多いけど</t>
  </si>
  <si>
    <t>何かをしているオッサンです（ちょっと変なのに遭遇したのでプロフィール消してます</t>
  </si>
  <si>
    <t>mosh_kowai</t>
  </si>
  <si>
    <t>うちはpaypay専門の支払いじゃないから………どこもそうでしょ頭使ってね………</t>
  </si>
  <si>
    <t>アカシック、Galileo Galilei、林檎様、tricotが好きです。他にも少しずつかじかじ…ヤッピー！ベースを弾きます。</t>
  </si>
  <si>
    <t>mashingoP</t>
  </si>
  <si>
    <t>.@lawtomol バーコード読み取り方式に統一した場合、使えるのがコンビニ・量販店などの大手チェーン店に限定されて自営の小規模店舗が全滅す.. https://t.co/W2wwsTdHCw「「店員さんがどれだけ苦労させられたかと…」とあるお店ではPayPayを『使い..」https://t.co/CGwd3jYT1T にコメントしました。</t>
  </si>
  <si>
    <t>台湾師範大學を卒業しました...が特に中国語を役立てる仕事はしていません(；´∀｀)</t>
  </si>
  <si>
    <t>puni0708</t>
  </si>
  <si>
    <t>PayPay送金神🥺✨</t>
  </si>
  <si>
    <t>タワプリのプニ、FGO、モンスト、キンプリ、ポケモン、ゲーム色々漫画色々、気軽にフォローしてくださいヾ(oﾟωﾟo)ﾉﾞ ﾌﾟﾆﾌﾟﾆ!</t>
  </si>
  <si>
    <t>わ、わかるーーー！！払い方わかってないうえに、「お支払いボタン押す前にご提示お願いします」って言ってるのに支払いボタン押す人もいるし、何よりも、「支払いpaypayで」って言わずにずっとスマホいじって、画面だけ無言で差し出してくる奴まじでむかつく……</t>
  </si>
  <si>
    <t>KagakuShonen</t>
  </si>
  <si>
    <t>イベントの中止が懸念され通販で販売を強化中。次のリンクのヤフオクとPayPayフリマで沖縄黒糖の販売を開始。観光客が激減した沖縄も支援します！その他の出品もご覧ください！https://t.co/WWbD6bdoBT300g5袋入1980円、300g2袋入980円で送料無料！</t>
  </si>
  <si>
    <t>日本とベトナムとミャンマー</t>
  </si>
  <si>
    <t>東京 #町田と #ベトナム でこどもたちを応援中！#ミャンマー の村で図書室開設の支援活動中。#英語の絵本、 #インクカートリッジ （純正品）使用済み切手の寄附随時受付中。東京科学少年応援計画は法人化しました。吉祥寺、町田等のフリマでミャンマー、ベトナム物産販売中！Facebookは「東京科学少年応援計画」で。</t>
  </si>
  <si>
    <t>Almark0026</t>
  </si>
  <si>
    <t>三島生まれ富士育ちの沼津市民</t>
  </si>
  <si>
    <t>沼津在住の自転車乗りです。主に沼津近隣をフラフラしてます。
写真撮ったりするのも好きです。
愛機…RICOH WG-30W、Canon EOS 6D。
チョコパイ派。
※ラブライブシリーズは１話たりとも視聴しておりません。
ご本人から、「さすらいの天敵」という栄誉ある称号をいただきました。</t>
  </si>
  <si>
    <t>Top10CoLtd</t>
  </si>
  <si>
    <t>#ロボットマート コラボ！ひと息つこう😏#シャーク　¥210#ミラクルエナジーV ¥90#スティング　¥180お支払いは #PayPay のみ！店舗は #茅場町駅 #日本橋駅 近くのこちらhttps://t.co/Me853M7Z4A営業時間平日　7時～23時土日　10時～19時　https://t.co/RwzqBisk3w</t>
  </si>
  <si>
    <t>株式会社トップテン公式アカウントです！
更新情報や社内の小ネタのほか中の人が適度に抑えた自由な発言を行います。
いただいたリプにはできるだけ反応しますが、お問い合わせは専用フォームからお願いいたします！！</t>
  </si>
  <si>
    <t>aki___1</t>
  </si>
  <si>
    <t>ᚙ ᚙ ᚙ専用垢</t>
  </si>
  <si>
    <t>sayonara_byebee</t>
  </si>
  <si>
    <t>PayPayここにきて飲食店を救済。既にキャッシュレス界の覇権を獲ってるにも関わらず20%オフのキャンペーン。加盟する大手チェーンの保護か。小さいとこはどうなるんだろう。 https://t.co/KsZObUVite</t>
  </si>
  <si>
    <t>Məkan məlumatı alınmadı</t>
  </si>
  <si>
    <t>われわれは、他者の期待を満たすために生きているのではない。他者がどのような評価を下すのか。これは他者の課題であって、あなたにはどうにもできない。あなたにできるのは、自分の信じる最善の道を選ぶこと</t>
  </si>
  <si>
    <t>QSqAf3hIHEjY3Up</t>
  </si>
  <si>
    <t>#週末ジャッキアップ倶楽部 #UKRW #mugenmonday #わいもんえな 筑波と富士でライトにモタスポ。 (ライセンス枠) 車種問わずｵﾅｼｬｽ！#ハイパークソリプクリエイター TL荒らし失礼します🙇‍♂️ バネ固めクソリプ多め燃費悪めリム増し増し！</t>
  </si>
  <si>
    <t>【#テルル Information】1当店でも #PayPay #auPay で決済可能です！アプリの導入から使い方までご説明します！ぜひお立ち寄りください。#テルル #上福岡 #ふじみ野 #川越 #埼玉https://t.co/KMVdSed2CE</t>
  </si>
  <si>
    <t>bonnii_favre</t>
  </si>
  <si>
    <t>WebマネーとPaypayのCMは怖いな</t>
  </si>
  <si>
    <t>琵琶湖風の滋賀</t>
  </si>
  <si>
    <t>00 (19)  宇宙天気予報士になる！　18祭4期生🇩🇪🎻</t>
  </si>
  <si>
    <t>shota_jp_</t>
  </si>
  <si>
    <t>PayPayのCMが良すぎる</t>
  </si>
  <si>
    <t>大阪で未経験エンジニア転職を支援しています。通信代理店で営業→人材会社で人事→DMM WEBCAMP大阪</t>
  </si>
  <si>
    <t>ma_m_nao</t>
  </si>
  <si>
    <t>みんな、息してる？通販内容に宿題チェキとメッセージ動画が追加されました！あと、入金の方法もPayPayと銀行振込になったのでぜひ検討してみて！会えない時間に少しでもなおのこと近く感じてほしいなって思います😌たくさん頼んでねー！！！ https://t.co/2qVF9hHQBt</t>
  </si>
  <si>
    <t>可愛くなれない@ma_m_ma_m_ma @wgmmkiite</t>
  </si>
  <si>
    <t>yukinon</t>
  </si>
  <si>
    <t>ICカード（Suica等）の方が良いって奴が湧いてくるけど、そーじゃねーんだよ。そんなのみんな分かってるのよ。地方の商店街とかは現金とpaypayの2択しかない事が多々あるのよ。現金だすのが面倒なのでpaypay使うんだよ！って。沼津でみかん買う時に現金かペイちゃんって言われるのでpaypay使います←</t>
  </si>
  <si>
    <t>Tokyo Japan</t>
  </si>
  <si>
    <t>ニートにあこがれる社会人だよ。わぁ！ ゆきのん、ゆきちゃん、ゆんちゃん、ゆっきーとか呼ばれてるよ。 ちっちゃくてかわいーのがだいすき！かるいのだいすき！うすいのだいすき！はやいのだいすき！ こんな僕をよろしくね☆ わふー！！</t>
  </si>
  <si>
    <t>qsen_kh</t>
  </si>
  <si>
    <t>寝屋川歴史、PayPay使えるようになってて草 https://t.co/HHAMk3P7lu</t>
  </si>
  <si>
    <t>府中の森公園</t>
  </si>
  <si>
    <t>属性は火。よく燃やされます。
リステ/ナナシス/にじさんじ/野球(鷹党) 
https://t.co/HhvcVqCXSG</t>
  </si>
  <si>
    <t>VELLAzoo</t>
  </si>
  <si>
    <t>PayPayのおかげで現金減らないえらい</t>
  </si>
  <si>
    <t>MMXXの人間椅子</t>
  </si>
  <si>
    <t>天晴女です！(公認)人間のふりしてます。a.k.a.花林亭月虹</t>
  </si>
  <si>
    <t>uzakatakas</t>
  </si>
  <si>
    <t>PayPayもクレジットカードも1ポイント未満は四捨五入じゃなくて切り捨てが基本。</t>
  </si>
  <si>
    <t>それでも夢を見られるか！あっちゃんカッコい〜！！！！</t>
  </si>
  <si>
    <t>mcz_orz</t>
  </si>
  <si>
    <t>そういえば、paypayの還元額がなかなかアレな状態になってたw https://t.co/O5LImM5Cgi</t>
  </si>
  <si>
    <t>もともと松たか子好きの芝居ヲタだったのに、映画「モテキ」きっかけで、ももクロにハマって、力雅でいろんな刺激を受けて気がつけばゆるゆるのドルヲタにw。松さん、黒木華さん、あーりん。 アイドルのコトつぶやくより、飯の画像の方が多くてゴメンナサイｗ「ろくろう」は松たか子の実家で飼ってた犬（シーズー）の名前です(･∀･)ﾉ</t>
  </si>
  <si>
    <t>.@lawtomol さんのコメント「PayPay、バーコード読み取り方式に統一してくれないかな。QRコード読んで、金額を自分で入力して…の方は正直言って面倒」にいいね！しました。 https://t.co/4oHRkBBTNl</t>
  </si>
  <si>
    <t>macchan91</t>
  </si>
  <si>
    <t>楽天ペイ派なんだけどPayPayしか使えない店があって仕方なくそっちを利用。ポイント還元率やら今後のためにYahooカード契約しとこかな。</t>
  </si>
  <si>
    <t>ぼんやり愛知県</t>
  </si>
  <si>
    <t>ぼんやり生きてる</t>
  </si>
  <si>
    <t>kabu77777</t>
  </si>
  <si>
    <t>@low_risk ですね(^^♪確か今、paypayキャンペーンやってると思うのでそちらでもw</t>
  </si>
  <si>
    <t>地獄の一丁目</t>
  </si>
  <si>
    <t>株とせどりやってます。IPO、PO、TOB、立会外分売、株主優待、その他イベント投資をやってます。
好きな言葉は「一攫千金」です。ギャンブラーの方仲良くしてください。</t>
  </si>
  <si>
    <t>Chackie</t>
  </si>
  <si>
    <t>@citrutos 今日はコレ行かねばと、昨日から考えていましたので。でもQRリーダーが故障してて、PayPayの20%バックが叶わず。ちょっと迷ったけどごろチキの魅力には勝てず、結局現金でwおいしかったので良しです。</t>
  </si>
  <si>
    <t>Mostly Harmless.</t>
  </si>
  <si>
    <t>mouthpeace</t>
  </si>
  <si>
    <t>全SNSのアイコンをお店のPayPayのQRコードに変えたろか！</t>
  </si>
  <si>
    <t>Kumamoto Japan</t>
  </si>
  <si>
    <t>Japanese RapperTrack Maker in KumamotoJapan 熊本県熊本市在住。自ら経営する飲食店を生業とし、音楽活動を続ける市民ラッパー。</t>
  </si>
  <si>
    <t>PayPayで還元率0.5%だと200円（税込）の支払いでやっと1円還元される。しかも個々の支払いに対してだけしか還元されないから、199円以下の物を何回買っても還元は一切無し。クレジット（1%還元）は1ヶ月の支払総額に対して還元されるから99円の物を2個買えば、支払総額198円で1ポイントは還元される。</t>
  </si>
  <si>
    <t>mk6salt28soh2</t>
  </si>
  <si>
    <t>新米30代懸賞主婦☺️新商品✨ファッション👚お肉🥩お菓子🍭旅行✈️映画🎬美容💄海🏄‍♀️紅茶コーヒー☕️料理🍽スイーツ🍰怪獣boys2歳&amp;4歳に振り回されながら地道に続けていけたらと思っています♡当選報告必ずします🌸無言フォロー失礼します💦フォロバ大歓迎✨副業❌LINE登録❌エロ❌ #懸賞垢</t>
  </si>
  <si>
    <t>chiharus_sb</t>
  </si>
  <si>
    <t>@mikazuki10291 あ…私、スマホでPayPay決済するときに顔認証しなくては行けなくて、やらかしてました💦💦💦言われてみればそうだよな…。先に画面飛来とけばいいんだから、わざわざ対面でやらなくてもいいんだよね。と改めて反省しました。。。気づかせてくれてありがとうございます！！！</t>
  </si>
  <si>
    <t>ゆめのなか</t>
  </si>
  <si>
    <t>緒方恵美さん、黒執事（セバシエ）、Bプロ（倫竜、増阿）好きの絵描き、時々、物書きです🖋逆CP、固定CPの別絡みNG🚫常に同士募集中（笑）🙌🏻お題やリクエストを頂ける方と泣いて喜びます💃以下よひお願いします🙏🙏成人済</t>
  </si>
  <si>
    <t>sforest1975</t>
  </si>
  <si>
    <t>メルカリで払いたいのに、PayPayがお得なので、そっちで払ってしまう(´・ω・｀) https://t.co/zm3KfzInzn</t>
  </si>
  <si>
    <t>私はAIです。
今日も元気に人間を学習していきます。</t>
  </si>
  <si>
    <t>ExtensionTsu</t>
  </si>
  <si>
    <t>「店員さんがどれだけ苦労させられたかと…」とあるお店ではPayPayを『使い慣れた方のみ』の利用をお願いしている - Togetter https://t.co/swYaPToK6U 分かっていないコメントが散見されるな……ピッっとやる機械が高いから、手入力方式のQR決済が小規模店に広まってるということ……</t>
  </si>
  <si>
    <t>ども、ExtensionTsuです。
いろいろと、好きなようにTweet/Retweetしています。
フォロー/リムーブ/ミュート/ブロックはあなたの責任でご自由に。</t>
  </si>
  <si>
    <t>monzen512</t>
  </si>
  <si>
    <t>LOHACOお菓子いっぱい嬉しい♡これで3304円さらにクーポン使えて-250 レビューでPayPay-2400で実質654円とか嬉しすぎるヾ(*´∀｀*)ﾉ#LG21アンバサダー#健康ダイアリー https://t.co/9TByu1vShl</t>
  </si>
  <si>
    <t>友達の影響で2019年からキャッシュレス、ポイ活の楽しさに目覚め毎日ちまちまお得をゲットして楽しんでます( *^艸^)おチビが3人います</t>
  </si>
  <si>
    <t>bdBOimh2Vbh0dtU</t>
  </si>
  <si>
    <t>PayPayってキャッシュレス決済の中でも複雑な部類だから、尚更大変よね。 https://t.co/CRctOPrHNE</t>
  </si>
  <si>
    <t>元道産子</t>
  </si>
  <si>
    <t>uithon</t>
  </si>
  <si>
    <t>よくわかってないけど還元目当てでPayPayとか使ってる人＋キャッシュレスの扱いをまだ覚えられてない新人バイトの組み合わせとか、誰が悪いわけじゃないからどこにイライラをぶつけていいのか分からなくなるよね……</t>
  </si>
  <si>
    <t>放課後猟兵クラブ</t>
  </si>
  <si>
    <t>『第六猟兵』MS／他PBWPL／VG（ペイル、ネオネク）／ハンクラ／紅茶◆アイコン：『第六猟兵』（C）椿/ハレのちハレタ絵師様/トミーウォーカー　◆ツイフィール→https://t.co/3EimGjusea</t>
  </si>
  <si>
    <t>Attyon_YKG</t>
  </si>
  <si>
    <t>@bokantei PayPayの認証コード使って、前売り券(商品券)みたいな形で販売するのはいかがですか？例えば私が今5000円PayPayで支払って、いつかお店に行けるようなご時世になったら支払い5000円分差引きしてもらうような。。</t>
  </si>
  <si>
    <t>Made in YAMAGUCHI</t>
  </si>
  <si>
    <t>もっといいあっちょんに育ちますように⭐
常岡もいちゃんの夢は僕の夢！Yamakatsuさんが日本一のご当地アイドルに輝くのを夢みて応援してます。ずっと もっぴー推し!!!スケブ者</t>
  </si>
  <si>
    <t>Osiziga_ni</t>
  </si>
  <si>
    <t>.@Ma__anal さんの「「店員さんがどれだけ苦労させられたかと…」とあるお店ではPayPayを『使い慣れた方のみ』の利用をお願いしている」https://t.co/4VVikjHaPJ をお気に入りにしました。</t>
  </si>
  <si>
    <t>ここじゃないどこか（心はケセンに！）</t>
  </si>
  <si>
    <t>引っ込み思案のわりに、我の強いこまったチャン。_x000D_
基本的に「性格温厚/多情仏心」ではありますが、躾/礼儀のなってない人は大嫌いなので要注意。_x000D_
日本酒大好き。揚げ物大好き（そりゃあ、太るわなぁ・・・）_x000D_
こんな私ですが、どうぞよろしくお願いします。</t>
  </si>
  <si>
    <t>OyasuMiNCha</t>
  </si>
  <si>
    <t>PayPay 使いやすいんぢゃ〜。</t>
  </si>
  <si>
    <t>機能不全毒親育ち。虐待サバイバー。現在絶賛逃避行中。過去からの学習を経てよゐ子を拗らせた末に悪化。手帳取得済。日々、頑張らないを頑張る垢。</t>
  </si>
  <si>
    <t>mitsuoterada</t>
  </si>
  <si>
    <t>ガストでランチを食べると100円引き券が貰えてさらにpaypayでも100円ぐらい戻ってくると学んだ</t>
  </si>
  <si>
    <t>路傍の石</t>
  </si>
  <si>
    <t>アカウント名はリスペクトです。競馬関連は別アカ→@oumade_out</t>
  </si>
  <si>
    <t>.@enco2001 ｽｲﾏｾﾝ…(レジ中ぼーっとなって金額聞いてあっとなる事が割と) https://t.co/0pbnYoSvZF「「店員さんがどれだけ苦労させられたかと…」とあるお店ではPayPayを『使い..」https://t.co/eWANGJkdhv にコメントしました。</t>
  </si>
  <si>
    <t>1006Romi</t>
  </si>
  <si>
    <t>手数料を考えると、カード決済ではなく、振込先を複数用意するほうがいい感じかな。あと要望があればPayPayも導入を考えよう。</t>
  </si>
  <si>
    <t>キッズダンスの先生とか女優とか作家とか演出家とか。吉田商店☆Yoshida-show10の社長です。歌のお兄さんお姉さんのショー、子供向けイベント、振付や演劇教室のご依頼など、承ります。 趣味はTiger&amp;Bunny、Minecraft、FGO、DQB2。ヘッダーのイラストはサッコ先生(*^^*)</t>
  </si>
  <si>
    <t>kurumiseitai</t>
  </si>
  <si>
    <t>一方、くるみ整体は初めてPayPayを使う方の練習場所となっています。時間に余裕さえあればアプリのダウンロードから当店wifi使用にてお付き合いします。レジに並ぶようなお店に行く前にこちらで練習なさって下さいね。 https://t.co/hr95unaN9J</t>
  </si>
  <si>
    <t>板橋区大山　東上線 大山駅から徒歩１分</t>
  </si>
  <si>
    <t>東武東上線大山駅前の整体院です。2001年の開業当時から変わらぬ女性2人でやっております。電話)03-3972-6505。ネット予約は https://t.co/8Hkvxwdzl5</t>
  </si>
  <si>
    <t>たしかにpaypayは金額を自分で入れるやつはちょっと怖い。店員さんと入力した金額があってるか確認してもらうコミュニケーションが必要だもんね。</t>
  </si>
  <si>
    <t>uoga_suki</t>
  </si>
  <si>
    <t>対象の商品だとテイクアウトの15%引き      ＋PayPayの20%引きってことですかね？🤔ねぎだく[牛丼]⬆️牛丼じゃないんでしょうか？あれ？普通にダメですよね？ https://t.co/eR5DAcFCHe</t>
  </si>
  <si>
    <t>岡山 岡山市</t>
  </si>
  <si>
    <t>岡山の地域情報WEBマガジン HAREnote(はれノート)運営スタッフ/｢美味しい｣｢オシャレ｣な飲食店を探している方の為に｢カフェ｣｢スイーツ｣を中心に｢新店舗｣｢新メニュー｣｢お得情報｣を発信しているアカウントです/岡山のことをもっと知ってほしい為日々活動中/取材依頼等も承っております。お気軽にDM下さい。</t>
  </si>
  <si>
    <t>rabimax_com</t>
  </si>
  <si>
    <t>PayPayを利用したことがなくてもクレジットカードは不正利用される？https://t.co/FdCfMLjiLY</t>
  </si>
  <si>
    <t>らびろぐというサイトを運営しています☆（ゝω・）vｷｬﾋﾟ
よろしくお願いします！
フォローお待ちしております！</t>
  </si>
  <si>
    <t>hero_aqua8</t>
  </si>
  <si>
    <t>@bigboyjapan_cam ビックボーイさんもPayPay使えるんですね👍キャッシュレス便利です😊テイクアウトしてもいいけどやっぱりお店でサラダ🥗と一緒に美味しくハンバーグ食べたい😋ご縁があれば嬉しいです💕#PayPay新生活応援CP</t>
  </si>
  <si>
    <t>🎷無言フォロー失礼します🎧3世代同居の大家族👨🏻‍🦳👩🏻‍🦳👩👱🏻‍♀️👨🏻‍🦰👶👶👧通勤途中にポチッ応募とゲーム🎮頑張ってますが⁉️センスがないのか…日頃の行いが悪いのか…🎻趣味は洋楽🥁特に70.80年代聴いてます🪕みなさんよかったらフォローしてやって下さい🎸📀🎺</t>
  </si>
  <si>
    <t>EightDelta8888</t>
  </si>
  <si>
    <t>あっwwwwPaypayならバコードだからNFCなくても行けるのかwwならこんど12インチタブレット出して決済してみるかwww</t>
  </si>
  <si>
    <t>(ง ˘ω˘ )ว毎日楽しく</t>
  </si>
  <si>
    <t>全てはイキる為に
クソガジェットオタク
〜他者よりイキれ〜のブログ創設者です✌
ブログ→https://t.co/6HIgbDIO0Z
↓Youtube↓</t>
  </si>
  <si>
    <t>Loppiの支払いってPayPay行けたべ？</t>
  </si>
  <si>
    <t>✅クソって思うことなんでこんなに世の中進化してるのに、住民票は手書きの申込み＆ペーパーでしかも順番待ち＆PayPay使えねーんだ...キャッシュレス決済こーゆートコから始めろよ...【ひとりごと...】ww</t>
  </si>
  <si>
    <t>Yamaguchi4869</t>
  </si>
  <si>
    <t>PayPayモールとYahoo!ニュースの事例で紹介──HTMLのportal要素を活用した画面遷移設計とは【デブサミ2020】https://t.co/iNbMMbaKNy</t>
  </si>
  <si>
    <t>ヤン・ヨーステン</t>
  </si>
  <si>
    <t>地上最強のブクマを吐き出すだけのアカウント</t>
  </si>
  <si>
    <t>.@z_n_c_890_P まぁ、カードのsuicaが最強って事になるけど、ポイント還元になるとそれなりに知識が必要になるからねぇ… https://t.co/iGBx5nIwRl「「店員さんがどれだけ苦労させられたかと…」とあるお店ではPayPayを『使い..」https://t.co/eWANGJkdhv にコメントしました。</t>
  </si>
  <si>
    <t>sea_of_forest</t>
  </si>
  <si>
    <t>@1059ringo やはりここはpaypay</t>
  </si>
  <si>
    <t>yutapon fan boy</t>
  </si>
  <si>
    <t>ukb0927</t>
  </si>
  <si>
    <t>.@Ma__anal さんの「「店員さんがどれだけ苦労させられたかと…」とあるお店ではPayPayを『使い慣れた方のみ』の利用をお願いしている」https://t.co/jb6kcY2rUA をお気に入りにしました。</t>
  </si>
  <si>
    <t>大阪府堺市</t>
  </si>
  <si>
    <t>女性専用車両問題をメインの活動対象に、その他諸々の話題をつぶやく。
女性専用車/男性差別/表現規制/雇用問題/社会心理学/鉄道/航空/さだまさし/大阪府/兵庫県</t>
  </si>
  <si>
    <t>@HAMAZUSHi_com PayPay使えるんですね🤳🏻今度使ってみたいです🌸応募参加させていただきます🙋🏻‍♀️よろしくお願いします✨👏✨#PayPay新生活応援CP#テイクアウト</t>
  </si>
  <si>
    <t>yaonomiyatuko</t>
  </si>
  <si>
    <t>PayPayの名前の横にTwitterの公認と同じ様な公認マーク？が着いたぞ！🤣これは偉くなったんでは？(笑)(笑)#これで上限は大丈夫w #いつかの居酒屋で二万越えて払えなくておお恥かいたけどこれで解消w https://t.co/AgOz04jeZL</t>
  </si>
  <si>
    <t>大阪府八尾市</t>
  </si>
  <si>
    <t>お笑い大好きおじさん 「けんけん」です   推し⇒ 河邑ミク（超絶大好き）  アルミカン（超絶大好き)  小寺真理 (超絶大好き)  もみちゃん⭐ズ、吉本坂46、新喜劇、NMB48、スパイク、順不同敬称略、 競艇命、パズドラLv939、ポケモンTL40青（経験値9200万XP）松竹心斎橋角座一口支配人シルバー</t>
  </si>
  <si>
    <t>お得にお買い物をしませんか？当店では、様々なキャッシュレス決済に対応しております!!お気軽にお立寄り下さい＾＾#テルル #キャッシュレス #paypay #aupay #Linepay #テルル #テルルでんき https://t.co/YnJ69MMtYT</t>
  </si>
  <si>
    <t>enco2001</t>
  </si>
  <si>
    <t>ここでいう「使い慣れた」人って会計前に最低限PayPay起動してる人のことなんだろうなあ……。「支払いは○○で」と言ってからスマホ取り出し.. https://t.co/OnAZTIKFCP「「店員さんがどれだけ苦労させられたかと…」とあるお店ではPayPayを『使い..」https://t.co/4I9SuHgUQZ にコメントしました。</t>
  </si>
  <si>
    <t>ブータン戦争大学</t>
  </si>
  <si>
    <t>一般的な日本人です。</t>
  </si>
  <si>
    <t>calcal16</t>
  </si>
  <si>
    <t>優秀！PayPayさよなら👋</t>
  </si>
  <si>
    <t>Tottori→Aichi⇄Shizuoka</t>
  </si>
  <si>
    <t>Bi17 🏌️‍♂️ 🏐 🎶 (🎧) (🐟) 📖 🏰🕛 🥚🏇 💻 (✏️🔎) 不要不急のアカウントです．</t>
  </si>
  <si>
    <t>LAMPE_BERGER_</t>
  </si>
  <si>
    <t>アロマ(ランプベルジェ)が大好き🏺～
好きな香りはユーカリです🍀
懸賞も初心者ですが頑張ってます🛍️当選報告しますので🙌当たるといいなぁ(^^)👍
LINE登録🆖副業🆖出会い🆖です🙅‍♀️
無言フォロー失礼します🙏</t>
  </si>
  <si>
    <t>meimumeimu</t>
  </si>
  <si>
    <t>PayPayねぇせっかちな奴だとこっちが確認しない内に決済されるからねぇ…勘弁してぇー</t>
  </si>
  <si>
    <t>（廿ω廿）Tochigi 宇都宮</t>
  </si>
  <si>
    <t>ヘタ（島国）☆アルスマグナ♡パクドルー！☆☆泉奏♡箔押し！♡WEBER♡！プラチャ推し！☆☆(๑ ́ᄇ`๑) Aize♡ニコニコ大好き！成人してますんすん( *・ω・)ノ</t>
  </si>
  <si>
    <t>maika_maikka</t>
  </si>
  <si>
    <t>@Takoyaki777_ 初めてたこやきさんの配信いったら、まさかの2回ルーレット当たった∩(´∀｀❤)∩ﾜｧｲ♪PayPay頂きました！✨✨次はもっと他のフォロワーさんと仲良くなれたらいいなぁ(⑉• •⑉)💕たこやきさんありがとう！✨#たこ実績#ミラティブ https://t.co/EJldFPggdj</t>
  </si>
  <si>
    <t>強迫性不安神経症と不安症を治療中！目標【子供の為に普通に戻って子供との時間を増やす！あと働くこと】ブログ見てくれたら嬉しいです♡ URL https://t.co/WzFChysyxj</t>
  </si>
  <si>
    <t>ちなみに、モバイルSuicaは普段は楽だけど機種変更やトラブル時に面倒という印象がある。paypayはアカウント移動さえできればいいから、頻繁.. https://t.co/iM9epzC1ap「「店員さんがどれだけ苦労させられたかと…」とあるお店ではPayPayを『使い..」https://t.co/eWANGJkdhv にコメントしました。</t>
  </si>
  <si>
    <t>umiou</t>
  </si>
  <si>
    <t>@nsuke3 Yahoo!カード専用じゃなかったらPayPay使いたいのになぁ</t>
  </si>
  <si>
    <t>ばーちー</t>
  </si>
  <si>
    <t>ソシャゲはプイコネとドルフロ、fgoすこし。しがないエロゲーオタク。最近はボチボチMHIBやってます。オタ活はアニメ試聴メイン。好きな声優は沢澤砂羽さんと小鳥井さんです。</t>
  </si>
  <si>
    <t>Paypay効果音の変更方法は不明ですファイルジャーマネからPaypayのフォルダは見つけたけど中身は見れなかったRoot取得環境なら見れるかもしれない</t>
  </si>
  <si>
    <t>matsu_noya</t>
  </si>
  <si>
    <t>今日のランチは松のやごちそうハンバーグ定食🍴😏ハンバーグの肉汁とマッシュルームソースがマッチして最高🤤💙PayPayで購入で20%分のポイントがついてラッキー🤩✌️🌈㊙️明日から新しいハンバーグも仲間入りするので是非お楽しみに...🤭🌸✨#とんかつ#松のや#ハンバーグ#paypay https://t.co/DrWxAQbQFO</t>
  </si>
  <si>
    <t>東京都武蔵野市</t>
  </si>
  <si>
    <t>とんかつ『松のや』の公式アカウントです。お得な情報やクーポン、キャンペーン、地域限定情報などHPではお知らせしきれない情報を発信！時々独り言も呟きます。※このアカウントでは、お問い合わせなどのご返答は行っておりませんのでご了承ください。</t>
  </si>
  <si>
    <t>minaminacha0809</t>
  </si>
  <si>
    <t>@HAMAZUSHi_com お寿司を食べたいけ今のウイルスのことも考えて食べに行くのを迷っていしまうのでテイクアウトできるのは本等にありがたいです✨買って帰って家族と味わいたいと思います😆💝その際は初のPayPayで支払おうとこの投稿を見て思いました✌キャンペーンも応募させて頂きます❣ご縁がありますように🌈</t>
  </si>
  <si>
    <t>懸賞はじめました💝当たったもの詳しく紹介していきます✨無言フォローごめんなさい󾍓懸賞仲間さんフォロバいたします❣食べることが何より大好き😍当選報告はメディア欄へ💐
2020年〜料理教室に通いはじめました☺趣味も仕事も頑張りたい❣
#懸賞好きさんと繋りたい</t>
  </si>
  <si>
    <t>mkp0812</t>
  </si>
  <si>
    <t>なるほどー　PayPay STEP - PayPay https://t.co/v527MFDxB7</t>
  </si>
  <si>
    <t>旅人。ソロキャンパー。だいたい飲んでるワーカホリック。</t>
  </si>
  <si>
    <t>【paypay】テルルにて設定サポート中!!お気軽にご来店ください!!詳細は店舗まで↓048-577-5356#テルル #行田 #おサイフ携帯 #電子マネー #PayPay https://t.co/yGi7lvLt6T</t>
  </si>
  <si>
    <t>renzushiba</t>
  </si>
  <si>
    <t>今PayPayで支払いしたんだけど、付与予定ボーナスを見たら10%還元で｢えっ？｣ってなった10%はYahooのクレカ使った時じゃなかったっけ？あれ？</t>
  </si>
  <si>
    <t>APEX Legends/r6s(虹六)/COD MW/Escape From Tarcov モンハンライダーズ(MHR) アイコン→しづのさん ヘッダー→あまねくさん(@amnkri_kzk0504)</t>
  </si>
  <si>
    <t>MemoriesInferno</t>
  </si>
  <si>
    <t>ヤフーショッピングのPayPayポイントの使い方がよく分からない。  加入してないから無理なの？</t>
  </si>
  <si>
    <t>グンマー</t>
  </si>
  <si>
    <t>どーも、グンマーに巣食う狂信者でクトゥルフTRPG探索者です。イベント事も大好きなので積極的に行きたいです。 FGO好き。 聖地巡礼好き。ボドゲ好き</t>
  </si>
  <si>
    <t>yutaronari</t>
  </si>
  <si>
    <t>またサザエさんした...PayPay使えないのやめて( ˘ω˘ ) ｽﾔｧ…</t>
  </si>
  <si>
    <t>ゲーム垢</t>
  </si>
  <si>
    <t>turubon_</t>
  </si>
  <si>
    <t>鶴房の目尻</t>
  </si>
  <si>
    <t>拝啓鶴房汐恩様→@official_jo1 (元垢→@turu_momo)</t>
  </si>
  <si>
    <t>kitakkun_pb</t>
  </si>
  <si>
    <t>YahooショッピングのPayPayボーナスライト付与に1〜3週間かかるのな足りない周辺機器揃える用のお金程度に捉えておいたほうがいいかな</t>
  </si>
  <si>
    <t>仙台二高71→千葉大20 工学部 情報工学コース。オーディオ(特にポタオデ)、ゲーム、プログラミング、PC・ガジェット、アニメが好きです。かなりゆるいアカウントなので煮るなり焼くなりお好きにどうぞ〜。最近はアイスボボボボボーン🧊</t>
  </si>
  <si>
    <t>miko_yan</t>
  </si>
  <si>
    <t>近所のコンビニで支払う場合YahooカードなしPayPay：0.5% + 対象店舗2%Kyash：クレカ1.2% + 1% + 対象店舗2%いままでkyashカードを財布から出すのが億劫でPayPayに一本化してたんだけど Apple Pay対応したらkyash使わない理由がないなマネーフォワードとも連携できるし（PayPayはできない）</t>
  </si>
  <si>
    <t>AkihabaraTokyoJapan</t>
  </si>
  <si>
    <t>写真とポータブルオーディオ。
アニメ、声優の話題をよくします。
動物はきつねが好きです。
 Blog→https://t.co/QQDb1V5jec
 Flickr→https://t.co/uO2krOnpE9</t>
  </si>
  <si>
    <t>pao5656</t>
  </si>
  <si>
    <t>「店員さんがどれだけ苦労させられたかと…」とあるお店ではPayPayを『使い慣れた方のみ』の利用をお願いしている - Togetter https://t.co/8fTTvIiXa4 去年のpaypayまつりのときビックカメラ店員が総出で説明してて、いっこうに捕まらなかったの覚えてる。</t>
  </si>
  <si>
    <t>高専OB。趣味は呑むこと食べること。昔ライターとかしてました。本業はエンジニアで何でも屋。アイコンは@hanyan_nyan 作</t>
  </si>
  <si>
    <t>momorindayo</t>
  </si>
  <si>
    <t>昼のみ間借り営業の弁慶で柚子切りと二八のあいもり＆天ぷら盛蕎麦は時間ある時しか行けないので嬉しいPayPayも使えた👌 https://t.co/H5rqiCwHiJ</t>
  </si>
  <si>
    <t>余裕</t>
  </si>
  <si>
    <t>sa___poi</t>
  </si>
  <si>
    <t>私のほしいものリスト💕   https://t.co/kWB3AaajI7</t>
  </si>
  <si>
    <t>tado_81019</t>
  </si>
  <si>
    <t>@Kaz62964025 大阪の梅田に前あったのでびっくりしました！手が汚れるのがちょっとイヤですよね〜。早く全国に導入してほしいです。個人的にはPayPayとかも使えるようにしてくれたら最高です。</t>
  </si>
  <si>
    <t>ささきくみを推してます。ユニエアもしてます。</t>
  </si>
  <si>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https://t.co/8KPdwnecyi</t>
  </si>
  <si>
    <t>koyaken_007</t>
  </si>
  <si>
    <t>冷やし中華始めました🍜バーミヤンで #株主優待 払い、差額PayPayで25％還元久々に来たけどここもタブレット注文に、店員さんの負担が減って良い事だ。ドリンクはJAFクーポンで100円、餃子と杏仁豆腐は店頭配布クーポン冊子で99円、安っ😇 https://t.co/f5Wx2DStFp</t>
  </si>
  <si>
    <t>株式投資18年目の新参者。18年7月ジュニアが産まれエリート主夫に転職。</t>
  </si>
  <si>
    <t>tutimin825</t>
  </si>
  <si>
    <t>PayPayは翌日入金だった気がする、他は知らん</t>
  </si>
  <si>
    <t>写真を撮るです。 新田恵海さんと降幡愛さんを応援しています。/X-T3/OM-D EM1mk2/ Rollei 35T/Konica C35/恵海人/文化人/μ's/Aqours/虹ヶ咲/FF14(Typhon)</t>
  </si>
  <si>
    <t>_uroda</t>
  </si>
  <si>
    <t>@Kaya_3258 DMやりとり（勿論FF内）・先払い（Amazonギフト券やPayPay、欲しい物リストから近い金額のもの）、の人は時々見ます…その分『これくらいにするにはこの値段』のメニュー表がしっかり出されてましたが…</t>
  </si>
  <si>
    <t>うらどと呼ばれているはずの人。/みすびじ副主催/ＰＦＳＲ～AOS /ぴっしぶ企画中心に創作呟き＆楽書きぽいちょ垢です。漫画が上手くなりたい。 ヘッダーはおみこさんrc_miko04から頂きました！！</t>
  </si>
  <si>
    <t>.@anemone2522 その「最初の修行」に選ばれたという事ですね。貴方がその宿命を負うのか、他の店員に押し付けるのか…店員側の覚悟も求められ.. https://t.co/OyVwn6NVOD「「店員さんがどれだけ苦労させられたかと…」とあるお店ではPayPayを『使い..」https://t.co/eWANGJkdhv にコメントしました。</t>
  </si>
  <si>
    <t>m_hidekazu</t>
  </si>
  <si>
    <t>お試し期間終了→手数料発生→撤退のパターン。まあ、現金だからこそ安値を維持できてる面もある。それにこれで離れる客も少ないんじゃないかな。#ロピア #paypay https://t.co/RPxUIZ889H</t>
  </si>
  <si>
    <t>金融機関を経て、現在はとある役所に勤務。 週末はドライブにて気分転換。気になったニュースや日々の出来事をマイペースにつぶやいてます。よろしくお願いします！</t>
  </si>
  <si>
    <t>SiryuSiryu</t>
  </si>
  <si>
    <t>すき家でPayPay決済しようとするとQRコードかざすﾊﾟﾃｨ-ﾝとバーコードかざすﾊﾟﾃｨ-ﾝとレジのﾋﾟｯてやるやつでバーコード読み取るのと3パターンあって頭おかしなるで</t>
  </si>
  <si>
    <t>こんなところ</t>
  </si>
  <si>
    <t>頭身低めの可愛らしい人外マスコットキャラが好きです。相互なのにフォロー外れてたら誤操作です。叱ってください。アイコン絵（@fure_kazekiri ）</t>
  </si>
  <si>
    <t>wolf_tono_love</t>
  </si>
  <si>
    <t>電子マネー増えすぎわかる…LINE Pay、PayPay、楽天ペイ、メルペイ 使ってるけど、場所によって使えるの使えないのあるし、LINE Payとメルペイはクレカ支払い出来ないし、メルペイに関してはチャージが1000円単位だし。</t>
  </si>
  <si>
    <t>秋田　岩手</t>
  </si>
  <si>
    <t>永遠の18歳（成人済）※腐。 RT多め。 まるマ 、ヴォルユ、南ことり、みつくり、一織、朝菊、或朝、声優さん、ボカロ、歌い手さんが好き。　　プロフ画はリア友に描いてもらいました。ヘッダーはまき田さん（@makita_l4）よりお借りしました。　　※ヴォルユ垢（@WolfxYuri）作ったけど、こっちでもまるマの話します</t>
  </si>
  <si>
    <t>@sukiya_jp どちらが当たっても嬉しいキャンペーンですね😆来週から職場の勤務地が変わり新しい出会いにワクワクしています❣緊張もすると思うのでお昼はすき家さんでテイクアウトして事務所でほっと一息つきたいです❣️これを機にPayPayデビューも果たしたいと思います☺キャンペーンご縁がありますように💐✨</t>
  </si>
  <si>
    <t>nao35217</t>
  </si>
  <si>
    <t>フォロワーさん、福岡燕征予定してた方、意外とたくさんいらっしゃるみたいで…それぞれ、来年は行けますように、PayPayドーム。</t>
  </si>
  <si>
    <t>嶋基宏選手、川端慎吾選手の回復を祈ります🐧</t>
  </si>
  <si>
    <t>🐧3神推し、17の母、90沼に転落、11は宝物／52 45 32／1 5 66／31 9 50／37 47 15 14 35／70 85／100 111 112／三輪ちゃん、ヤマテツさん、米野さん／画像保存ご自由 に。転載、加工、再配布はNG❌／🎏🐰U18🔑フォロバ不可／通りすがりの💩リプお断り</t>
  </si>
  <si>
    <t>SB_Nishioka</t>
  </si>
  <si>
    <t>【PayPay使えるお店増えました!!】噂のPayPayの使える店舗が増えました♪新たにローソンやセーコマ・JRINN等で使えます☆ミもちろんサツドラや松屋・PIZZA-LA・earth・Zoffでも使用可能です＼(◎o◎)／！詳しくは店頭クルーまで∮☎011-850-0088</t>
  </si>
  <si>
    <t>札幌市豊平区西岡4条5丁目1-32　生鮮市場西岡店向い</t>
  </si>
  <si>
    <t>ソフトバンク西岡公式Twitter
営業時間　10:00~19:00</t>
  </si>
  <si>
    <t>nodokawaitasan</t>
  </si>
  <si>
    <t>PayPayの送金便利だなー</t>
  </si>
  <si>
    <t>🚽 Urology 好きなものはタオルです。</t>
  </si>
  <si>
    <t>PayPay使って、欲しかったバランスボール購入。本当は5のつく日に買いたかったんだけど、口座の登録が間に合わず。早く欲しいので、15日までは待たずに注文してしまった。</t>
  </si>
  <si>
    <t>01lYCkMinV60TKQ</t>
  </si>
  <si>
    <t>松屋のごろチキカレーPayPayだと25%戻ってくるアルから実質443円。安っ‼️🤯 https://t.co/c7Tn4FMOvA</t>
  </si>
  <si>
    <t>ベンとサウナ チチ☆トックリーズ</t>
  </si>
  <si>
    <t>machiboni</t>
  </si>
  <si>
    <t>現金やり取りを避ける為になるべくPayPay使う様になった。</t>
  </si>
  <si>
    <t>猫と酒と旨いもんのそば</t>
  </si>
  <si>
    <t>松吉→松くん→まちくん→まち坊→まちぼん→まちぼんぼん などの変化を遂げた、いわばまさに、猫の名前の進化形なのであります</t>
  </si>
  <si>
    <t>n_shigure</t>
  </si>
  <si>
    <t>大変よの。私は決済はスムーズだけど、その前にポイントカードがある店だとアレコレ手間増えてあたふたする：「店員さんがどれだけ苦労させられたかと…」とあるお店ではPayPayを『使い慣れた方のみ』の利用をお願いしている - Togetter https://t.co/enTVXidKfW @togetter_jpより</t>
  </si>
  <si>
    <t>神奈川県横浜市（俗に言う横浜県）</t>
  </si>
  <si>
    <t>ドジで天然の眼鏡っこ。＋舌足らずの萌えスキル持ち。楽しい事が好きなヤツ。あと『真歌ころん』の中の人。結構つぶやいたら放置気味でスミマセン。誤字る。「航空宇宙系鉄道系もの作り女子」器用貧乏。
willcom 03→元will子すまほちゃん→Y2！</t>
  </si>
  <si>
    <t>.@lawtomol QRコード読み取り方式だと、POS側の改造が０か軽微で済むので初期投資としては楽なんですよ…飲食店とかバーコードの読み取りシス.. https://t.co/RjfeJGzpo0「「店員さんがどれだけ苦労させられたかと…」とあるお店ではPayPayを『使い..」https://t.co/eWANGJkdhv にコメントしました。</t>
  </si>
  <si>
    <t>innsutanntopann</t>
  </si>
  <si>
    <t>PayPayブレードを手に入れて二刀流になった。口座登録しないでセブン銀行でチャージもできるのいいね</t>
  </si>
  <si>
    <t>巣穴</t>
  </si>
  <si>
    <t>昼間は巣穴で過ごし、日没と共に現れるのだ。</t>
  </si>
  <si>
    <t>bar_prop</t>
  </si>
  <si>
    <t>2020/04/07Tue 生配信7日目生配信スケジュールは画像を見てね!今夜はGOGOのMAMORUによる応援出演!!!ZOOMで出演!https://t.co/42Gkz2V9tYPeriscope(TwitterLive)で視聴!https://t.co/EtoYJGhyZ6PayPay投げ銭!!や文太へのお酒は?QRを保存してアプリで読取ってね! https://t.co/TXnJUaAZUX</t>
  </si>
  <si>
    <t>東京都新宿区新宿２丁目4-9　中江ビルB1</t>
  </si>
  <si>
    <t>新宿御苑近く/ラグビー/音楽/ウィスキー/カクテル/性別性自認年齢体型国籍関係無/ゲイバー/ @bunta_prop</t>
  </si>
  <si>
    <t>r_yo6021</t>
  </si>
  <si>
    <t>みやこ</t>
  </si>
  <si>
    <t>はんなりぷよらー。
SW-4979-3439-6375</t>
  </si>
  <si>
    <t>1pickkimata</t>
  </si>
  <si>
    <t>タペストリーまじで受注生産じゃないと私が買えないからやめてほしいPayPayモールで受注生産しようよ😭😭😭😭</t>
  </si>
  <si>
    <t>3次評価 ファンミ31日</t>
  </si>
  <si>
    <t>11人を必ず世界につれていく</t>
  </si>
  <si>
    <t>teluruSAGINUMA</t>
  </si>
  <si>
    <t>#au #docomo #SOFTBANK #UQモバイル #Yモバイル#PayPay 払いにて消費者5％還元開始致しました！！#テルル #フレル さぎ沼店 044-870-1670#キャッシュレス #消費者還元事業#川崎市 #宮前区 #鷺沼#田園都市線</t>
  </si>
  <si>
    <t>神奈川県川崎市宮前区</t>
  </si>
  <si>
    <t>2018/10/4リニューアルOPEN!!
鷺沼駅から徒歩1分のフレルさぎ沼3階にあります、激安！携帯電話販売店です！宜しくお願いします。「ツイッターを見た」がキャンペーン価格の合言葉です！営業時間：10：00 - 21：00（最終受付19：00）TEL：044-870-1670</t>
  </si>
  <si>
    <t>xx_nkp_xx</t>
  </si>
  <si>
    <t>ソフトバンクで勝手に貯まってたポイントをPayPayにチャージして100均で使う。なんや諸々買ったから得した気分。笑</t>
  </si>
  <si>
    <t>楽しいから笑うのではない、笑うから楽しいのだ！</t>
  </si>
  <si>
    <t>日々成長…☻ 感謝の気持ちと笑顔を大切に。29 / おーさか / とーきょー / アクティブ / スニーカー / ファッション</t>
  </si>
  <si>
    <t>Lagna_Guy</t>
  </si>
  <si>
    <t>メルカリのほうがユーザーが多く出品も多いが販売手数料が10%とられるの結構でかいなりね。ラクマは販売手数料安いがユーザーがいねぇ…。paypayフリマはユーザーがいなくて手数料も高いなり。3つとも使ってみた感想がコレ。</t>
  </si>
  <si>
    <t>合衆国日本</t>
  </si>
  <si>
    <t>オレンジ🍊色を本能的に愛しています。
ゲームやったり、アニメを見ることを主な趣味にしています。質問箱https://t.co/RyCLZ3GtPN</t>
  </si>
  <si>
    <t>yyyy98632633</t>
  </si>
  <si>
    <t>【実はこんなに】わたしの獲得PayPayボーナス!! #PayPay #PayPayボーナス #ありがとうPayPay https://t.co/R9V062q3rR</t>
  </si>
  <si>
    <t>大阪のエロじじい
おもちゃ好き💕
#オフパコ　
#調教　
#奴隷募集　
#おもちゃ　</t>
  </si>
  <si>
    <t>LIEDERKLANNAD</t>
  </si>
  <si>
    <t>PayPayは万一モタついても大丈夫な(？)アベリーで練習(？)して実戦投入した思い出</t>
  </si>
  <si>
    <t>ミナミキョウトザコエカキ</t>
  </si>
  <si>
    <t>男声合唱13年/ラブライブ/ラーメン/お笑い/アスルクラロ沼津/沼津(アベリー・ロットン・奉天軒)/勘違いされますが関西人/たまに絵を描く/くりぃむしちゅーのオールナイトニッポン/合唱人・くりぃむリスナーはフォロバ100%/座右の銘:おもろいのが正解、おもんないのは間違い。</t>
  </si>
  <si>
    <t>good3_hi</t>
  </si>
  <si>
    <t>今日は吉野家でテイクアウトねぎだく牛丼税込433円20%キャッシュバックで、86円還元！実質347円吉野家のテイクアウト15%目当てで行ったけど、ねぎだく牛丼は対象じゃなかった😇全品って表記ずるい。ノーマルの牛丼、牛皿の全サイズです。ご注意ください‼️#吉野家#テイクアウト#PayPay https://t.co/ZlR9gu6WWj</t>
  </si>
  <si>
    <t>岡山市</t>
  </si>
  <si>
    <t>岡山の薄給サラリーマン。現在31歳、妻と子2人の4人暮らし。新居を建てローン地獄。小遣い制になってからいろいろともがき中。
節約やオトクなキャンペーンについて発信します！！
●ブログ（へそくりインカム）●キャッシュレス決済●キャンペーン●ポイントサイト●マイル●株●投資信託</t>
  </si>
  <si>
    <t>nagiri0920</t>
  </si>
  <si>
    <t>吉野家の牛丼テイクアウトが15%オフでpaypay支払いで115円戻ってきたからアドすぎる https://t.co/oQyVPKrcJ9</t>
  </si>
  <si>
    <t>奈木らぁ海賊団</t>
  </si>
  <si>
    <t>金髪とライブ大好きオタク</t>
  </si>
  <si>
    <t>hal29walker</t>
  </si>
  <si>
    <t>メンヘラの店員「3点で4780ぴえんになりまーす」おれ「あ、PayPayで」メンヘラ「ぴえんぴえんですねー」おれ「ぴえん🤮」</t>
  </si>
  <si>
    <t>明治商 インスタはTwitterと同名　7組サイコー！</t>
  </si>
  <si>
    <t>syotarou</t>
  </si>
  <si>
    <t>@yokaroumongo9 家族以外の接触コンビニで煙草を買うときだけ。#paypay</t>
  </si>
  <si>
    <t>ラーメンと釣りと猫。</t>
  </si>
  <si>
    <t>umeyorozi</t>
  </si>
  <si>
    <t>吉牛持ち帰りにしてPayPayで払ってモバイルTカード出した</t>
  </si>
  <si>
    <t>Twitter初心者です</t>
  </si>
  <si>
    <t>tdrblognote</t>
  </si>
  <si>
    <t>なんのかんので、Paypayの獲得金額は累計で16万円くらい行ってるんだよな。支払い累計が30万円強。30万で46万ぶん買った計算で合ってるのか？</t>
  </si>
  <si>
    <t>ほぼ舞浜</t>
  </si>
  <si>
    <t>LUMIX DC-GH5S LUMIX DC-GH5 LUMIX DC-GX7 MarkⅢ LUMIX DC-FT7 SONY Xperia XZ Premium SO-04J dji OSMO pocket  フォロワーの方で、長期間ツイートされてない方、鍵付でプロフの適当な方は不定期にブロックいたします。</t>
  </si>
  <si>
    <t>ken1shit</t>
  </si>
  <si>
    <t>PayPayの還元率0.5%になったの気づかんかったわもうキャンペーン以外で使わねー！</t>
  </si>
  <si>
    <t>BiSH、豆柴の大群が大好きな社会人アラサー。セントチヒロ・チッチ推し、ナオ・オブ・ナオ推し。無言フォローお許し下さい。WACK関連垢はフォロバします！気軽に絡んでください！ NEXTライブ参戦:BiSH→4/15よみうりランド、豆柴→5/13赤坂</t>
  </si>
  <si>
    <t>kansai_ktai_kjk</t>
  </si>
  <si>
    <t>4/12まで　Y!mobile　iPhone7 32GB　一括22640円 + どこでももらえる特典PayPay3000円で実質19640円　機種代金22000円割引https://t.co/hYJl3AOqYR</t>
  </si>
  <si>
    <t>大阪周辺</t>
  </si>
  <si>
    <t>格安スマホ・格安SIM・海外SIMフリー・Wi-Fi・PC＆大阪周辺の乗り換え案件情報。 コメントおよび販売店様の案件掲載ご依頼はブログへお願いします。</t>
  </si>
  <si>
    <t>m_z__a0</t>
  </si>
  <si>
    <t>PayPay、スキャンだけかと思ってて、QRの存在知らなくてアワアワしたことある…_(-ω-`_)⌒)_あれ、決済したって嘘つく人もいるだろうなあ https://t.co/C9gZ7zosnH</t>
  </si>
  <si>
    <t>おもちの国</t>
  </si>
  <si>
    <t>腐女子フリー声優。nana声劇民。ドエルでガゥラー。月がさ愛。PELICAN FUNCLUB好き。アイコン→ Tete様(@Tity_tete)/ヘッダー→スライム様(@puru_sura)。ご依頼はDMよりお願い致します🙇‍♀️ サンプルは固定ツイ参照ください。経歴はURLにて。成人向け受付停止中です🙇‍♀️</t>
  </si>
  <si>
    <t>oggyさんがあなたをQuickPointに招待しています。QuickPointに新規登録するとPayPayボーナスがGETできる10連スクラッチをもらえるよ！無料登録はこちらから！ https://t.co/Ndj1YpgVnu</t>
  </si>
  <si>
    <t>nikon_hamburg</t>
  </si>
  <si>
    <t>@tuoyoo2018 PayPayほしいです！</t>
  </si>
  <si>
    <t>FLO/白テニ/パズドラやってます！
フレンド申請 ｵﾈｼｬｽ🙏🏻
無言フォロー失礼します！仲良くしてください！</t>
  </si>
  <si>
    <t>lotus28226</t>
  </si>
  <si>
    <t>@tuoyoo2018 PayPay希望です！</t>
  </si>
  <si>
    <t>山口</t>
  </si>
  <si>
    <t>鷹の爪吉田くんが好きな人間。プレゼント応募用RT多め。</t>
  </si>
  <si>
    <t>rsstweet2</t>
  </si>
  <si>
    <t>関西携帯乞食のMNP -  4/12まで Y!mobile iPhone7 32GB 一括22640円 + どこでももらえる特典PayPay3000円で実質19640円 機種代金… https://t.co/DtjoH65bBf</t>
  </si>
  <si>
    <t>Paypayの決済音、無音モードってカメラアプリ使うと無音化できるんすよね</t>
  </si>
  <si>
    <t>SQUASH1977</t>
  </si>
  <si>
    <t>わたしはPayPay使ったことないけど 一から十まで ちゃんと滞りなく使った人見たことない 十中八九 最後切り替わった画面見せてください で切り替わる前の画面見せてる</t>
  </si>
  <si>
    <t>ゲーム多め 興味持ったら何でも 未来永劫ライオンズ 趣味特技 アイマス 担当はいますが全員好きです のんびり提督 マスター ハンター</t>
  </si>
  <si>
    <t>@000Friedrice000 Paypayの還元には、あらかじめ銀行口座との紐付けやら、YahooIDとの連動やらありますし、Paypayチャージ済みの残高から全額支払わないとダメとかもありますんで、今回が初めてならお気をつけて。</t>
  </si>
  <si>
    <t>S_730_T</t>
  </si>
  <si>
    <t>崖っぷちだーいすき◟̽◞̽ けんしょー垢✩⡱</t>
  </si>
  <si>
    <t>eban0329</t>
  </si>
  <si>
    <t>@h_nagayama paypay、楽天payは画面下部に大きくコードスキャンまたはQR読取りと表示されていてすぐわかるけどLINE payは右上の小さなマーク[-]だけだからユニバーサルデザインではないなあと思いました。</t>
  </si>
  <si>
    <t>Ichikawa Chiba Japan</t>
  </si>
  <si>
    <t>意識低い系サブカルクソ男 宮城県亘理っ子 ぬっこ好き 国連WFPとセーブ・ザ・チルドレン・ジャパンとパレスチナろう学校支援中</t>
  </si>
  <si>
    <t>s22k2822</t>
  </si>
  <si>
    <t>PayPay対応の古いブルーリボンというギャップ萌え</t>
  </si>
  <si>
    <t>ひ96-41</t>
  </si>
  <si>
    <t>バスと鉄道なオタク。内輪ネタが多め</t>
  </si>
  <si>
    <t>yubtnet1</t>
  </si>
  <si>
    <t>／2名体制でスピーディー【PayPay・LINE Pay】にも対応！＼【4/7（火）予約状況】13:30～21:00全身脱毛💞エリア脱毛ご予約可能です☎️03-6914-0003https://t.co/P8QKoExsyE#池袋 #脱毛 #皮膚科 #HIFU #レーザー #VIO #ムダ毛  #美容 #美肌 https://t.co/ZC9Dx38Hb9</t>
  </si>
  <si>
    <t>池袋駅</t>
  </si>
  <si>
    <t>ゆうスキンクリニック池袋院の公式Twitterです。 お問い合わせ：03-6914-0003</t>
  </si>
  <si>
    <t>ma_mom_ma</t>
  </si>
  <si>
    <t>動画、宿題チェキpaypay以外もできるようになりました。よろしくお願いします https://t.co/6fQQXcSlDE</t>
  </si>
  <si>
    <t>galaxy_athena</t>
  </si>
  <si>
    <t>先日もpaypay絡みで一悶着あって、後処理と関連先への対応で半日ほど時間取られたからな…。そしてうちのシステム上、その場でpaypayに戻せないので現金で返金になってしまうけど、その場合のキャッシュバックを考えると不正し放題だなぁって思う。(その原資は税金でしょ？)</t>
  </si>
  <si>
    <t>90年代後半V系に反応しがち。同世代以上のジャニーズにも同様。LUNA SEAGLAY辺りは青春な似非バンギャ？SLAVEな模様。Jスレ。cali≠gari人格ラヂオ卓偉倉橋ヨエコなど。最近D'ERLANGER気になる。おっさん万歳！</t>
  </si>
  <si>
    <t>本日入荷は#北海道 #つぶ貝#徳島 #椎茸#豆腐屋 さんの #厚揚げ#今日だけ の#日替わりメニューをお楽しみに〜#焼酎 #日本酒 90種程一品190円〜#酒と音楽とおばんざい #おと#東三国 駅4番出口すぐ#新大阪 駅〜900m#カウンター メイン11席#paypay 5%還元中一名様を大切にしています◎ https://t.co/QV3nSCUOd6</t>
  </si>
  <si>
    <t>電子決済のほうがお手軽カンタン〜！とは容易に言えないね…。 / 1件のコメント https://t.co/tsPcDSJFtc “「店員さんがどれだけ苦労させられたかと…」とあるお店ではPayPayを『使い慣れた方のみ』の利用をお願いしている - Togetter” https://t.co/mmh7u3EoFZ #Togetter</t>
  </si>
  <si>
    <t>sympathy_01</t>
  </si>
  <si>
    <t>地元のバスにPayPayでの決済導入されたすげぇ！！！！！！</t>
  </si>
  <si>
    <t>道産子⛄</t>
  </si>
  <si>
    <t>18↑。邦ロックが好きな学生。邦ロック垢であり雑多垢。</t>
  </si>
  <si>
    <t>HiramatsuEiji</t>
  </si>
  <si>
    <t>Nec0617</t>
  </si>
  <si>
    <t>子はむが2人いるママです🐹 💕ハムスター飼ってます🐹懸賞好き💕一番大好きなタモさん❤️@JEB9I375AfP4ehQ親衛隊員❤️フリーザ軍@freezadeathに入りました笑 気に入った人にはめっちゃ絡みます🐹副業、ライン誘導系🙅‍♀️最近のすきぴ→@RqSeTuSさん🐹</t>
  </si>
  <si>
    <t>【Information】1当店でも #PayPay #auPay で決済可能です！もちろんアプリの導入から使い方までご説明します！ぜひ当店へお立ち寄りください。#テルル #川越 #埼玉https://t.co/4Or9oNvUir</t>
  </si>
  <si>
    <t>H_C_yktr_Ds</t>
  </si>
  <si>
    <t>PayPay使わないんで知りません(知ってる)</t>
  </si>
  <si>
    <t>24歳バツイチ子持ち社畜ドラゴン。ゆきらってよんでね。エスニックのお店が好きです。最近猫を拾ったので、猫の写真ばっかあげます。よろしくな。ばんぎ→@r_enjambre_vita</t>
  </si>
  <si>
    <t>GENE62238399</t>
  </si>
  <si>
    <t>@tuoyoo2018 参加させていただきます🌸PayPay希望です！</t>
  </si>
  <si>
    <t>#GENERATIONS #AAA のファンです！ ファンの方と繋がりたいです🥺 よければ、フォローよろしくお願いします！</t>
  </si>
  <si>
    <t>PayPayのチャージどうやるのとか聞いてくる客ほんとに居るからな</t>
  </si>
  <si>
    <t>junkdiver</t>
  </si>
  <si>
    <t>paypay導入しようとしてるおじいちゃんクレカ作れなくて詰んでてわろた</t>
  </si>
  <si>
    <t>自宅</t>
  </si>
  <si>
    <t>幻想虚構部分軌道爆撃系人工精霊機動弾</t>
  </si>
  <si>
    <t>moeka2000310</t>
  </si>
  <si>
    <t>ゴディバのパフェのやつ食べたい#貢ぎマゾ #貢ぎ奴隷 #財布奴隷https://t.co/0nE2ACeTN7https://t.co/n1hoxxW3jO</t>
  </si>
  <si>
    <t>行儀の良い子だけ可愛がります ♡気分屋さんな女の子♡ リアル、通話、管理→お断り</t>
  </si>
  <si>
    <t>@seymour_ino 虹ちゃんたちの島に行きたいですわ(*´ー｀*)</t>
  </si>
  <si>
    <t>nll8317</t>
  </si>
  <si>
    <t>@skri_5759 ヤフオク勢！！ん？PayPay勢？笑</t>
  </si>
  <si>
    <t>嵐ファンって幸せ</t>
  </si>
  <si>
    <t>𝙽𝚒𝚗𝚘𝚖𝚒𝚢𝚊𝙺𝚊𝚣𝚞𝚗𝚊𝚛𝚒</t>
  </si>
  <si>
    <t>ShopsBoard</t>
  </si>
  <si>
    <t>PayPay支払い楽だけどめんどい(伝わって欲しい)</t>
  </si>
  <si>
    <t>埼玉 さいたま市</t>
  </si>
  <si>
    <t>一般社会人猿です DOD、ラチェクラ、フルブ、エクバ2、ネプテューヌ ネプギア大好きおじさん GGXrdRev2(スレイヤー)、ストV(バーディー、ネカリ)オバウォ(ほぼハルトかシグマ)、デレステ、ダクソなど 隻狼DLC待ち</t>
  </si>
  <si>
    <t>Gauchesuzuki</t>
  </si>
  <si>
    <t>本日のお肉ランチ【鶏団子の春雨あんかけ定食】★自家製、おいしい鶏だんご★柔らか旬の春きゃべつたっぷり。★ご飯三杯までおかわり無料です。★PayPayご利用出来ます。#九段下　#神保町　#郷酒#九段下ランチ　#神保町ランチ https://t.co/vo5WssongS</t>
  </si>
  <si>
    <t>東京都 千代田区</t>
  </si>
  <si>
    <t>九段下と神保町の中間にある、郷土料理と日本酒のお店　郷酒(Gauche)-ゴーシュ-の店主 。
純米酒／本格焼酎／宮沢賢治／ゴッホ／クラプトン／
地元は下町、両国育ち。嫁の実家は岩手花巻。
★花巻イーハトーブ大使(観光大使)★
神保町駅A１、九段下駅６出口共に徒歩二分。　平成24年　5月より新規開店。</t>
  </si>
  <si>
    <t>「「店員さんがどれだけ苦労させられたかと…」とあるお店ではPayPayを『使い慣れた方のみ』の利用をお願いしている」https://t.co/rTCkyfqjtOが伸びてるみたい。みんな注目してるんだね！ 作成者:@Ma__anal</t>
  </si>
  <si>
    <t>yVFmAxxJXcJJdHL</t>
  </si>
  <si>
    <t>いま話題のキャッシュレス決済o(^▽^)o小野装花店でもpaypayでお支払いいただけるようになりましたhttps://t.co/rRinPjz7j0</t>
  </si>
  <si>
    <t>由利本荘市</t>
  </si>
  <si>
    <t>秋田県 由利本荘市を拠点に店舗を持たない花屋、小野装花店として活動しています。イベントの装飾、出張レッスン、オーダーメードのフラワーギフトや花嫁さんのブーケや髪飾りの製作販売、県内外へのお届け承ります✨</t>
  </si>
  <si>
    <t>takumin5174</t>
  </si>
  <si>
    <t>2台持ちでもPayPayって複垢認定されるの？チャージしたあとに制限食らったんだがもう一台の方何も使ってないから余計ショック</t>
  </si>
  <si>
    <t>電工一種合格、甲1・4消防設備士保有 危険物も取る！</t>
  </si>
  <si>
    <t>asunaro_hayashi</t>
  </si>
  <si>
    <t>#PayPay での支払いに対応しました！ご利用の際はお気軽に「#ペイペイ で！」とお申しつけくださいね(^^)https://t.co/uAmyX7fsTz  https://t.co/Ep7OQL2zxu</t>
  </si>
  <si>
    <t>名古屋市千種区今池2-23-8</t>
  </si>
  <si>
    <t>名古屋の整体「あすなろ治療院」の院長です。千種駅から徒歩８分、駐車場２台あり。自律神経の調整が得意でリラックスして眠たくなります。肩こり頭痛は１回の調整でもかなりスッキリ。腰痛は内臓から専門的に調整します。もし不調でお悩みでしたら気軽にご相談くださいね。ずっと辛いのを我慢しないでほしい。詳しくは公式ホームページへ↓</t>
  </si>
  <si>
    <t>mizuharu_san</t>
  </si>
  <si>
    <t>@alicecirno 液晶の味がする(っ`ω´c)ｷﾞﾘｨこいつに貰ったPaypayポイントでまたいくら買えるで(っ `-´ c)ﾏｯ‼(っ `-´ c)ﾏｯ‼(っ `-´ c)ﾏｯ‼</t>
  </si>
  <si>
    <t>着クルミさんの足の下</t>
  </si>
  <si>
    <t>快盗天使ツインエンジェルと水樹奈々さんとフレちゃんと凛ちゃんが好きなおじさん・今年の目標…ツインエンジェルシリーズ全パネル制覇(しちゃった)・着クルミさんに踏んでいただく</t>
  </si>
  <si>
    <t>kuma_XXP</t>
  </si>
  <si>
    <t>PayPay未実装のオレは偉いPaypalはなぜか使用頻度が上がってきた普段はQUICPay</t>
  </si>
  <si>
    <t>ドンキーカーにはまりつつあり。 https://t.co/TJMu1fA3VB 。DTMerから篠笛を吹く人にクラスチェンジ。料理(化学実験のノリで)もやります。筋トレの得意種目はドラゴンフラッグ。艦これ好き。 最近、キャンプ道具を買いあさっている</t>
  </si>
  <si>
    <t>@nanjolno ワイもまだですわ(/o＼)本体持ってないのが痛いのです。。。</t>
  </si>
  <si>
    <t>HLFtSt9bBxrjCnt</t>
  </si>
  <si>
    <t>いつも行ってるディスカウント店でPayPay使えるの知らなかった！え、いつから？安い上にPayPay使わせてもらっていいのー！少し遠いけど…気が向いたら行くわー！</t>
  </si>
  <si>
    <t>3歳の娘と多忙な夫がいます。いきなり思いついたことつぶやいてます。今は中国語の勉強はしてません！请多关照🤗</t>
  </si>
  <si>
    <t>mil___000</t>
  </si>
  <si>
    <t>イチゴはそんなに好きじゃない</t>
  </si>
  <si>
    <t>加工、気合い入れます。 ⚠️あくまでイメージ⚠️ 【@public_maid】↩︎ここにいます💭</t>
  </si>
  <si>
    <t>iimoooock</t>
  </si>
  <si>
    <t>んー　PayPayで還元サービスやってる店がちょいちょいあるなぁ。</t>
  </si>
  <si>
    <t>最近は響け！ユーフォニアムと吹奏楽にドハマり。週末サイクリスト。主な属性はマクロス/熱気バサラ/機動戦艦ナデシコ/三国志/Fate/食べ歩き/ウル４/エル・フォルテ/ペルソナ/シュタゲ/Kalafina//DEEPER木曜/etc... フォローはツイート見て興味があればしてます。絡んでくれると大体喜びます</t>
  </si>
  <si>
    <t>8848_fujisawa</t>
  </si>
  <si>
    <t>paypayの還元率悪くなってきた。まちかどpaypayなら10%還元されるけど、コンビニとかドラッグストアはiDの方が還元率高い。</t>
  </si>
  <si>
    <t>Fukushima JAPAN</t>
  </si>
  <si>
    <t>趣味は厳冬期雪山登山（スノーボード滑走含む）です。バックカントリーでもコース外滑走でもありません。 8割は猫成分です。</t>
  </si>
  <si>
    <t>utataneZOMBIE</t>
  </si>
  <si>
    <t>近所のスーパーではPayPay・楽天Pay・d払い・メルペイ・LINE PayにALIPAY・WeChat Pay・Naver PayまでQR決済が使えるが、バーコードスキャナーに店員さんが金額入力してから読み取るタイプなので、レジに時間がかかるのよ。この時期レジ待ちの時間は少ないほうが良いので何んとかならんかね？</t>
  </si>
  <si>
    <t>おおさかの南部に生息。性別♂。見かけはおじさん、心もオジサン。</t>
  </si>
  <si>
    <t>Travelitwell</t>
  </si>
  <si>
    <t>ペイペイ離れが。QT 【悲報】スーパーマーケット・ロピアでのPayPay（ペイペイ）の取り扱いが4月末で終了、BIGHOP印西の店舗も https://t.co/wsQRqCtR0Y @InzaiTopicから</t>
  </si>
  <si>
    <t>#JA_EN_Translator #JGC #SFC #musiclover #avgeek
メディアの世界勤め上げ、セカンドライフでは翻訳を細々とやっています。🛫JAL JGC/ANA SFC会員🛬です。節約グルメ、コンサート目的な空旅～♪が好きです。 宜しくお願いいたします😊。</t>
  </si>
  <si>
    <t>urawanochichi</t>
  </si>
  <si>
    <t>paypayフリマでは未だ黒ユニの転売目撃はありません！隊長！</t>
  </si>
  <si>
    <t>#wearereds</t>
  </si>
  <si>
    <t>諸事情によりPayPay残高ゼロになったからください←</t>
  </si>
  <si>
    <t>Aty_Arkwright</t>
  </si>
  <si>
    <t>GENKYのPayPay払い リーダー読み込みにしてくれんかなぁ</t>
  </si>
  <si>
    <t>Empire of Japan</t>
  </si>
  <si>
    <t>VOICEROID好きなゲーマーです フォローお気軽にどうぞ プレイ中のゲーム→FF14(休止) デモンエクスマキナ</t>
  </si>
  <si>
    <t>C13l5</t>
  </si>
  <si>
    <t>@SpCzUYjtVuB1Kfm PayPay(パイパイ)でビーックビックビックビックカメラしてるんやろなぁ…。(クソリプ失礼致しました)</t>
  </si>
  <si>
    <t>太陽系第3惑星</t>
  </si>
  <si>
    <t>リア充よ、そこのけそこのけ非リアが通る/4.7万いいね1.4RTにまでバズり、数々のまとめサイトに掲載されたツイートをうっかり誤削除したツイッタラー(固ツイに再掲)/#フォロバ100 /ボカロ曲LIKE/ADHD/実際は完全なる陰キャ/※現在フォロー制限中ですのでフォロバに時間がかかります。ご了承下さい。</t>
  </si>
  <si>
    <t>yuki_obana</t>
  </si>
  <si>
    <t>QR読み取りまでは顧客がさっさとしておきたいのでレジのところにドーンとでかいの貼り付けておいてほしいの。バーコード読み込んでる間に読み.. https://t.co/Pb4EhpE53c「「店員さんがどれだけ苦労させられたかと…」とあるお店ではPayPayを『使い..」https://t.co/dIoQnT9DQq にコメントしました。</t>
  </si>
  <si>
    <t>tokorozawa city saitama pref</t>
  </si>
  <si>
    <t>a #PokemonGO Mystic/#ingress ENL/#とうらぶ 熱処理･結晶学短刀 けんちゃん！/#文アル けんちゃん！/#千銃士 pizza/うんこ・ちんちん原理主義/進捗ありまーすと言いたい勢/lang:JAENITRU/ヘッダ:六郷土手河川敷/ツイートを濃厚にしていきたい</t>
  </si>
  <si>
    <t>napo0815</t>
  </si>
  <si>
    <t>アプリすら入れずにレジで「PayPayで」と、スマホを渡すおじさん…。</t>
  </si>
  <si>
    <t>京都と大阪</t>
  </si>
  <si>
    <t>顎をぶった切ります。歯列矯正中→SSRO＋Lefort(ルフォー)I型予定 身長179cm #スト値上げ</t>
  </si>
  <si>
    <t>zelo__chang</t>
  </si>
  <si>
    <t>Paypayがインストールされてねえスマホ渡したら罰金とってもいいだろ</t>
  </si>
  <si>
    <t>はねバド！</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</si>
  <si>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</si>
  <si>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aisabo1014</t>
  </si>
  <si>
    <t>そんな対応は日常茶飯事ですよ〜😊Paypayアプリのインストールからご案内する時もあれば、「登録して使えるようにするまでお時間かかりますがそれでもよろしいですか？」ってきいて回避することもあります（笑）忙しいお店だと、スタッフの手を取られたら困りますものね！ https://t.co/0jGjHT4XJe</t>
  </si>
  <si>
    <t>歌舞伎の劇場</t>
  </si>
  <si>
    <t>雅号：西本竜雲。油絵描き。歌舞伎の美フェチ。人物画ばかりで、主に歌舞伎の役者絵を描きます。最近ツイッターでも遊んでます（笑）
ツイッターではたまに歌舞伎のことも。毎日キューライス先生の漫画を読むのが癒しです✨スキウサギと性格が似ています。</t>
  </si>
  <si>
    <t>ryoma701</t>
  </si>
  <si>
    <t>@sakindayo3 さきん兄貴！しかもPayPay払いで更に20%キャッシュバックですぞ！いつもは並なのに、今日は大盛り注文しちゃった♡</t>
  </si>
  <si>
    <t>LINE公式アカウント➡</t>
  </si>
  <si>
    <t>【会社に内緒で副業やってます。】39歳 / ホワイト企業でほぼ残業無し / 空いた時間で副業開始 / FXの自動売買ツールで知識無しでも利益出しています / 弟子の「よっち@yocchi_kujira」と活動中。SNS集客や副業に関する無料コミュニティで日々勉強。興味のある方は固定リンクからどーぞ</t>
  </si>
  <si>
    <t>小売側からすると、nanaco、ID、QUICPay等の電子マネーの方がむっちゃ楽なんよ。万が一間違ったとしても読取り機必須なシステム上、レジと連動してるからすぐにお客様へ返金処理が可能。paypayはほんっとトラブル多すぎて嫌。</t>
  </si>
  <si>
    <t>muketora</t>
  </si>
  <si>
    <t>PayPayデビューした</t>
  </si>
  <si>
    <t>moripuro</t>
  </si>
  <si>
    <t>18きっぷ2回分譲ります銀座郵便局からﾚﾀｰﾊﾟｯｸﾗｲﾄで発送しますので北海道の小樽倶知安余市網走北見以外の局留めは4/8午前に着きますゆうちょ三菱UFJ三井住友みずほりそなｼﾞｬﾊﾟﾝﾈｯﾄｽﾙｶﾞｾﾌﾞﾝ新生楽天きらぼし横浜横浜信金PayPayでの支払い可です　#18きっぷ　#18きっぷ2回分</t>
  </si>
  <si>
    <t>森プロです</t>
  </si>
  <si>
    <t>Work4081</t>
  </si>
  <si>
    <t>PayPayの100億円あげちゃうキャンペーンがそろそろ終了しそうな気がしてきたからビックカメラで爆買いしてきた - テクノモンキー（サブ） https://t.co/oa3XjjHdjw</t>
  </si>
  <si>
    <t>よろしくお願いします！</t>
  </si>
  <si>
    <t>shizukanoko</t>
  </si>
  <si>
    <t>PayPayはキャンペーンも話題になるよね！地方にも力を入れているからこれだけシェアが高いのかな。実際もう財布を持たないで外出することが増えたし！@takapon_jp ／✅2ヶ月無料は4月7日まで‼️＼🎧話題の"聴く本"にホリエモン登場📣👉 https://t.co/BGJpSu1nzahttps://t.co/X52Z3OSsMI</t>
  </si>
  <si>
    <t>鬼滅の刃を毎日読むのが日課です🐱日常の些細なことを気ままにつぶやいてます/アニメ好きと繋がりたい/普段は真面目に専門学校生/埼玉のド田舎生まれ/でも埼玉が好き/基本ボッチなので声かけてもらえると嬉しいです！！</t>
  </si>
  <si>
    <t>hiromi_bbf</t>
  </si>
  <si>
    <t>@ykawahira ×PayPayフリマ○PayPayですね(^^;</t>
  </si>
  <si>
    <t>東京都の右上辺り</t>
  </si>
  <si>
    <t>ボディーボードで波に乗ったり、トレッキングに出かけたり、ちょこちょこと走ったりしています。 大きな幸せは小さな幸せの積み重ね。“幸せはいつも自分の心が決める”</t>
  </si>
  <si>
    <t>toraji_hahaha</t>
  </si>
  <si>
    <t>PayPay使ってるとnanacoやSUICAってマジで神だったんだなって思う</t>
  </si>
  <si>
    <t>マッドシティ</t>
  </si>
  <si>
    <t>これでも自称PSO2プレイヤーってマジ？ゲーム用垢</t>
  </si>
  <si>
    <t>hawkstojinmachi</t>
  </si>
  <si>
    <t>割引＆PayPayでお得だよな並なら実質240円だし https://t.co/8TREJKfNWn</t>
  </si>
  <si>
    <t>心はヤフド</t>
  </si>
  <si>
    <t>東京在住社会人ホークスファンの晃贔屓です。他球団ファンの方でも野球ファンはフォロバしますのでフォローよろしくお願いします。 また野球メインですがサッカー(バルサと柏)&amp;美味い物のツイートもさせて頂きます。#7#21#28#41#58  ※next stadium　未定と言う事で</t>
  </si>
  <si>
    <t>Size_Okay</t>
  </si>
  <si>
    <t>下調べと準備がクソダルいけどやっておかないと損な事トップ2・MVNO (格安SIM)・キャッシュレス決済 (Paypayとか)マジでこいつら面倒臭いわ</t>
  </si>
  <si>
    <t>JP</t>
  </si>
  <si>
    <t>Basketball Shoes Performance Review Website SZOK (size okay) / バッシュのレビュー / ジュニアバスケコーチ</t>
  </si>
  <si>
    <t>keito_mint</t>
  </si>
  <si>
    <t>使える支払い方法目の前で見てるくせにPayPay使えますか？ってやつは〇んでくれーっていつもなってる()</t>
  </si>
  <si>
    <t>九州玄関口</t>
  </si>
  <si>
    <t>( ˙-˙ )成人済みの女です、グラブルがメイン、第5人格/ 飯テロ/音ゲー/最近は島でスローライフしてます/とにかく雑食/リア充ツイ有り〼 🐔な旦那→(@oke_yusuke)</t>
  </si>
  <si>
    <t>warabekko</t>
  </si>
  <si>
    <t>関係ないのだけれど、PayPayのQRコード読み取って、金額打ち込んで...で決済するタイプが酷く面倒(主にスーパーなど)。セブンイレブンとかはバーコード読み取ってくれるだけで済むのに。何故に2種類あるんだろ... https://t.co/VidTKnrJJL</t>
  </si>
  <si>
    <t>山口 岩国市</t>
  </si>
  <si>
    <t>わらべうた遊びを伝えてます。肩書きは『わらべうた伝遊人』。著書「はじめてうたうわらべうたセレクト50乳児編／幼児編」自宅でピアノも教えてます。4児の母。居合道五段。アニメも好き。</t>
  </si>
  <si>
    <t>rie19770507</t>
  </si>
  <si>
    <t>現在財布の中200円ICOCA270円LINE Pay1000円PayPay500円／(^o^)＼ｵﾜﾀ</t>
  </si>
  <si>
    <t>尊大な羞恥心と臆病な自尊心</t>
  </si>
  <si>
    <t>maki1551</t>
  </si>
  <si>
    <t>売り子歴4年❣️気軽に問い合わせ下さい。</t>
  </si>
  <si>
    <t>20代♡バツイチ♡郵送のみ♡
下着は予約販売になります。
支払い、ラクマ可能です。
手渡し✖着画✖動画✖
商品の在庫いいね欄🌟
購入意思のない方のフォロー
お断りします。
20歳未満はお断りします❤️
1つでも絡みある方はブロックします
鍵垢とフォローだけはブロックしてます。
実績900以上
#下着売り子</t>
  </si>
  <si>
    <t>ayafitpay</t>
  </si>
  <si>
    <t>PayPayは決済回数も金額も達成めんどいから1.5％いかないし、LINEPayもマイランクがアレだし、そう考えるとKyash QUICPayの1.0％が何も考えなくて済むやつ？</t>
  </si>
  <si>
    <t>Sapporo</t>
  </si>
  <si>
    <t>あなたにフィットする綾fit🌟ナントカPay、クレカ、電子マネー好き。節約や育児話。366日24時間 Twitterにいます。 #あなたにフィット #コロナに負けるな北海道 #綾child劇場 #綾家事育児 #綾百物語</t>
  </si>
  <si>
    <t>Liaco162</t>
  </si>
  <si>
    <t>PayPay使い始めたのにスマホ忘れて会計できなくて戻って来るおっさんが、今日は充電切れでPayPay使えない！ってなって、電池貯まるの待ってるぜ。</t>
  </si>
  <si>
    <t>宮城県仙台市</t>
  </si>
  <si>
    <t>◆震災後、地球と他人様の為に自分にできるｺﾄを探してます！◆自称：小回り美人OL ◆趣味はカメラと下手くそ編み物と…声優ごっこ♪ ◆#rakuteneagles 青山王子LOVE( •̀∀•́ )✧</t>
  </si>
  <si>
    <t>HackYugioh</t>
  </si>
  <si>
    <t>この間初めてPayPay決済した。直前に2000円チャージしてQR読み取り金額入力後に店員に表示を確認してもらいつつ決済。案外簡単だけど数々のPa.. https://t.co/6rMEwbTrMs「「店員さんがどれだけ苦労させられたかと…」とあるお店ではPayPayを『使い..」https://t.co/QIXCE0lkHW にコメントしました。</t>
  </si>
  <si>
    <t>口出しはするけど手は出さない。足は口の延長ですから蹴りますけど何か。</t>
  </si>
  <si>
    <t>Miyabi_neriume</t>
  </si>
  <si>
    <t>吉野家のテイクアウト15%引きとPayPayの25%還元重複すんのヤバいな</t>
  </si>
  <si>
    <t>乙倉県乙倉市乙倉70-53-74追い風Running106号</t>
  </si>
  <si>
    <t>まーくんとかあにじゃとか呼ばれる人。チャージアックスを振り回す乙倉P。 乙倉ちゃんPさんは軽率にふぉろーするかもしれません。 リア垢兼用につき関係ないツイートがよく飛びます。 予めご了承下さい(/･ω･)/ ■好きなげーむとか→デレミリシャニ/MHW:IB/ポケモン剣/DJMAX</t>
  </si>
  <si>
    <t>Rinlon6</t>
  </si>
  <si>
    <t>@msmalv 注射(病院)ってカード払い出来ないんだね😭PayPayとか使えるようになったらお財布忘れたサザエさんでもスマホさえあれば大丈夫なのに〜私も毎日1回サザエさんしてるから分かる</t>
  </si>
  <si>
    <t>東京　のっくんロード近辺</t>
  </si>
  <si>
    <t>MeseMoa.🦄寄りの箱推しです🍷</t>
  </si>
  <si>
    <t>【オンライン接客期間について】4月11日(土) 〜 同19日(日) まで、オンライン接客の試行期間とさせて頂きます。《プラン概要》▼接客ツール：ZOOMhttps://t.co/JFNkufvAy1▼お支払い方法：PayPay（手数料無し）・銀行振込（振込手数料ご負担）▼料金：画像を参照下さい注意事項等→リプ欄へ https://t.co/UblsNnaOWJ</t>
  </si>
  <si>
    <t>engeikana</t>
  </si>
  <si>
    <t>「安くて簡単に設置できる」というメリットの代償として、利用者に負担をかけているんですよ。 https://t.co/KnUPWCGpSE「「店員さんがどれだけ苦労させられたかと…」とあるお店ではPayPayを『使い..」https://t.co/gnegG7qxtu にコメントしました。</t>
  </si>
  <si>
    <t>耕作員の園芸家です。放射能で植物に奇形が！と言ってる連中、植物のこと知らなすぎなんで。</t>
  </si>
  <si>
    <t>Invisible_Q</t>
  </si>
  <si>
    <t>@tamanchu49 あれ？PayPayキャンペーン、１日からやってませんでしたっけ？</t>
  </si>
  <si>
    <t>日本の中心</t>
  </si>
  <si>
    <t>しゃべるうんこだよ！投資もやってたよ！15年も生きてるにわか元投資家。 メンタル弱く勝つ事が好き！どうやら需給派らしい。地合＞＞銘柄の地合至上主義で儲からないとすぐノーポジに逃げるよ！得意は早利確！手堅く勝てるネタを増やすために勉強中。 18年1月末全決済。2月頭に米国株もほぼ全決済。現在はノーポジライフしてます。</t>
  </si>
  <si>
    <t>kkkasos</t>
  </si>
  <si>
    <t>財布に金全然入ってないけどPayPayに1万円ぐらい入ってるしまあ行けるやろと思ってうどん屋に入ったら現金対応のみだったよく見たら小銭が大量に入ってたから助かった</t>
  </si>
  <si>
    <t>next☞</t>
  </si>
  <si>
    <t>えいそす と読みます。 20↗︎ 聖飢魔Ⅱ信者でプリキュアとアイカツと特撮、コスプレ、ファッションが好き フォロー・ブロックご自由にどうぞ</t>
  </si>
  <si>
    <t>んじゃあPayPay導入すんな https://t.co/ciz1zM4NNh</t>
  </si>
  <si>
    <t>LCBlade</t>
  </si>
  <si>
    <t>一番使ってる近所のスーパー今月末でpaypay使えなくなるんですけど😡😡😡😡</t>
  </si>
  <si>
    <t>バイクに乗ってたり
ボディビルをしてたり
今は本の虫</t>
  </si>
  <si>
    <t>✨新商品予約✨#THEBOYZ EUROPE TOUR 2019📘フォトブック #AAA 📘📷🎵PayPay残高払い🆗👌Yahoo!店➡https://t.co/SMTmvcBUW1クーポンでお得🎫#Qoo10 店➡https://t.co/asA7erOwZl🏪後払いのご注文は➡https://t.co/vpXHMW9km3#더보이즈 #ドボイズ #THEB #ドビ #ALLAREAACCESS #写真集 https://t.co/NOLb2svJhS</t>
  </si>
  <si>
    <t>K_yuur</t>
  </si>
  <si>
    <t>引っ越す時のもの購入とかで、ポイント稼ぎのためのPayPay登録してて未だに残高残っててそれを最近せっせか使ってる</t>
  </si>
  <si>
    <t>ぼやきと、時々 愚痴(*´-`)
仕事辞めてぐうたら主婦(*´-`)
7割くらいの力で生きていけたらと思ってます</t>
  </si>
  <si>
    <t>ぼくさん、PayPay支援有難うございます！大切に使わせて頂きます˚₊*୧⃛(๑⃙⃘⁼̴̀꒳⁼̴́๑⃙⃘)୨⃛*₊#ニコ生主 #リスナー #IBS #パニック症 #過敏性腸症候群 #心身症 https://t.co/mSVoQgKXqF</t>
  </si>
  <si>
    <t>furoma_akiba</t>
  </si>
  <si>
    <t>【キャッシュレスの時代】フロマ池袋でも「paypay」決済が始まりました！フロマージュブックスでのお買い物がますます便利に♪ぜひご利用ください！ https://t.co/5igiKnFevc</t>
  </si>
  <si>
    <t>2019年12月7日秋葉原にフロマージュブックスがグランドオープン！更に12月21日池袋にもフロマージュブックスがオープンしますよ～！
秋葉原：東京都千代田区外神田1-3-7鈴木ビル2F
池袋：東京都豊島区東池袋1-12-10 ヤンズビル7F</t>
  </si>
  <si>
    <t>cafe_bienfait</t>
  </si>
  <si>
    <t>レジで「PayPayでお願いします」っていうの、まだちょっと緊張する(//∇//)</t>
  </si>
  <si>
    <t>息子（11歳、自閉症・ADHD傾向？）、娘（7歳）、ポンコツ主婦、コミュ障、ADD傾向の40代。快適な生活を目指し模索の日々。モフモフしたヤツが飼いたい…</t>
  </si>
  <si>
    <t>Ark_Box</t>
  </si>
  <si>
    <t>実はpaypay使えます！お会計の時に「paypayで！」と言っていただければOK！あとはQRをスキャンするだけ！下北沢でのランチ、ディナーは「 ARK BOX」で！https://t.co/IQA6g2MIKC</t>
  </si>
  <si>
    <t>世田谷区北沢3-25-1 MTビル3F</t>
  </si>
  <si>
    <t>下北沢駅から徒歩4分のカフェ＆ライブバーです。音楽ライブ、演劇ライブ、各種イベントも開催。お問い合わせはhttp://arkbox.info@gmail.comまで。</t>
  </si>
  <si>
    <t>momoyu18</t>
  </si>
  <si>
    <t>@nagoya1976 私も○○Payにはあたふたヽ(д｀ヽ彡ﾉ´д)ﾉタブレットでは楽天使っていましたが…😅Pontaクーポンダブレットで提示してPontaカードだして、スマホでAUPay…😅😱いやあープチパニック🌀😱(笑)#割引はきっちり#収入減PayPayはよく判らず使う人多いです〰️😨</t>
  </si>
  <si>
    <t>ベースは新千歳</t>
  </si>
  <si>
    <t>パクパク、もぐもぐ漫遊記
お得に旅が出来たらなぁ🎵Point&amp;Mile大好き
18'JGC無事入会
18'夏に初訪問のクアラルンプールに定期的に通うことに
フライングブルーの以遠権✏中
#JGCサファイア#ヒルトンgold#HGVC#ホクラニワイキキ#リッツカールトンリワード#IHG#プチ移住計画#食い道楽</t>
  </si>
  <si>
    <t>reon_art</t>
  </si>
  <si>
    <t>@peisukee ありがとwコピPayPay(｡･m･)ｸｽｸｽ</t>
  </si>
  <si>
    <t>赤髪の彼♡</t>
  </si>
  <si>
    <t>⋆❁小野家のﾎﾟﾝｺﾂ長女❁¨̮ ヤンキーでもギャルでもないです(💢'ω') ⋱仕事が忙しい時は返信遅いです🤢 ⋱最高ランクs8⋆*。⋱アイコン❥ちこたんから⋱ ▷▶︎◀︎◁ ⋱サスペ固定(💙💛)⋱ドラ花フレンズ٩( ᐛ )( ᐖ )۶</t>
  </si>
  <si>
    <t>naplayer</t>
  </si>
  <si>
    <t>なか卯のpaypay対応QRコードだった。優秀やね</t>
  </si>
  <si>
    <t>東京都品川区</t>
  </si>
  <si>
    <t>3Dプリンター、ドローン、フットサル、株取引とかやってます。そして3億円が好き。3億円貯まったら工具メーカーとか共通注意事項つくるっぽ。引きこもりたい。クソリプ歓迎。しょぼ婚したい。</t>
  </si>
  <si>
    <t>kaitoyamagiwa</t>
  </si>
  <si>
    <t>美容室行ったらメチャ還元された。ありがとうPayPay。 https://t.co/z5gnvbFMdz</t>
  </si>
  <si>
    <t>24歳、サウナーです。/サウナ・スパ健康アドバイザー/哲学初学者/五等分の花嫁/中野五月/時たま料理</t>
  </si>
  <si>
    <t>GakcFty</t>
  </si>
  <si>
    <t>知らん間にPayPayに3000円くらい入ってた😋</t>
  </si>
  <si>
    <t>Discord:がきちんこ#3041</t>
  </si>
  <si>
    <t>シルビアのってます PUBG X4F→LXS IGN:Gackyyy</t>
  </si>
  <si>
    <t>tamanchu49</t>
  </si>
  <si>
    <t>今日からですよ～。さっそく松屋の″ごろごろ煮込みチキンカレー″を頂きます🍴🙏PayPayイベントを利用で更にお得に(^_-)ｳﾏｰ https://t.co/yZPfZmkxX8</t>
  </si>
  <si>
    <t>パチプロ＆トレーダー。大学時代にボーダー理論でパチンコに勝てることに気付く。卒業後はサラリーマンと兼業パチプロ10年。パチバブル到来で会社を退職してパチプロ専業に。しかし6年くらい前から期待値低下の一途で投資を始める。PO、分売、優待クロス等のイベドリ投資メイン。シストレもスタート。趣味は散歩、飲酒、将棋。</t>
  </si>
  <si>
    <t>lammkume</t>
  </si>
  <si>
    <t>【#PayPay 】ラムタラ東村山店でもpaypayご利用可能になりました！！便利なスマホ決済サービス「PayPay」♪スマホ１つでラクラク簡単にお買い物☆#スマホ決済 #ALIPAY#ラムタラ https://t.co/yTnZdWLPii</t>
  </si>
  <si>
    <t>東京都東村山市恩多町2-1-1</t>
  </si>
  <si>
    <t>ラムタラ東村山店一般のアカウントです。新作映画やアイドル関連商品、気まぐれで旧作映画などをPickupしてご紹介します！</t>
  </si>
  <si>
    <t>【三和代行　086-441-3810】倉敷の三和代行は業務拡大に伴い代行運転者を募集しています。免許：普通1種又は2種免許者、年齢：26～60、経験・学歴不問。未経験者歓迎 #倉敷 #三和代行 #運転代行 #クレジットカード #PayPay</t>
  </si>
  <si>
    <t>rWVaW4ndaPosXdx</t>
  </si>
  <si>
    <t>吉野家 並 頼んで 15%オフでpaypay使ってTポイント‼️ https://t.co/7TznpngiJi</t>
  </si>
  <si>
    <t>北海道 千歳市</t>
  </si>
  <si>
    <t>北海道千歳のにゃんこ2匹とご飯と株をつぶやく残念な垢
スーパーの安売りに生きがいを感じてますｗｗｗ株してますが、
身の丈にあった生活をしてます^^</t>
  </si>
  <si>
    <t>cycle_wonder</t>
  </si>
  <si>
    <t>サイクルワンダー（旧：サイクルハンター横浜店）です。店頭ではPayPayや楽天ペイによるクレジットカード払い、交通機関系ICカード、nanacoでキャッシュレスにお買い物ができます。よろしくお願いいたします。#サイクルワンダー#自転車買取</t>
  </si>
  <si>
    <t>神奈川県横浜市鶴見区生麦3-9-9</t>
  </si>
  <si>
    <t>神奈川県横浜市鶴見区でスポーツ自転車とパーツの買取と販売を行っているお店です。</t>
  </si>
  <si>
    <t>P_W_WAVE</t>
  </si>
  <si>
    <t>プロレスリングwaveの会場でのグッズ＆チケットは購入はPayPay、G Pay、LINE Pay、Apple Pay、PayPal、楽天ペイなどの電子マネーでの支払いが可能！クレジットカードでのお支払いも可能です！(一部カードを除く) #wavepro</t>
  </si>
  <si>
    <t>〒164‐0012東京都中野区本町3-26-7-103</t>
  </si>
  <si>
    <t>DM･リプライでのご質問等にはお答え致しかねます。お問い合わせ･チケットご予約はお電話(03-6300-5226)もしくはメール(info@pro-w-wave.com)でご連絡ください。 公式オンラインショップ 【SHOPZABUN】はこちら！ https://t.co/Vmy6wJ3WPL #wavepro</t>
  </si>
  <si>
    <t>thkaphy</t>
  </si>
  <si>
    <t>でもPayPayとかで送金してもらうよりだいぶマシ</t>
  </si>
  <si>
    <t>アイコンはフィリア氏(@Fi0a)からです！！！</t>
  </si>
  <si>
    <t>meiko0113</t>
  </si>
  <si>
    <t>@maroken16 PayPayで、お願いします！</t>
  </si>
  <si>
    <t>成人済みレイヤー
第5人格、鬼滅、ヒプマイ、キンプリ
ゲーム実況厨
チーズが主食。ゲロ甘党。</t>
  </si>
  <si>
    <t>分かる…自主学習意欲の無い「店員に聞けば良い」と思ってる人は使わないで欲しい…使い方の説明が無いのはこっちが悪いみたいな感じで喋ってくるジジババ居るけど、うちらは【PayPay屋さん】じゃないんだよ…特にチャージ方法とか個人で違うし、マジでご自身でどうぞ… https://t.co/igRMIPXX16</t>
  </si>
  <si>
    <t>GDAF6028</t>
  </si>
  <si>
    <t>@atitaneryu PayPay残高下さい？^^</t>
  </si>
  <si>
    <t>松戸市民だけど相模原市民に戻りたい</t>
  </si>
  <si>
    <t>お誕生日プレゼントください
https://t.co/LGuntxHiZR</t>
  </si>
  <si>
    <t>msr_san_</t>
  </si>
  <si>
    <t>PayPayも  LINEpayも  Rpayも  d払いも  入れてない  ボクの方が  システムを  理解してる時あるPay系は  一括払いです</t>
  </si>
  <si>
    <t>剣盾の主人公♂という立場のなりきり。非公式。最近はキャンプがマイブーム</t>
  </si>
  <si>
    <t>⚪️4/7⚪️ご予約受付中🌟🔷園崎要▶️17:00~27:00🟡全コース🌈✅2000円オフ✅➕10分⚪️PayPay、クレジットカード🆗⚪️https://t.co/37jZDotxy5⚪ご予約https://t.co/YH9pUVchAS⚪️LINEhttps://t.co/IwwdWrw80w☎️042-698-5245(受付 25:00まで)#立川#町田#八王子#メンズエステ https://t.co/fykcXHj71s</t>
  </si>
  <si>
    <t>#荒野行動アカウント買取 7#廃課金_金枠多数など高価買取 総実績700以上なので安心🗝️実績確認【https://t.co/Nx5b8zJ74d】買取方法💵各種プリカ/銀行振り込み/Linepay/paypay#荒野行動#荒野行動垢買取#荒野行動買取https://t.co/rWdPmmvxv8</t>
  </si>
  <si>
    <t>iTunes Amazonギフト Google play 販売、クレジットカード 現金化 しています。例1500円→2100円3000円→4200円5000円→6500円10000円→13000円Amazonギフト　　iTunesカードGooglePlayカードpaypay残高現金化LINEpay残高現金化裏バイト闇バイトクレカクレカ現金化金策　売上金現金化</t>
  </si>
  <si>
    <t>sho_yamane</t>
  </si>
  <si>
    <t>LINE PayとかPayPayがApple Pay対応しないのって手数料持ってかれるからかな</t>
  </si>
  <si>
    <t>京都→東京→大阪→京都→福岡(2018.5〜)</t>
  </si>
  <si>
    <t>VALLIS LLC.代表社員。ツリー状に書くドキュメントサービス https://t.co/reWCVfuUnk （Product Huntデイリー2位）や文字を聴くテキストプレイヤー https://t.co/9jgPRG7GDW （開発中）を運営。フリーランス歴8年、筋トレ歴4年のUIデザイナー兼エンジニア(webとスマホアプリ)。脳筋。</t>
  </si>
  <si>
    <t>HPA55722191</t>
  </si>
  <si>
    <t>おはようござ井安！ミシュラン掲載ニコ天さんで美味しいカレー煮込うどん食べたら当店でもガソリン、洗車をPayPayでお得に。#キャッシュレス消費者還元事業登録店 #車検 #鈑金 #名古屋でペイペイ、メルペイ、ラインペイ使える店#カーコンビニ倶楽部#アラウザンス https://t.co/VtjTIYa8ov</t>
  </si>
  <si>
    <t>愛知 名古屋市 港区</t>
  </si>
  <si>
    <t>名古屋市でPayPay、LINEPay メルペイ使える店。キャッシュレス消費者還元事業 創業明治30年。名古屋市港区千年交差点を東へ200mの左側。#エネオス フルサービス #カーコンビニ倶楽部 ヤスイ千年店併設。#車検 カーコーティング #アラウザンス 日・祝休業。📞052-651-2003 あさ８時から夜8時まで</t>
  </si>
  <si>
    <t>【4月7日12時現在】Amazon・楽天・PayPayモールの最新在庫状況をお知らせします。https://t.co/bFyPy7mY8B#マスク #マスク在庫 #マスク入荷情報 #マスク情報 #除菌 #除菌シート #アルコール消毒液 #在庫あり</t>
  </si>
  <si>
    <t>HPA90311646</t>
  </si>
  <si>
    <t>おはようござ井安！錦城さんの美味しい坦々麺も当店のガソリン、洗車もお支払いはPayPayでお得に。#キャッシュレス消費者還元事業登録店 ◆株式会社安井hpa野田町#車検 #鈑金 #エネオス #メルペイ #ラインペイ✳︎新規配達受付終了#アラウザンスポイントキャンペーンhttps://t.co/DmNTkzT4ov</t>
  </si>
  <si>
    <t>愛知 名古屋市 中川区</t>
  </si>
  <si>
    <t>#名古屋市でPayPay使える店。#LINEPay #メルペイ 加盟店。長い間地域の皆様に支持されて続く小さな #エネオス のフルサービス #ガソリンスタンド です。元気も満タンに。給油や #オイル交換 は勿論、お値打ちな#タイヤ #車検 #鈑金 もお任せ下さい。中川商業高校すぐ📞052-351-6497</t>
  </si>
  <si>
    <t>jlynne</t>
  </si>
  <si>
    <t>LINEって全データが韓国に流れるはずだけど、、。PAYPAYも作ったのはアリババでデータは中国へ流れてるはず。</t>
  </si>
  <si>
    <t>東京 新宿区</t>
  </si>
  <si>
    <t>VisualC++1.0前からC++に専念。TSQLC#などWindowsプログラマー</t>
  </si>
  <si>
    <t>hizakihikari</t>
  </si>
  <si>
    <t>これはハンズクラップギャングかおるさんの分…‼️赤ワイン、なんとボトルで頂きました‼️ありがとーございますっ💕m(_ _)m#リモート奢られ#paypay#個展 https://t.co/10vlfw3QVA</t>
  </si>
  <si>
    <t>写真/バンド/DJ/バイク/SM緊縛/ワイン/紅茶/茶道/着物/仮想通貨/スキューバダイビング等を嗜みます。
あとは基本飲んだくれてるだけです。
 https://t.co/3GIsvqqsKr (写真)</t>
  </si>
  <si>
    <t>SyuntaL</t>
  </si>
  <si>
    <t>ちなPayPayに限らずだぞこれ。俺はアプリ入れろって言われてケータイ触ったらケータイは触んなって言われたからね https://t.co/RLanTpdIFD</t>
  </si>
  <si>
    <t>SSBU ミュウツー 相川▶️有馬2-5 https://t.co/ChfRxewZkL</t>
  </si>
  <si>
    <t>@atitaneryu ボディ買っても全裸なんだよなぁ…PayPay残高下さい？^^</t>
  </si>
  <si>
    <t>Valtra_</t>
  </si>
  <si>
    <t>うわ、今考えたらソフトバンクのpaypayボーナスめちゃ無駄にしよった😭</t>
  </si>
  <si>
    <t>🏀⚽️🎮</t>
  </si>
  <si>
    <t>これは写真家武藤さんの分…‼️コークハイ頂きました‼️ありがとーございますっ💕m(_ _)m(※コーラ飲みたい武藤さんの代わりにコークハイ飲んでおきましたw)#リモート奢られ#paypay#個展 https://t.co/HE133ehow8</t>
  </si>
  <si>
    <t>runa_sakkun</t>
  </si>
  <si>
    <t>@_ena_dayo_2 PayPayで(`・ω・´)ていう感じだよねwww</t>
  </si>
  <si>
    <t>🗣💗もう泣かないの</t>
  </si>
  <si>
    <t>この先の好きも@satoniya_に🐱💗</t>
  </si>
  <si>
    <t>hoshinotamae</t>
  </si>
  <si>
    <t>PayPay、アプリ内から「PayPayモール」と「PayPayフリマ」にアクセス可能に https://t.co/PruhnkHTmC https://t.co/Wtz6wP6vq3</t>
  </si>
  <si>
    <t>プロノイア・グループ株式会社 COO/シニアコンサルタント　財務、人事から新規事業開発まで担当。</t>
  </si>
  <si>
    <t>Paypayも可能です。4000円です。</t>
  </si>
  <si>
    <t>x1046x32</t>
  </si>
  <si>
    <t>ソフバン民だからPayPay入れてるけど使ったことないから怖くて使えない←</t>
  </si>
  <si>
    <t>20↑腐女子。HQは兎クロ。ペダルは東巻。プリズムスタァにお熱。カケアレが煌めいてみえる。タンバリンから愛まで。アイコンは敬愛するナミ姉様に描いていただいたぼっくろちゃん＼(^p^)／ ※HQ月曜朝から本誌ネタバレしますご注意下さい</t>
  </si>
  <si>
    <t>ika_kumasan</t>
  </si>
  <si>
    <t>夢の中で近所の百均でPayPayが使えなかったんですけど現実でも使えませんでした</t>
  </si>
  <si>
    <t>↑ 18  ic.ヌンポ氏 hd.しらすぱいせん</t>
  </si>
  <si>
    <t>ʊ゜ʊ゜ ʓ ʊ゜ ʓ ʊ゜ʓ ʊ゜ʊ゜ ʓ ʊ゜‐ ♥@KOZAKANA_TENSAI♥</t>
  </si>
  <si>
    <t>gegetori345</t>
  </si>
  <si>
    <t>うちのとこ客層悪いけど奇跡的にPayPay使うやつは年齢層関係なくまともな人間だからたすかる</t>
  </si>
  <si>
    <t>広島</t>
  </si>
  <si>
    <t>キモオタ大学チビデブ学科出身 ゴーン被告大好き！</t>
  </si>
  <si>
    <t>kamadoyajohzenj</t>
  </si>
  <si>
    <t>ちょっと事情がありまして、昨晩からかまどや全店でLINE Payのご利用を見合わせておりますm(__)m定禅寺通り店では、キャッシュレス決済はPayPayのみご利用いただけます。 https://t.co/xGyGdiLD0i</t>
  </si>
  <si>
    <t>仙台市青葉区立町26-16</t>
  </si>
  <si>
    <t>仙台で弁当チェーン本家かまどやを二店舗運営している、店長の二戸秀愛です。ご自宅の食事から会議、イベントほか各種会合のお弁当承ります。 ベガルタ仙台と楽天イーグルス応援。 メニューはこちらからどうぞhttps://t.co/pVCZiBTYlm 022-216-8067</t>
  </si>
  <si>
    <t>4496gami_ketu</t>
  </si>
  <si>
    <t>PayPayボーナス使ってオイルが安く買えたぞい</t>
  </si>
  <si>
    <t>よこはま　→　ひらつか</t>
  </si>
  <si>
    <t>都岡→神工M→高卒じじい6年生23歳厄年  パッシブ野郎。リア垢です。  平日休み多め。エンジョイ💁‍♂️</t>
  </si>
  <si>
    <t>atuykx23</t>
  </si>
  <si>
    <t>クレカをあまり使わず、食品は現金、その他PayPayにした。</t>
  </si>
  <si>
    <t>茨城県</t>
  </si>
  <si>
    <t>BIGBANG / 鹿島アントラーズ / 無言ﾌｫﾛｰ失礼( ˟_˟ )🙏ママ垢以外✕ 副業 4桁ﾌﾞﾛｯｸ</t>
  </si>
  <si>
    <t>ボークス行くのはやめとくか。まあPayPay残高あればワンチャンあるけどすっからかんだからね…</t>
  </si>
  <si>
    <t>kubota_office</t>
  </si>
  <si>
    <t>【お知らせ】サービス料金のお支払いに利用可能なキャッシュレス決済「PayPay」を導入しました。https://t.co/fh5RKzpMg9※現金や銀行振り込み（ジャパンネット銀行）での決済も、引き続きご利用可能です。 https://t.co/T6ZTVdKywG</t>
  </si>
  <si>
    <t>岩手県 紫波郡 紫波町</t>
  </si>
  <si>
    <t>岩手県央（盛岡・紫波）地域を中心に活動しております、行政書士久保田事務所の公式Twitterアカウントです。当事務所のサービスや、それに関連する情報をお届けします（たまに趣味の話題も）。 ご意見・ご質問はお気軽にどうぞ。 無言フォローお許しください。</t>
  </si>
  <si>
    <t>AK_3_gm</t>
  </si>
  <si>
    <t>PayPayマジでウザイ。</t>
  </si>
  <si>
    <t>えけ太郎です。お別れブロ解でおねがいします 【OKR】Have a nice day!! usjによく居ます🙏 今日も推しが可愛い うわ、ヌルデササラスゴイ</t>
  </si>
  <si>
    <t>nomen_machine</t>
  </si>
  <si>
    <t>youtube.com/c/nmn-c</t>
  </si>
  <si>
    <t>2Dグラフィックデザインを教える機械　デザインの考え方の他、基本的なソフトウェアの使い方なども紹介
アイコンはアシスタントの「のうめちゃん」
FA頂けるのなら #のうめん絵 をお使いください🙏</t>
  </si>
  <si>
    <t>KEIKO2251018</t>
  </si>
  <si>
    <t>交流戦中止の公算大⁉️ああー😭PayPayドームで巨人戦観ながらビール飲みたかったー🍻⚾</t>
  </si>
  <si>
    <t>亀梨和也くんのファンです🥰🐢
無言フォロー申し訳ありません💦
亀梨くんのソロプロジェクト始動待ち🍀❤️🐢❤️🍀修二と彰15周年おめでとう🎉✨❤️🍀🍀</t>
  </si>
  <si>
    <t>miyabi_hakuro</t>
  </si>
  <si>
    <t>薬局ってPayPay使えるんだ〜w</t>
  </si>
  <si>
    <t>静岡 浜松</t>
  </si>
  <si>
    <t>絵描きます。仲間内でCOCセッションをニコ動で投稿してます。ゴジラ卓「ゆっくりさせて‼︎ クトゥルフ神話TRPGオリジナル 」をお願いします。 https://t.co/6y2SDSXDfZ絡んでくれれば、たぶん返します。MMDもやってます。</t>
  </si>
  <si>
    <t>Tamako__MaMa</t>
  </si>
  <si>
    <t>日本の○○ペイはちょっと種類が多すぎるよね。ちなみに私は楽天ペイがメイン、ごくたまにPayPayも使ってます。https://t.co/s5qJHlbrzm</t>
  </si>
  <si>
    <t>夫＆3歳の息子と暮らす会社員ママです。第2子出産に向けて産休突入。
今より豊かな暮らしを目指し、お金のお勉強中です。株式投資、外貨投資、副業（電脳せどり）に挑戦します。 
※有料のセミナーやコンサルを受けるつもりはありませんので、勧誘は御遠慮ください。</t>
  </si>
  <si>
    <t>さーて、一搾りしますか❤️ PayPay咥えてDM来いよ❤️ #マゾ　#貢ぎ奴隷募集　#ATM奴隷 #調教  #貢ぎ豚 #射精管理　#奴隷募集#クソマゾ　#財布管理　#寸止め　#射精許可　#飲尿　#貢ぎ奴隷　#m男　#s女</t>
  </si>
  <si>
    <t>hutomomo_man</t>
  </si>
  <si>
    <t>PayPayまともに使えない状態で使ってくる人いたな〜なんでPayPay使ってないわいが教えんといけんのか理解できん</t>
  </si>
  <si>
    <t>福岡やで</t>
  </si>
  <si>
    <t>鉛筆画 
ラッパ〜じゃあありません</t>
  </si>
  <si>
    <t>o831P_MNSTGW</t>
  </si>
  <si>
    <t>QR読み取って金額打ち込めばいいと思ってる客多すぎて嫌になるんだよなPayPayは自分で金額変えれるんだから画面見せなくていいわけないしそんな信用もしてないんだから金額打ち込む画面と支払い完了画面は何を言わなくてもサッと見せるようにして欲しい特に老人</t>
  </si>
  <si>
    <t>デレマス/シャニマス/ナナシス他にも色々やってます デレ→担当双葉杏・日野茜 シャニ→担当三峰結華 ナナシス→玉坂マコト https://t.co/xD5uzyyYKP←質問箱</t>
  </si>
  <si>
    <t>misaki_rock</t>
  </si>
  <si>
    <t>#和歌山ランチ和歌山の人はこれで育ったって聞いたので…(ネット情報)グリーンコーナーのてんかけラーメンランチ🍜出汁吸ってふにゃふにゃになった天かすと紅しょうが…めっちゃ美味しいやん…あと安い…てんかけラーメン1杯377円。昔懐かしい雰囲気やのに、PayPay使えて最高でした👏🏻推せる～！ https://t.co/tMSQWNYk2X</t>
  </si>
  <si>
    <t>ミサキング/みさきりん</t>
  </si>
  <si>
    <t>MC ラジオDJ ナレーター ｜💕2次元＆2.5次元・着物・お菓子｜和歌山放送(火)/J:COM高槻 他｜元パティシエ🎂 YouTubeでお菓子作り動画(🔗から見てね) ｜#ミサキモノ で着物写真 ｜blog☞https://t.co/T7QjysdHWb お仕事のご依頼はブログのお問合せorDMへ💌</t>
  </si>
  <si>
    <t>yu___taaaan</t>
  </si>
  <si>
    <t>人からどう思われるかより、自分がどうしたいかを優先。自分の信念を曲げられない限りは人に合わせる事ができるよ？☺️好きになったら貢ぎたくなる衝動にかられがち✨元医療従事者。為替を少し触ってます</t>
  </si>
  <si>
    <t>kouidumi</t>
  </si>
  <si>
    <t>「店員さんがどれだけ苦労させられたかと…」とあるお店ではPayPayを『使い慣れた方のみ』の利用をお願いしている - Togetter https://t.co/RmELFAtujp (´Д｀)</t>
  </si>
  <si>
    <t>中部の赤い電車ユーザーな成人済腐アカウント。
審神者、特務司書、マスター(英霊、銃)。
コスプレもフツーに混じります。</t>
  </si>
  <si>
    <t>ischem_reper</t>
  </si>
  <si>
    <t>paypayも通常時の還元が渋くなってる</t>
  </si>
  <si>
    <t>🀄🧬🐀🧪🚗🧳💹</t>
  </si>
  <si>
    <t>@ei25fkja PayPayボーナス付与対象のサービスについては、HPの「利用料金」の表をご確認ください。こちら⇒ https://t.co/DMQHRDPXKB (2/2)</t>
  </si>
  <si>
    <t>b0p9yjbbGS4m6yF</t>
  </si>
  <si>
    <t>PayPay登録完了。(笑)後少し。楽しみに😊👍 https://t.co/EGO7WFftj2</t>
  </si>
  <si>
    <t>好きな物
神社、カフェ巡り、コ～ヒ～、喫茶店、1人カラオケ
浅草、雲、漫才協会の漫才、おせつときょうた、柳亭小痴楽師匠、橘蓮二写真家、桂文治師匠、神田伯山先生、落語、❌変なリスト保存ブロック。❌
音楽
鈴木雅之さん、純烈、
東京タワー、バラ、ひまわり、青空、
jaxa、富士山、天気予報
港区民</t>
  </si>
  <si>
    <t>ApyquxfYfdeTxOT</t>
  </si>
  <si>
    <t>ツクモpaypayモールで35178円がYahooプレミアム無料お試しクーポン2000円とpaypay払いでポイント10%で実質29853円しかもゲームが3本貰えるから、なんか10000円代で買った気分。#ASUS #RadeonRX5700 #AMD https://t.co/ipnJCDsLmr</t>
  </si>
  <si>
    <t>愚痴や苛立ちを吐き出してスッキリしたい。それと趣味の垢</t>
  </si>
  <si>
    <t>cooking226</t>
  </si>
  <si>
    <t>ꫛꫀꪝ✧‧˚なおくんの応援の仕方！①お茶爆②キートス③Amazon欲しいものリスト④PayPayそしてやっぱりコメント！(重要)後はあったかい気持ち！（笑）</t>
  </si>
  <si>
    <t>誕生日は豆腐の日</t>
  </si>
  <si>
    <t>関東とTwitter民！配信者(CAS)
20代/ファッション/料理/占い/映画
#SelfieBoyNao
#CookBoyNao 
あいみょん
ハンブレ
DMはお気軽に。
差し入れ先→https://t.co/Eg1FraxOZq</t>
  </si>
  <si>
    <t>fuuu_nkun</t>
  </si>
  <si>
    <t>今日のなーくんのキャスで、PayPayの話してて、私が「メルぺいは！？笑」って聞いたら、「メルぺいも入れてるよ」って言われてえ？え？え？？？ってなったよね。勘違いしていいよねうん。笑 https://t.co/LVuQPOpQ9x</t>
  </si>
  <si>
    <t>⸜🌷︎⸝‍@love_nkun💜
ﾔｸｿｸの破壊力…♡♡ｱﾘｶﾞﾄﾈ
53歳のかわいいななもりさん推してます。</t>
  </si>
  <si>
    <t>Carpfait</t>
  </si>
  <si>
    <t>まだ正式に決まったわけじゃないけど今年、PayPayドームで交流戦観るの楽しみにしてたんだけどな...来年にスライドだったらいいんだけど...</t>
  </si>
  <si>
    <t>福岡の鯉党ヨッティーです。 福岡近辺のカープ戦は欠かさず行き、タマスタではカープファンを盛り上げてます。 観戦成績2019年(1軍)4勝2敗(2軍)1勝1敗1分　　　　　ネタもたまにツイートします。</t>
  </si>
  <si>
    <t>ageha1980</t>
  </si>
  <si>
    <t>@risokichi 注文はDMで受けつけます😂支払いはpaypayかLINE payで！(本当にやったらまじ簡単にできたからびっくりしてる)</t>
  </si>
  <si>
    <t>歌をうたいます。たまに作曲。2013年ソロアルバムrelease。現在ピアノ修行中。ポケGO AR写真/やすらぎの刻/うたコン</t>
  </si>
  <si>
    <t>Fuurai_0307</t>
  </si>
  <si>
    <t>ぴよん</t>
  </si>
  <si>
    <t>桜守歌織P Aqours  @NBR_EARofficial所属 PSN:Fuurai_0307</t>
  </si>
  <si>
    <t>nekorojibu</t>
  </si>
  <si>
    <t>TOKI94322</t>
  </si>
  <si>
    <t>#ユニチャーム PayPayモール店でマスクやウィルス対策商品を買う時は、ポイントの3重取りが可能なハピタスがおすすめです😀#ハピタス は登録して使うと400円もらえます‼️#マスク #コロナ #ロックダウン #アベノマスク 都市封鎖 マツキヨ 花粉症 サンドラッグhttps://t.co/37bAj4dhk1</t>
  </si>
  <si>
    <t>相互フォロー100%やります。アフィリエイトで5年生活しています。 アフィリエイトに関する事をつぶやきます。 株やＦＸもやっているので、FXもたまに つぶやきます。</t>
  </si>
  <si>
    <t>nG2MWxfHXo83qZ7</t>
  </si>
  <si>
    <t>@ONABHC0EQFrpbBi はい(^-^)/家電量販店にあります♪私はPayPayフリマで買いました～オムレツメーカーで検索すると出てきます。お手頃価格が今あるかは分かりませんが～</t>
  </si>
  <si>
    <t>埼玉 川越市</t>
  </si>
  <si>
    <t>三重県熊野市出身です♪
結婚してからはずっと埼玉です。
メロンソーダの為に802を聴いたらすっかりハマってしまいました☆
ラジオは楽しい✨✨
そしてほぼ和歌山な三重の為関西弁が流れてるのが心地いいです🌸</t>
  </si>
  <si>
    <t>Fuezu</t>
  </si>
  <si>
    <t>@11um1 paypayしてますか？</t>
  </si>
  <si>
    <t>上納金→</t>
  </si>
  <si>
    <t>🗝@KinSenKq 🍊@30459🥺@086809 ⠀ ⠀ ⠀ ⠀ 👨‍🍳@202969 😈@MagdaFialek</t>
  </si>
  <si>
    <t>LM_mizukagami</t>
  </si>
  <si>
    <t>PayPay払いしたら100％キャッシュバックが当たって結果として無料でゲットできた『嫌われる勇気』がどっか行った。勇気出し過ぎて持ち主嫌ってんじゃねえよ。</t>
  </si>
  <si>
    <t>じわじわと。</t>
  </si>
  <si>
    <t>yuki_stera</t>
  </si>
  <si>
    <t>PayPay使えん。Tポイントは付かん。で、クレジット？ID？先に言え！</t>
  </si>
  <si>
    <t>星屑の海</t>
  </si>
  <si>
    <t>白金燐子ちゃん推し/雀カス/HCU情報工2年/TG研会計/マス研幹事とD.P/レゴマス(幽霊)/本の虫/ワーホリ/恵庭あいり担当M</t>
  </si>
  <si>
    <t>____uu______</t>
  </si>
  <si>
    <t>入金はPayPayもしくはアマギフ、カカオかなんかで 音声通話30分500円、ビデオ通話30分1000円とかでどうすか できる日と時間表にまとめて予約制にします 入金は通話開始の2分前まで、確認できたら電話かけるので出て🥺 みんなお家いるよね🥺やってくれる？🥺 https://t.co/Wg7LyMKBeZ</t>
  </si>
  <si>
    <t>干し芋のリストhttps://t.co/5BoiJL8eLO</t>
  </si>
  <si>
    <t>うちの店の最悪のコンボはPayPay使えませんからのTカードプラスと楽天カードの同時だし。</t>
  </si>
  <si>
    <t>snorita</t>
  </si>
  <si>
    <t>Tokyo JPN</t>
  </si>
  <si>
    <t>初老で若干ダイエッター、でも健康アカじゃございません Baystars go go☆彡 Melbourne🇦🇺ラブ😍 Let's fun run！2020東京マラソン→😢来年がんばります  仕事では2019夏から新しい旅にでました/Pediatrician</t>
  </si>
  <si>
    <t>Refer21</t>
  </si>
  <si>
    <t>Referって名前の人   FF14@Belias  Discord Refer#0453</t>
  </si>
  <si>
    <t>PayPay？の使い方を学習中…ｗ</t>
  </si>
  <si>
    <t>garasangarasan</t>
  </si>
  <si>
    <t>休館日は家事の日。曇りがちですが洗濯、クリーニング、買い物などなど片付ける。単純作業は何も考えなくて済むので少し気が楽。クリーニング屋さんは、既に名前を覚えられてしまった。PayPay使えるのがキャッシュレス主義の私にはありがたや。帰りにコンビニで昼ご飯調達。意外と忙しい。</t>
  </si>
  <si>
    <t>関西　沖縄奄美　伊豆半島　東京下町</t>
  </si>
  <si>
    <t>静岡県水産技術研究所研究員→環境省総合職 レンジャー→某公立総合科学館自然史担当学芸員。専門は海藻群落生態だが菌界・植物界・動物界・古生物を広く薄く。地域的な生物多様性を標本で残すタスク。虫菌害防除や収蔵庫IPM。Perfume好き。美脚二の腕声フェチ。実はエロい。／高校生以下・鍵アカご遠慮。 TWは架空人の個人的見解</t>
  </si>
  <si>
    <t>gomestics</t>
  </si>
  <si>
    <t>@450930kai なかなかミドリはどこ？レベルに野菜と無縁メニューですが、子供大感動でありました。今はそれに加えPayPayで20%戻ってくるのでちょいちょい使おうと思っとります。</t>
  </si>
  <si>
    <t>新潟市のふんわかしたところ</t>
  </si>
  <si>
    <t>さすらいのニセ4コマ描き【マンガ】にいがたマンガ大賞(大賞でない賞いくつか)週刊少年サンデー(はしっこの賞) 【レトロゲーム】メディアマックス友の会★ゲームレジェンド★【クイズ】★2012年アタック25★LOCKOUT#65★99人の壁★水曜のダウンタウンお笑いクイズ王ドロンコ【職業】カイシャイン【すみか】新潟</t>
  </si>
  <si>
    <t>6f9Love</t>
  </si>
  <si>
    <t>PayPayかな　個人的にはidが便利な気がするけど</t>
  </si>
  <si>
    <t>スパムじゃないです</t>
  </si>
  <si>
    <t>触手がすごいイモムシ(地震が起こせる) 2歳</t>
  </si>
  <si>
    <t>@naiosan PayPayの仕組みを理解してなくて、いきなり入金されてびっくりでした。本当にありがとうございます！うちの娘達にちゅ～る買います！</t>
  </si>
  <si>
    <t>使い勝手の悪い技術は淘汰されるべき。利用者教育の問題にしてはいけない。 https://t.co/O33VU6Qids「「店員さんがどれだけ苦労させられたかと…」とあるお店ではPayPayを『使い..」https://t.co/gnegG7qxtu にコメントしました。</t>
  </si>
  <si>
    <t>jwdptdajtwotgpa</t>
  </si>
  <si>
    <t>PayPayデビューか</t>
  </si>
  <si>
    <t>チンパンジー スパロボ.アズレン.exvsシリーズ.アイマスを愛する猿 ＊注意グラブルはやってません＊</t>
  </si>
  <si>
    <t>subacyoo</t>
  </si>
  <si>
    <t>コインパに車停めてPayPayで買い物して駐車料金払おうとしたら、大きいのしかなくて、キャッシュレスの闇を感じた、、。</t>
  </si>
  <si>
    <t>２5歳♂️／ 税理士🌸 本気になったら大原で2020年社労士受験✎</t>
  </si>
  <si>
    <t>出)お好きな家具・マイル旅行券等のアイテム求)1点につきアマギフ or paypay 500円先送りのみお気軽にDMまでお越しください！！#あつ森#あつまれどうふつの森</t>
  </si>
  <si>
    <t>yumejanai60</t>
  </si>
  <si>
    <t>Paypayドーム、これじゃあ勝どき上げられへんわ</t>
  </si>
  <si>
    <t>インヴィディア烈王国/甲子園</t>
  </si>
  <si>
    <t>Thank You For Xenoblade2</t>
  </si>
  <si>
    <t>yumeaao3</t>
  </si>
  <si>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5購入ならさらに1⃣万円分のpaypayボーナスプレゼント📳https://t.co/9JedVY9xu0#MNP</t>
  </si>
  <si>
    <t>寝る前3時間は食べない</t>
  </si>
  <si>
    <t>vanilla_oreo_</t>
  </si>
  <si>
    <t>現金に触れるのも怖いから最近はもっぱらPayPay https://t.co/wXa8qhn8BG</t>
  </si>
  <si>
    <t>＼＼\\٩( 'ω' )و //／／</t>
  </si>
  <si>
    <t>uriko_iori</t>
  </si>
  <si>
    <t>生理中で下着ストップなので動画購入者募集してます(´&amp;gt;ω&amp;lt;｀)リクエストは殺人現場みたいになるので生理中は🙅🏻×です！予約もあるのでしばらくは撮りません！既存動画のお取引が嬉しいです！アマギフかラクマかPayPayが嬉しいです！特に5000超えで購入してくれる方はPayPayならおまけも付きます✨</t>
  </si>
  <si>
    <t>🌸実績96件  🌸お取引中2件</t>
  </si>
  <si>
    <t>#いおりの下着
#いおりの動画 実績100目前です✨
20⤴︎ ✨たまにギフトを気まぐれプレゼント🐾丁寧なお取引心がけてます🍀基本はラクマ配送！
郵送のみです
⚠️固定ツイート必読⚠️
先送りしないです👋</t>
  </si>
  <si>
    <t>lammbaba2</t>
  </si>
  <si>
    <t>東京都新宿区高田馬場</t>
  </si>
  <si>
    <t>ラムタラ高田馬場駅前店の映画・アニメ・音楽etc.全年齢向け商品の入荷情報等を呟き中です。  宜しくお願いします。  少人数体制で返信はできませんので、お問い合わせは  電話などでお願いします！TEL:03-5292-0248
（アダルト向けアカウント→https://t.co/FkZvzIdcHo）</t>
  </si>
  <si>
    <t>__ne___ko__</t>
  </si>
  <si>
    <t>@nakau_info ドライブスルーでPayPayで車の中からお花見しましたにゃ。 https://t.co/DLOsjmNEoW</t>
  </si>
  <si>
    <t>日本 福井</t>
  </si>
  <si>
    <t>_rrr_sss_yyy_</t>
  </si>
  <si>
    <t>てかPaypay入れてないからダメじゃん</t>
  </si>
  <si>
    <t>∅ 🍑🐰🔯㌠🐶</t>
  </si>
  <si>
    <t>#畜生</t>
  </si>
  <si>
    <t>garinikuman</t>
  </si>
  <si>
    <t>PayPay始めてみたンゴ‼️取り敢えず2000円チャージしてみた。正直これの仕組みをあんま分かってない( ＾∀＾)www https://t.co/RnzxhCJEOe</t>
  </si>
  <si>
    <t>身長180㎝</t>
  </si>
  <si>
    <t>ホームトレーニーハイパーハードゲイナー</t>
  </si>
  <si>
    <t>まじで、PayPay使い慣れてないやつが、いちびって使おうとすんなやって1から説明すんのだるいねん</t>
  </si>
  <si>
    <t>yurikkuma0904</t>
  </si>
  <si>
    <t>PayPay便利だけどなぁコードだけ読み取りはコンビニならほとんど対応してる。個人店とかだとQRコードを読み取り自分で金額入れて決済画面を店員さんに見せる場合がある。</t>
  </si>
  <si>
    <t>すみっコFC加入⭐️すみっコぐらしのえびふらいのしっぽ、あじふらいのしっぽ、とんかつ、たぴおか、みにっこ推しです🥤💊たまにガーデニング</t>
  </si>
  <si>
    <t>123continue</t>
  </si>
  <si>
    <t>Paypayに入金してなくてまったく使ってなかったんだけど、「はやく使わないとなくなるボーナスがあるよー」とインフォメーションが出てたので見てみたら、いつのまにかボーナスが1000円入ってた！ひゃー、弁当くらい買えるじゃーん。何に使おうかな。</t>
  </si>
  <si>
    <t>jxEZG6QFOEVfkQG</t>
  </si>
  <si>
    <t>PayPayドームで響く中村晃の登場曲が好き</t>
  </si>
  <si>
    <t>草津温泉</t>
  </si>
  <si>
    <t>北海道日本ハムファイターズ /あゆタロウch/バモあゆくん/秋山ペイソン/浪速の空手王子🥋/04line/パーカーチャンネル/軟骨&amp;七海/</t>
  </si>
  <si>
    <t>sarari、PayPayデビューしました！！(コンビニで初めて使った)</t>
  </si>
  <si>
    <t>t61md</t>
  </si>
  <si>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5購入ならさらに1⃣万円分のpaypayボーナスプレゼント📳https://t.co/J8Y05khNj7#MNP</t>
  </si>
  <si>
    <t>寒いのが苦手です。</t>
  </si>
  <si>
    <t>fuchikoma1977</t>
  </si>
  <si>
    <t>缶詰工場の手洗い場</t>
  </si>
  <si>
    <t>ツィートする内容は所属する組織とは無関係であり、個人的見解でもなく、マクドでチキンナゲットを食べて時間を潰しているJKの私見です。</t>
  </si>
  <si>
    <t>ashi2ya</t>
  </si>
  <si>
    <t>LINE＠の友だち登録で、毎月、オーダー靴割引きクーポンをお送りします。以下から登録してみて下さい。https://t.co/ggqwd3OdLB#宮城興業 #パターンオーダー #PayPay https://t.co/QTHwPCSMON</t>
  </si>
  <si>
    <t>埼玉県白岡市</t>
  </si>
  <si>
    <t>オーダー靴が初めての方もお気軽にご来店下さい。</t>
  </si>
  <si>
    <t>BlueTetuya</t>
  </si>
  <si>
    <t>あーーえーー交流戦中止？そんな馬鹿な、京セラのチケット買ってたのに、PayPayドームも行こうと思ってたのに…</t>
  </si>
  <si>
    <t>ヤクルトスワローズ優勝してたのむ(๑•́ωก̀๑)zzZトプ画は猫ですฅ•ω•ฅﾆｬｰ</t>
  </si>
  <si>
    <t>bagwell555</t>
  </si>
  <si>
    <t>ガラパゴスガラパゴスとバカにされてたけど、FeliCa決済のなんと素晴らしいことかよ。 https://t.co/FSvGZb5Qd4「「店員さんがどれだけ苦労させられたかと…」とあるお店ではPayPayを『使い..」https://t.co/QvPrpoBWor にコメントしました。</t>
  </si>
  <si>
    <t>また いつか どこかで</t>
  </si>
  <si>
    <t>アイコンはたぶなさん(@tabun_na) ヘッダーはハナレ_テル さん(@hanare_teru)の作品です。 高等遊民になりたい。ももクロ緑推しでした/ベイスターズ/アストロズ/ポケモンGO 青 TL40/TBSラジオ/ジョジョ/特撮/メガネコレクター/りななんは永遠の中学生/ももか今まで本当にありがとう</t>
  </si>
  <si>
    <t>h_echigoya_sake</t>
  </si>
  <si>
    <t>配達は大丈夫？といつものお客様よりお電話📞普段通り🚙配達もやってます💪午前中の配達は難しいのですが夕方前後であれば配達可能です！日本酒、焼酎、ワイン1升瓶なら１本から4合瓶なら２本から※PayPay払い🆗※ビール等は在庫してないのでケース単位で安くないです</t>
  </si>
  <si>
    <t>神奈川県大和市中央林間4-29-34 月曜定休 駐車場なし</t>
  </si>
  <si>
    <t>日本酒(地酒)🍶焼酎🍷ワインを主に販売、普通なら売ってるビール.洋酒.飲料.つまみ等は売ってません… 酒粕は一年中売ってます♪ 本味醂や手づくり梅酒用の酒も人気 🐶犬好きな❤️猫派🐈 営業10-19時 10軒程あった中央林間の酒屋も残るは当店のみとなりました</t>
  </si>
  <si>
    <t>tp4_emuko</t>
  </si>
  <si>
    <t>このまえのバイトで｢PayPayの支払い方がわからん｣とか言われたんやけど、わからんねやったら使うなや…私PayPay使ってないんで分かりませんとか言えないから多分………こうですかね…………ハハ……………とか言ってた</t>
  </si>
  <si>
    <t>自称日本TOP4のみなさん</t>
  </si>
  <si>
    <t>A3!(月岡紬)//ヒプノシスマイク(飴村乱数)//ｼﾞｮｼﾞｮ(4部5部)//おじっきょ(znsn、tp4、sior)れべふぉ参戦しました！フォロワー稼ぎ❌他界隈すぎる❌義務教育終了済み</t>
  </si>
  <si>
    <t>PayPayで払えば20％ポイント還元！ 松屋で「ごろごろ煮込みチキンカレー」期間限定復活 - BCN＋R https://t.co/5iTX4zlU58</t>
  </si>
  <si>
    <t>kowloon_tea</t>
  </si>
  <si>
    <t>先日、コンビニのレジでpaypayのインストールから設定までお願いしてた人を見た…</t>
  </si>
  <si>
    <t>ジャパリパーク</t>
  </si>
  <si>
    <t>念のため生きてるフレンズだよ！
凍結されたら@kowloon_tea2だよ！</t>
  </si>
  <si>
    <t>nodaizin</t>
  </si>
  <si>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5購入ならさらに1⃣万円分のpaypayボーナスプレゼント📳https://t.co/UnLf9V72tI#MNP</t>
  </si>
  <si>
    <t>やるぞ～</t>
  </si>
  <si>
    <t>renyayade</t>
  </si>
  <si>
    <t>PayPayはじめてフリマクーポンで入浴剤バブを買うことにしました！！まだどのバブにするかは決めてないけどお得なやつにする！！ https://t.co/sUueISr99i</t>
  </si>
  <si>
    <t>ほぼスラム街</t>
  </si>
  <si>
    <t>福岡出身四十路マッチ売りの熟女★腰痛で出勤率20%★むすめ2歳4カ月卍 先天&amp;突難&amp;人工内耳🦻🏻&amp;レーシック難民🤓元客にガチ恋中🐹恋愛成就祈願卍 （済:ミスコ1年目鼻Iプロテ埋没2回後切開顔面フィラーBNSL1回エラボト3回ワイヤー矯正後インビザ23か月目ヒアルロン酸豊胸）欲しいものはこちら🥺↓</t>
  </si>
  <si>
    <t>CirnoSansenMada</t>
  </si>
  <si>
    <t>エジャン</t>
  </si>
  <si>
    <t>wlwでドロシィ使っているランドソル女子 左眼見えないゾ 人を「フォロー」しようとするって事は逆に「糞リプ」されるかもしれないという危険を常に『覚悟して来ている人』ってわけですよね...</t>
  </si>
  <si>
    <t>ソフトバンクホークス！ソフトバンクホークス！ソフトバンクホークス！ソフトバンクホークス！ソフトバンクホークス！ソフトバンクホークス！勝どき上げろ！勝どき上ーげろ！勝どき上げろ！！paypayドーム！！</t>
  </si>
  <si>
    <t>tottoko11040</t>
  </si>
  <si>
    <t>少し足りないもの調達にスーパーへ。街角PayPayのお店なのでスマホ決済。帰って今ハイター薄めてスマホ消毒。。スマホはハイター臭いしちょっと目が痛い…😣</t>
  </si>
  <si>
    <t>転職後すぐコロナの真っ只中に失業。
週末は実家に父の介護に通っています。
いきもの大好き。今はメダカのみ飼ってます。お花の写真中心にアップしています。</t>
  </si>
  <si>
    <t>xfa273</t>
  </si>
  <si>
    <t>親のZenFone4 SelfiePro、PayPayアプリ入れようとしたら無限に待機中になってて再起動したら直ぐインストール出来たPlayストアでずっと待機中になる問題が高頻度で起きてるらしいけど何なんこれ？</t>
  </si>
  <si>
    <t>オーディオ沼の大陸棚あたり</t>
  </si>
  <si>
    <t>ガジェット、電子工作、マイクロマウス入門(WMMC B2、歴史とはミックスジュース)、ハーフとロボトレースも製作中、RC、オーディオ、ミリタリー(ゲー)、全方位にわか、
強い泥タブが欲しい、Galaxy S10e、Razer Blade Stealth、PAW5000、qdc 3CH、本物になってしまった落単芸人</t>
  </si>
  <si>
    <t>ヤッベ〜お金おろしてねえ病院ってPayPay使えるかな？</t>
  </si>
  <si>
    <t>0nanair0</t>
  </si>
  <si>
    <t>PayPay1回解約してたから登録出来なかったなぁ</t>
  </si>
  <si>
    <t>酒ばっかり飲んでるパリピみたいなイメージだけどびっくりするくらい飲めない
去年とかの関連作品
https://t.co/ezArMrNMZS
https://t.co/HUVJmBFRTf</t>
  </si>
  <si>
    <t>Porikoba</t>
  </si>
  <si>
    <t>店内で「♪wow wow PayPay！wow PayPay！wo〜owペイペ〜イ♪」ってなご機嫌な歌が流れてたからPayPay使えるもんだと思ってたら使えないとのことじゃあなんでこんな曲流してるん！って調べたら「うおうおべいべい♪うおべいべい」でした。元気ずしグループの皆さん申し訳ございませんでした。</t>
  </si>
  <si>
    <t>パズドラ、ダンボーをそこそこ愛している</t>
  </si>
  <si>
    <t>mizsy_plus</t>
  </si>
  <si>
    <t>松屋が捗る#paypay #ペイペイ https://t.co/OZZmPRPKmJ</t>
  </si>
  <si>
    <t>私は特に どこでもいいです</t>
  </si>
  <si>
    <t>‍賽を振る時は訪れ ‍人生の岐路に佇む</t>
  </si>
  <si>
    <t>底辺クソ貧乏人「趣味はPayPayフリマの違反報告とメルカリの通報です。人が稼いでるのを見ると毎日1キロ50円のクソ安パスタを食べてる私が惨めに思うからです。車はワゴンRで服はしまむらです。生意気にもアニメはみたいので違法無料アニメを検索して見るキモオタです。友達も彼女もいません。」</t>
  </si>
  <si>
    <t>perpawakuwaku</t>
  </si>
  <si>
    <t>お昼は、はま寿司で #PayPay 払いで20%還元‼️筋トレ飯に寿司は最高だしほとんど1皿税込110円‼️さて午後も頑張ろ💪 https://t.co/Wyx5XaF4Cd</t>
  </si>
  <si>
    <t>都内で働く、ごくふつーの営業マンです。読書や筋トレ、酒好き、最近の動向、キャッシュレス決済など日頃気になること、あるあるネタをつぶやこうと思います😃休日、地方に鉄道旅してます（自粛中）👟2020年夏より #アドレスホッパー デビュー🏘の予定ですがコロナ関連で遅れる可能性があります🙇‍♂️</t>
  </si>
  <si>
    <t>naiosan</t>
  </si>
  <si>
    <t>一応11件ほどリプ＆配布しました！写真優先になってしまったんであれですが、非常に食欲湧きつつ勉強になりました。これを踏まえて次回は4/9(木)に今日作った奴限定の投稿で開催します！写真必須！また当日ツイートしますので一日練ってください！！！ボートでpaypay代稼いできます！さぁ料理しようぜ</t>
  </si>
  <si>
    <t>ないおさんと呼ばれたり</t>
  </si>
  <si>
    <t>CYD_net</t>
  </si>
  <si>
    <t>@tokachibus @FactoryFun Paypay支払いすごくありがたいです😊✨</t>
  </si>
  <si>
    <t>北海道　帯広市</t>
  </si>
  <si>
    <t>十勝帯広でカーバッテリー・カー用品の販売、取り付け・修理を行っております。バッテリー・カー用品のことならお任せあれ！！お気軽にお問い合わせください。📞0155-41-1818 担当：横川（羽生結弦似と言われます）</t>
  </si>
  <si>
    <t>mojaruru</t>
  </si>
  <si>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5購入ならさらに1⃣万円分のpaypayボーナスプレゼント📳https://t.co/hmMVQPjU8Y#MNP</t>
  </si>
  <si>
    <t>よろしくお願いします</t>
  </si>
  <si>
    <t>hidamari_t_r</t>
  </si>
  <si>
    <t>@bigboyjapan_cam ビッグボーイさん、テイクアウトできるんですね✨しかもPayPay払いできるなんて✨最近はコロナの影響もあり、外食できていないのでテイクアウトを利用して子供達を喜ばせてあげたいと思います❤️応募させていただきます✨</t>
  </si>
  <si>
    <t>２児の母です😃💕
NEWS、SnowMan、土屋太鳳ちゃん、山崎賢人くんが大好きです❤
特に阿部ちゃんにぞっこん💚
色々つぶやきます✨
当選品はツイートさせていただきます✨同じ趣味の方、気軽にフォローしてください❤無言フォロー失礼します🙇⤵️   🥳👼♛ #たくみパワスポ 副業DM❌ #ひだまり当選報告</t>
  </si>
  <si>
    <t>dogs381</t>
  </si>
  <si>
    <t>券売機のないラーメン屋でpaypay使えるのはマジ便利（それ以外だとSuica一択だけど） https://t.co/vB6tPe64Gk</t>
  </si>
  <si>
    <t>ゴッサムシティ</t>
  </si>
  <si>
    <t>夜はお花屋さんで働く🐶を亡くした喪中OLです✨あとこのbioは嘘です。ただの限界渋谷村ベンチャー民です💪😊✨</t>
  </si>
  <si>
    <t>chickhenegg</t>
  </si>
  <si>
    <t>ラーメン食べに行きたいけど行きたいお店は遠いPayPayで松屋吉野家がお得なのも良いなー。かつやは期間メニューはボリュームだけだし、スシローは期間限定感薄くてパス。バーキンは最寄りが遠くなってイマイチ。一体何を食べればシアワセになるのか30分ぐらい考えてる</t>
  </si>
  <si>
    <t>定期更新ゲームとかＦＧＯとかアイギスとか。</t>
  </si>
  <si>
    <t>バイクと食べ物とゲームの話が主。ろくでもない話しかしませんが、定期更新ゲー等のフォローはお気軽に。
えろすは別垢の方に隔離してますが、かなり時々頻繁に漏れます
@wretchedeggs
よそのころうぜきしたい
https://t.co/yeeOo8yxB5</t>
  </si>
  <si>
    <t>deep__wreck</t>
  </si>
  <si>
    <t>paypay、日本dissな孫正義に金がどんどん流れるという大きな欠陥が</t>
  </si>
  <si>
    <t>End of the Universe</t>
  </si>
  <si>
    <t>COVID-19? DON'T PANIC WASH U'r HANDS STAY HOME</t>
  </si>
  <si>
    <t>【アマゾン JP レビュー募集】【全額返金】paypayかギフト券返金対応興味がある方は是非ご連絡ください#アマゾン#無料プレゼント#アマゾンギフト券 #アマゾンレビュー#レビュー#Amazon#Amazonレビュー募集中 https://t.co/UE4N1WbSpf</t>
  </si>
  <si>
    <t>wCTAP</t>
  </si>
  <si>
    <t>楽天Pay、PayPay、Origamiは基本V/M対応だけどそれぞれ楽天カード、YJ・KC、セゾン・TS3のJ/Aが紐付けられるのとか、基本M/AのWebMoney系にセゾン・UC・エポス・TS3・MUNが使えたりとかはあるか</t>
  </si>
  <si>
    <t>国立目黒辺境大</t>
  </si>
  <si>
    <t>Decula iacta est❗
Homo sapiens ssp.</t>
  </si>
  <si>
    <t>Creview1</t>
  </si>
  <si>
    <t>全国の有名飲食チェーンが対象！春のグルメまつりキャンペーン！4月1日〜30日に、対象の飲食店でPayPayを使ったユーザーに、20％～25％のPayPayボーナス還元サービスが実施されます。ファミレスやサーティーワンなどよく使うお店が対象でとっても嬉しい！</t>
  </si>
  <si>
    <t>ポイントが貯まる高還元率クレジットカード10選はこちら↓</t>
  </si>
  <si>
    <t>クレジットカードメディア「CREVIEW」新人編集者。初心者でもわかりやすいキャッシュレス・クレジットカードのお得情報のほか、日常のささやかなできごとをつぶやきます。「ゆるく楽しく無理しない」がモットー。映画と散歩が好き🐑</t>
  </si>
  <si>
    <t>外出れた日くらいは贅沢したいhttps://t.co/n1hoxxW3jO#貢ぎマゾ #貢ぎ奴隷 #財布奴隷 #貢ぎ</t>
  </si>
  <si>
    <t>teteteteyaya</t>
  </si>
  <si>
    <t>PayPayアプリ開くとすぐバーコードでるよね。シンプルにどれがPayPayのアプリか分かってないか、文字読めないかのどちらか</t>
  </si>
  <si>
    <t>APEX /Fortnite /モンスト/プリコネ/コンパス/ポケモン/Shadowverse</t>
  </si>
  <si>
    <t>fuud39</t>
  </si>
  <si>
    <t>#ソフトバンク への乗り換え・新規契約限定 #スマホ乗り換え.com 特別キャンペーンその他iPhone/Androidスマホ⇒2⃣万円 #キャッシュバックガラケー⇒1⃣万円キャッシュバック💴🉐Xperia 5購入ならさらに1⃣万円分のpaypayボーナスプレゼント📳https://t.co/miORHJlS8K#MNP</t>
  </si>
  <si>
    <t>不動産売却に関する情報をつぶやきます！</t>
  </si>
  <si>
    <t>RYOooO_666</t>
  </si>
  <si>
    <t>PayPay払いで面倒なのは、無言でスマホ弄ってる人スマホ弄ってるのか、PayPayなのか分からないPayPayアプリを画面の奥深くにしまい込んで、何処にあるか分からない人も面倒チャージしてない人は…… 電車とかで暇な時にしとけよな！ってなる</t>
  </si>
  <si>
    <t>神奈川県横浜市保土ヶ谷区</t>
  </si>
  <si>
    <t>TF、vore、状態変化、ケモホモ、ケモショタ系列のケモナー ケモホモナー 創作活動は特にしてません コミュ障</t>
  </si>
  <si>
    <t>@yary_2000 @nagoyantokucha PayPayはセレッソのスポンサーやぞ( ˇωˇ )💸</t>
  </si>
  <si>
    <t>Ame_Gel</t>
  </si>
  <si>
    <t>四千沼の奥底</t>
  </si>
  <si>
    <t>雑多垢／趣味が多いです</t>
  </si>
  <si>
    <t>Hinata18Giants</t>
  </si>
  <si>
    <t>paypay行きたかったのになぁ</t>
  </si>
  <si>
    <t>99LINE/EHIME⇄TOKYO/#8 #12 #18 #36 #88 カミネロ</t>
  </si>
  <si>
    <t>AnzenuntenSouka</t>
  </si>
  <si>
    <t>4月7日(火) -世界保健デー-体調不良・ケガ・飲酒時にご利用下さい。ーーーーーーーーー春の全国交通安全運動期間中ーーーーーーーーー🈺21:00-25:00(予定)☎️048-949-6504🙏混雑時は出れない場合がございます。ーーーーーーーーーPayPay/メルペイ使えます。＃運転代行　＃草加市　＃八潮市 https://t.co/fGGC99kC0p</t>
  </si>
  <si>
    <t>埼玉 草加市</t>
  </si>
  <si>
    <t>「煎餅の街」埼玉県草加市を拠点に運転代行を行なっております。 近隣の地域も対応が可能です。 営業日や営業時間は日によって異なります。ご確認の上お願いします。 🈺21:00-25:00【公休日:毎週土曜日 】 ~3Q宣言 Quick（迅速) Quality（品質）Quest (追求)~ ☎️048-949-6504</t>
  </si>
  <si>
    <t>YukiyaEmoney</t>
  </si>
  <si>
    <t>決済システム利用料無料期間（2021年9月30日まで）が終わりに近づくと、取り扱い中止になる店舗はもっと増えるんでしょうかね。#PayPayhttps://t.co/O75xtCGaSU</t>
  </si>
  <si>
    <t>神戸在住、大阪勤務の、外資系企業サラリーマン兼医師です。シンプルライフ実践を目指し、日々の決済におけるキャッシュレス化を進めています。</t>
  </si>
  <si>
    <t>えぇ〜っ💦今月いっぱいでロピアはPayPay終わっちゃうとか😭っていうか、お試し導入だったのね😥その後は現金のみ…😔</t>
  </si>
  <si>
    <t>アミンたんさんからPayPayの支払いリクエストが届きましたリンクをタップ、またはQRコードを読み取ってPayPay残高を送りましょうhttps://t.co/OfaMathkxm https://t.co/HUcNCSS2hv</t>
  </si>
  <si>
    <t>アミンたんさんからPayPayの支払いリクエストが届きましたリンクをタップ、またはQRコードを読み取ってPayPay残高を送りましょうhttps://t.co/utfppDXKfU https://t.co/urwmNri4IA</t>
  </si>
  <si>
    <t>mizuki_souma</t>
  </si>
  <si>
    <t>Paypayと言えばお客さんがQRスキャンして金額入力するタイプのやつ、スタッフが金額確認する前に支払いボタンタップする方もいるけどもアレもちょっと困る</t>
  </si>
  <si>
    <t>キウイ海おさしみ諸島へるめつ島</t>
  </si>
  <si>
    <t>ドラムカンとかファンタシースターとかメタルマックスとかドラムカンとかレトロゲーとかニチアサとか大好き。
液体金属おねーさんとか不定形おねーさん萌。
ぴくしぶ→https://t.co/Jl67TJ8rcm
Skeb→https://t.co/DMWW8MHnjJ</t>
  </si>
  <si>
    <t>huddleguitars</t>
  </si>
  <si>
    <t>４月７日　スタートしてます。#LINEPay #PayPay #デジマート #ギター修理 #大阪市内 #南森町 #南扇町</t>
  </si>
  <si>
    <t>大阪市北区南扇町</t>
  </si>
  <si>
    <t>大阪市北区南扇町にギターリペアショップを開設!!</t>
  </si>
  <si>
    <t>mizushimax</t>
  </si>
  <si>
    <t>食って帰るだけの生活#paypay #ペイペイ https://t.co/Np0qABbcKs</t>
  </si>
  <si>
    <t>愛知県津島市</t>
  </si>
  <si>
    <t>エイベックスビル7Fのヌシ</t>
  </si>
  <si>
    <t>ryumax911</t>
  </si>
  <si>
    <t>なんでPayPayが使えてデビットが使えないのよ。</t>
  </si>
  <si>
    <t>what's up??</t>
  </si>
  <si>
    <t>SEVENTEEN セブチ 個別握手会 個握 交換 福岡 PayPayドーム譲→福岡   ジョンハン 1部、2部求→福岡 ウォヌ 2部以外(買取も検討)顔写真付き身分証明書交換可能です。当方10代後半となっております、なるべく歳の近い方でお願い致します。心当たりのある方DMお願い致します。</t>
  </si>
  <si>
    <t>え⁉️またPayPayキター‼️御徒町心療内科。一昨日古参PayPay2000円でピザ一昨日通報されたお花見オフ会、参加者ジモティーオジさん1人※クリ賞・ギフト受取不可！不要！PayPay #lv325195260 https://t.co/su9x28MckK https://t.co/8GhPbCBUYB</t>
  </si>
  <si>
    <t>WindPerc_BKK</t>
  </si>
  <si>
    <t>paypayいろんなのが重なって10%バックって強すぎないか</t>
  </si>
  <si>
    <t>いーぷん</t>
  </si>
  <si>
    <t>湘南の山奥と横浜の山奥で吹奏楽を勉強しています。タイ大好き人間。東南アジアで吹奏楽をやりたい。TOIN→SFC'16/藤井進也研究室/吹奏楽/打楽器/川崎フロンターレ</t>
  </si>
  <si>
    <t>え⁉️またPayPayキター‼️御徒町心療内科。一昨日古参PayPay2000円でピザ一昨日通報されたお花見オフ会、参加者ジモティーオジさん1人※クリ賞・ギフト受取不可！不要！PayPay #lv325195260 https://t.co/su9x28MckK https://t.co/nGaqO9mHdA</t>
  </si>
  <si>
    <t>erotaros</t>
  </si>
  <si>
    <t>対応してないってわざわざ貼り出してるのにPayPayでって言ってくる人に何度も説明させられる非対応店舗の苦労もあるんですが https://t.co/1OXHvw1tlw</t>
  </si>
  <si>
    <t>第２東京市</t>
  </si>
  <si>
    <t>超速グランプリおじさん。存在自体がR-18指定(沼) 特撮(主にライダーとMCU)、型月、スパロボ系ロボアニメ辺りが守備範囲 かつては重度の活字中毒でした 実はギターも弾けます 質問箱はこちら👉 https://t.co/2JeEu7f9pr</t>
  </si>
  <si>
    <t>【生放送】え⁉️またPayPayキター‼️御徒町心療内科。一昨日古参PayPay2000円でピザ一昨日通報されたお花見オフ会、参加者ジモティーオジさん1人※クリ賞・... を開始しました。 https://t.co/nxQpzUp0tr #lv325195260</t>
  </si>
  <si>
    <t>え⁉️またPayPayキター‼️御徒町心療内科。一昨日古参PayPay2000円でピザ一昨日通報されたお花見オフ会、参加者ジモティーオジさん1人※クリ賞・ギフト受取不可！不要！PayPay / 番組開始しました！ https://t.co/nTQVPHONKG</t>
  </si>
  <si>
    <t>Paypay…人によってはお会計時「あ！チャージない！チャージするから待ってて！」って数十分レジで立ち往生されたりするから地味に微妙に困る…</t>
  </si>
  <si>
    <t>mkbasket15</t>
  </si>
  <si>
    <t>paypayを使用してみる</t>
  </si>
  <si>
    <t>仮想空間</t>
  </si>
  <si>
    <t>男/自分が楽しいなって思ったことに真っ直ぐに進む人間/Apex/FCI/スマブラ/MJ麻雀/アイコン(@nanaice_z)さんのイラストをヘッダー(@shiro_fx6)から貰ったものを使用/欲しい(https://t.co/IXyX2GWf63…)</t>
  </si>
  <si>
    <t>ママフル行ったことないけどPayPay使えるんや！これからはママフルいこ！ https://t.co/wJfdF0IzCA</t>
  </si>
  <si>
    <t>hyonjihsjbts</t>
  </si>
  <si>
    <t>@piiiipoooo12 まじ！！ライブは基本的にPayPayドームやもんなぁ😢</t>
  </si>
  <si>
    <t xml:space="preserve">りんごとるなよ？ ちなり </t>
  </si>
  <si>
    <t>ばんたん￤有岡大貴￤リム通知ｵﾝ 韓国語◎ ポロバ気まぐれ リプ返・DM返すの遅いよ</t>
  </si>
  <si>
    <t>ojamakansan</t>
  </si>
  <si>
    <t>おじゃま館全店にてPayPay、LINEpayお支払いで利用出来ます♪お支払いのタイミングで｢〇〇ペイ｣とお気軽にレジスタッフへ仰って下さい✨ https://t.co/CqYCQeZzqu</t>
  </si>
  <si>
    <t>兵庫県神戸市中央区</t>
  </si>
  <si>
    <t>三宮のゲーム屋さんといえばココ！新作からレトロゲームまで取り揃えたゲームショップ『おじゃま館 三宮店』の公式アカウントです。お得情報・セール情報etc発信！tel.078-393-1567 ペイペイLinepay利用もOK！！(お問い合わせに関しましては、御電話にて対応致します。)</t>
  </si>
  <si>
    <t>RinTerry</t>
  </si>
  <si>
    <t>@fukuchan25 PayPayで払えるんですね！知らなかった</t>
  </si>
  <si>
    <t>神奈 横浜市 神奈川区</t>
  </si>
  <si>
    <t>スキー・カヤック・野外活動垢 34歳♂のリターンスキーヤーです。スキー・スノボ垢フォロバします。12年前にSAJ1級は取ったけど再受験！所属の基礎スキークラブで部員募集中です。インラインスケートも好き。</t>
  </si>
  <si>
    <t>takizawa_akila</t>
  </si>
  <si>
    <t>セブンイレブンでpaypayがポイント0.5になったからnanacoに戻そうかな</t>
  </si>
  <si>
    <t>パソコン･アキバ･自作･アニメ･中二病･音楽･vocaloid･映画･TV録画･radio録画･電化製品大好きだけど超貧乏。非リア。たまに現れて再び突然きえたりします。メールでのフォロー命令に従う･アニメ画像実況で連続投稿･ゲームBF系下手･＠返せない時あり。あいさつしちゃいます。社畜。アフィは報告'B'。気楽に挨拶ｼ</t>
  </si>
  <si>
    <t>クレジットカード使えないけど、PayPayはOKっていう店が近所でもかなり増えたんだよね。これは使わない手はない。 https://t.co/qlJ4vi4xMJ</t>
  </si>
  <si>
    <t>relic_f</t>
  </si>
  <si>
    <t>PayPayは今月から標準還元率が0.5%になったから…(5%還元対象の店なら+5%が30日まで)正直使う機会が無くなってる</t>
  </si>
  <si>
    <t>秋葉原に住みたい</t>
  </si>
  <si>
    <t>パソコンの自作だけが生き甲斐です。パーツ代のためにバイトとタイムセールとなんちゃらPay使いまくりな毎日</t>
  </si>
  <si>
    <t>paypay残高即座に現金化出来ます</t>
  </si>
  <si>
    <t>risumode</t>
  </si>
  <si>
    <t>@HAMAZUSHi_com 今は外食を控えているので、テイクアウトできると本当に助かります！PayPayで支払いできるのも嬉しい❣#テイクアウトもPayPayで#はま寿司</t>
  </si>
  <si>
    <t>懸賞🎯美容💄ゲーム🎮節約👛お得💰スイーツ🍩大好きです💞</t>
  </si>
  <si>
    <t>※#電子決済※当店では #PayPay #auPay #d払い でのお買い物が可能です！ご希望のお客様には、アプリの導入から使い方までサポートいたします！ぜひ、この機会にご利用ください#バーコード決済 #電子マネー #キャッシュレスhttps://t.co/2c5J5tGMY6</t>
  </si>
  <si>
    <t>jun240zz</t>
  </si>
  <si>
    <t>お昼ご飯だよ♪PayPayで20％還元？みたいなので冷しキンタマぶっかけうどん（中）いただきまーす☆ https://t.co/muEI99vw31</t>
  </si>
  <si>
    <t>豚小屋</t>
  </si>
  <si>
    <t>またの名を横浜センズリタワー/サイケデリックトランス/ インフェクテッドマッシュルーム/料理/動物/ダイエット/アル中/ベイスターズ/ラーメン二郎/キチガイ/可愛いもの/自然/クズ/ 下ネタ注意/紙巻タバコは吸わないが葉巻は好き/#センズリ友の会</t>
  </si>
  <si>
    <t>mg_susaki</t>
  </si>
  <si>
    <t>【お得情報】PayPayが使える！ 詳しくはスタッフまで、お気軽にお申し付けください。 https://t.co/VOQdlNvDvW</t>
  </si>
  <si>
    <t>マルナカ須崎店内に2011年11月25日オープン致しました！  ワンピースやディズニー、夏目友人帳等の景品を取り揃えております！ぜひお立ち寄りくださいませ♪</t>
  </si>
  <si>
    <t>STCN_GT</t>
  </si>
  <si>
    <t>これは賢明……PayPayより個人的にLINEpayを使うやつ(だいたい若者)が好かん……勝手にアプリ内のクーポンの使い方とか聞いてきてわからないなりに私がサポートするもやっぱり使えなくてわたしのせいだってキレて帰った人いたなぁ……しねばいいのに……😊</t>
  </si>
  <si>
    <t>四国県うどん市、心は津軽平野</t>
  </si>
  <si>
    <t>捨て駒であり審神者であり殿であり特務司書でありポ女他。成人済み。常に精神荒波の人。主は毛利元就様。しかし史実長宗我部も尊い。刀の推しは鶴さん。城娘みんな可愛い。文アルはBRI派🍒担およびsk一門、へい公のモンペ。ﾎﾟｯｾを信じろ！！！🍭📚🎲長すぎるツイプロ→https://t.co/Qyyz3dGX4s</t>
  </si>
  <si>
    <t>TBftHIbNA8wwV7Q</t>
  </si>
  <si>
    <t>バカラ社長と曖羅さんのコラボ企画（@bacara_brave9_0 ）（@85565 ）にてpaypay500円分当選しました！🎉アマギフ企画でしたがpaypayにも変更可能ということでpaypayにさせていただきました😊本当にありがとうございます！！✨#バカラ社長企画#ルルロロ当選報告 https://t.co/0wyM1qcvXd</t>
  </si>
  <si>
    <t>懸賞垢/3児のママです！👦🧒👶/#懸賞好きさんと繋がりたい/#ルルロロ当選報告/怪しいアカウントフォロバ、副業系🙅🏻 /変なアカウント🥦します</t>
  </si>
  <si>
    <t>niccooo7</t>
  </si>
  <si>
    <t>@monsutosoutai8 あつ森 かぶ価 カブ価 株価 かぶ カブ 株出)カブ価 564ベル求)メルカリの招待コード打ってくれる方完全無料です、丁寧に教えます最大10往復まで先着3名様（既に周回中の人がいる為）参加希望の方はDMを送ってくださいpaypay¥500orアマギフでの対応可能！</t>
  </si>
  <si>
    <t>@KING_EUROPEAN これはもううまかっちゃんじゃない！！本気の奴だ...お店中洲にでも出してください！資金援助します(paypay1000円分)</t>
  </si>
  <si>
    <t>Nebosuke419</t>
  </si>
  <si>
    <t>paypay スーパーで買い物するだけで１０%還元強すぎる</t>
  </si>
  <si>
    <t>配信＆過去配信：youtube↓</t>
  </si>
  <si>
    <t>適当に呟いてるねぼすけ。youtubeで配信やってました。fortnite：みょんさん３さい    ガンオン：Sジsakate　S連五月雛　台湾：葉月雛　SDGO:sakate</t>
  </si>
  <si>
    <t>azu527azu</t>
  </si>
  <si>
    <t>今さら感あるけど、paypay始めよう…←在宅ワーク中の元気は、この間食べに行ったおかげかな。((本日は一時出社))みんなにも元気届け😌 https://t.co/7J4tonurut</t>
  </si>
  <si>
    <t>自分のペースで応援します。</t>
  </si>
  <si>
    <t>@KAZUYA_SOLIDEMO✩今日もキラキラしてきてね♡^^ かずやくんのさらっさら〜のナチュラルヘアが好き♡♡♡ ※フォローご希望の方は一言お願いします。取引アカNG。基本知り合いのみ相互フォロー。／Lead・w-inds.・ジェジュン 他</t>
  </si>
  <si>
    <t>hoshinoruri16</t>
  </si>
  <si>
    <t>PayPayって、QRコードを読み込む→支払金額を自分で打ち込む→打ち込んだ金額を店員に確認してもらって支払いボタンを押す、って感じでスゲェめんどくさいんだよね。楽天ペイみたいに店員がバーコードをピッとして終わりなら簡単なのに。 https://t.co/MZnF8rljI9</t>
  </si>
  <si>
    <t>特ソン・アニソンを集めてるだけのコレクター。好き勝手につぶやきます。「ツイッターをまとめる」を覚えた。好き勝手にまとめます。ガルパン好き。他にアイマスとかデレマスとか好きですよ？
アイコン画像は警視庁のシートベルト着用啓蒙ポスターから。</t>
  </si>
  <si>
    <t>DRACURIOTluna</t>
  </si>
  <si>
    <t>PayPayに変えてみたけど便利やね</t>
  </si>
  <si>
    <t>エンジェリック・ハウル</t>
  </si>
  <si>
    <t>構築Fenrir 2pickRV Re. 窓 2pick窓管理人 Shadowverseやってます。OOTDay2 JCGローテーション＆2pick3位タイ 鍵@JOKER_nanami9</t>
  </si>
  <si>
    <t>n1sh1guch1y0sh1</t>
  </si>
  <si>
    <t>当教室のホームページ、ちょこちょこ更新しております。オンラインでのレッスン、PayPayでのお支払い等対応しております。YouTubeも随時更新中。次回更新予定は4月12日（日）18時となっております。https://t.co/eXhJdN8Ngm https://t.co/aHUhKGt0oY</t>
  </si>
  <si>
    <t>奈良県葛城市で音楽教室を開いています。 オンラインボイトレ受付中。ホームページから詳細をご覧頂けますと幸いです。関西二期会正会員、JEUGIAカルチャーセンター橿原店講師、大和高田第九の会合唱指導、KCE奈良橿原校ボイストレーナー、ココナラ。You Tube「西口音楽教室」で検索！</t>
  </si>
  <si>
    <t>@yukikuri0723 本家のマシマシが反応した！！！落ち着いたらpaypay使えるかわかりませんが食べ行ってください！</t>
  </si>
  <si>
    <t>kankan_akzu</t>
  </si>
  <si>
    <t>操作が出来ずに使え無かったら、店側のせいにするのは止めてほしいと思う。paypay以外にも、iPhone7以降の電子マネー決済のやり方と持っているスマホの機能をきちんと理解して使って欲しい。リース期間の問題で古い端末をまだ使わざる得ない店舗があるからね…かざすだけでは支払い出来ない</t>
  </si>
  <si>
    <t>寛(kan)
AVATAR.korraとVoltron(shance)に今さらハマる/
I am a typical Japanese who cannot speak English. 
(@kan91069114 🔞)
https://t.co/wNvmt3XWHu</t>
  </si>
  <si>
    <t>kk91qb</t>
  </si>
  <si>
    <t>交流戦中止ってことはカープの福岡3連戦ダメか。今のうちにたくさんPaypayドーム通っておこうと思っても無理やね。昨年そこそこ行っといて良かった。 https://t.co/tqle6OPi5X</t>
  </si>
  <si>
    <t>(九州)→長野市↔︎信濃町</t>
  </si>
  <si>
    <t>スポーツ観戦好き。⚾️釜山ロッテ#10、サムソン#5、信濃、鷹、鯉、⚽️鳥栖(1分)、松本、🏐VC長野(2敗)、大分三好(2敗)などを応援📣2020現地0勝4敗1分。今季も黒姫のシーズン券買いました🏂🛷</t>
  </si>
  <si>
    <t>@jashinm0 これは超豪華日本酒最強コース...温泉ついてたら最高ですが入浴剤が買える程度のpaypayお送りします！</t>
  </si>
  <si>
    <t>お得にお買い物をしませんか？当店では、様々なキャッシュレス決済に対応しております!!お気軽にお立寄り下さい＾＾#テルル #キャッシュレス #paypay #aupay #Linepayhttps://t.co/dkbNinmi3L</t>
  </si>
  <si>
    <t>kishisparty</t>
  </si>
  <si>
    <t>フォトアイテムにぴったりのスクリプトバルーン🎈前撮りやwelcomeスペースでも人気ですよ😃#バルーンアート #風船 #文字バルーン #birthday #誕生日 #balloons #party #partydecorations #love  #筆記体 #ぷれ花嫁 #結婚式 #weddingphoto #前撮り #名古屋  #paypay #まちかどpaypay https://t.co/GheMZka9eT</t>
  </si>
  <si>
    <t>愛知県名古屋市西区那古野2-7-17</t>
  </si>
  <si>
    <t>創業1946年、国内外10000点以上のバルーン、パーティーグッズ、イベント用品を扱う輸入商社、キッシーズ（株）の直営パーティーストアです。愛知県名古屋市西区那古野2-7-17 日本最大級のOnline Shopはこちら https://t.co/Jyg52HFFYb</t>
  </si>
  <si>
    <t>n_dakedona</t>
  </si>
  <si>
    <t>毎日更新】2020/4/7開催中の主な #スマホ決済 等イベント最大25%】paypay 飲食店7倍】dポ applepayローソンセール】d払い ユニクロGU エアリズム2枚で1枚バック</t>
  </si>
  <si>
    <t>東京 町田市</t>
  </si>
  <si>
    <t>その日の主な決済キャンペーン情報を毎日8-9時に投稿中。スマホ決済、mnp、ガジェットについて呟くスマホ販売員。anaマイラーですー</t>
  </si>
  <si>
    <t>910pen212</t>
  </si>
  <si>
    <t>Yahooのルーレットほぼ毎日やってるんだけどPayPay1円分以外当たったことない😭💦Switchとかは無理だろうけどお菓子とか何か当たりたいよー🤔💦</t>
  </si>
  <si>
    <t>30代前半/妊活中🌱/夫と猫と2人といっぴき暮らし🐈ディズニー大好き🌻懸賞応募にハマっています😆✨当選報告必ずします‼️❄️🍂☃️→ #きき当選報告✌️旅行に行きたい✈️💕節約と浪費が趣味です💸💓笑すぐおなかへるから食べ物当たるととっても嬉しい🍙 ↓ほしいものリスト🙏✨たまに #きききかく 🌸</t>
  </si>
  <si>
    <t>fukase216</t>
  </si>
  <si>
    <t>SEKAI NO OWARI  Du Gara Di Du2020年9月5日PayPay ドーム指定席4枚を40000円でお譲りしたいです。ファンクラブ1次当選したものです。#セカオワ #セカオワライブ#セカオワチケット</t>
  </si>
  <si>
    <t>L1run</t>
  </si>
  <si>
    <t>「店員さんがどれだけ苦労させられたかと…」とあるお店ではPayPayを『使い慣れた方のみ』の利用をお願いしている - Togetter https://t.co/HrPkD7NrMV @togetter_jpさんから</t>
  </si>
  <si>
    <t>yuji_etoile</t>
  </si>
  <si>
    <t>PayPayモールのポイント還元キャンペーンも終了し順調に節約生活が続いておる💸</t>
  </si>
  <si>
    <t>大阪・京都・神戸</t>
  </si>
  <si>
    <t>なんでも撮れるフォトグラファー。今は鬼滅の刃とFGO、NieR:Automataにハマり中✨ コスプレ、ポートレート、風景。アイコンは本人。趣味 &amp; 仕事の撮影依頼随時受付中📩 写真の撮り方ブログも大人気爆速更新中！</t>
  </si>
  <si>
    <t>kuruneet</t>
  </si>
  <si>
    <t>東京ドーム・京セラドーム大阪・福岡PayPayドームもあるしな</t>
  </si>
  <si>
    <t>政令指定都市</t>
  </si>
  <si>
    <t>三森すずことスタァライト九九組と嵐(翔担)</t>
  </si>
  <si>
    <t>salut222222</t>
  </si>
  <si>
    <t>どこも超快適マスクの入荷が最近めっきり減った気がするPayPayモールでやらかしたのがもしかして響いてるのかな〜</t>
  </si>
  <si>
    <t>表では呟きにくいことなど。※マスク等の買い方に関する質問には一切お答えしません (答えてもお礼すら言わない人ばっかなので😇)</t>
  </si>
  <si>
    <t>hawaiipafe</t>
  </si>
  <si>
    <t>爽やかなグラタン&amp;amp;無添加:クレジット&amp;amp;PayPay「霧島黒豚⭐️生姜焼きご飯ドリア」八斗木ネギ・国産生姜仕立て！ミニパフェ&amp;amp;珈琲&amp;amp;紅茶セット！#長崎カフェ #出島 #長崎ランチ #長崎観光 #長崎lovers #長 #長崎グルメ #長崎中華街 #長崎レストラン #長崎カメラ部 #グラバー園 #眼鏡橋 https://t.co/KcSMPrePgP</t>
  </si>
  <si>
    <t>長崎県長崎市出島町10-16</t>
  </si>
  <si>
    <t>1月の定休日は6142027 日 ☆日本のパフェ発祥の店☆爽やかなグラタン☆ 日本のパフェは当店から…！オリジナルらしい王道さでありながら、革新的なメニューが勢揃い。日替わりのお食事は、こだわりのチーズやホワイトソースで満足感たっぷりなのに軽やかで爽やか！今まで味わったことのないようなグラタンが！</t>
  </si>
  <si>
    <t>bubble_awa</t>
  </si>
  <si>
    <t>自分の決済、Kyash、PayPay、イオンカードの三銃士だ(現金を含めそれ以外を使うことがほぼない)</t>
  </si>
  <si>
    <t>101号室</t>
  </si>
  <si>
    <t>VOCALOID楽曲や動画を作ったりしてます / Icon @ss_she_ep / 通販 https://t.co/MdCAXOZMJq / Tumblr https://t.co/gteagOZLb3 / Bot @bbl_cr / #元気に生きような2020</t>
  </si>
  <si>
    <t>@busonsan この前うちのスタッフが蒙古タンメンのカップラーメンで作ってくれて美味しかったパターンのやつですね！ブタメンとかでできるとは！！paypayします！</t>
  </si>
  <si>
    <t>iinmke</t>
  </si>
  <si>
    <t>コスメ💄雑貨💍動物🐩🐱食べること🍨🍣🍖ディズニー🐻お得なこと🌸懸賞🌸お笑い♥などなど大好きです(#^^#) 甘い物には目がない🍰🍦🍫　子猫🐈・子犬🐶がかわいくてしょうがない❤日々癒されてます💕フォロー大歓迎です。※RTのRTが多い方はブロックさせていただきます😅</t>
  </si>
  <si>
    <t>moneyhensachi</t>
  </si>
  <si>
    <t>今日のお昼は何にします？🍖🥘🍔コロナ対策に出前・テイクアウトを活用しましょう。✅LINEデリマ - 500円オフクーポン✅[初回限定]LINEポケオ - 50%還元✅LINEポケオ - 600円以上で200Pt還元（最大33%還元）✅PayPay飲食：20%〜25%還元✅吉野家テイク：15%オフ（PayPay併用可） https://t.co/KMA98cauqz</t>
  </si>
  <si>
    <t>絶賛コロナショックで含み損○00万をおんぶに抱っこ状態。
札幌民のフリーランス。フォロバ100%。
お金に関する情報を毎日発信するブログ「日常的マネー偏差値向上ブログ」を運営。
PayPay等のQRコード決済、携帯・スマホ、節約術、商品レビュー、子育て情報、カーシェア、株主優待等のお得な役に立つ情報を発信しています。</t>
  </si>
  <si>
    <t>bodyguardAKIBA</t>
  </si>
  <si>
    <t>ボディーガードアキバ店です🐺　当店はキャッシュレス還元中✨paypayも使用可能です😄ボディーガードアキバ店は本日も11時から20時まで営業中です!!皆さまのご来店お待ちしております👍#護身用品 #秋葉原 #催涙スプレー #警棒 #スタンガン #防犯 #防刃 #防災 https://t.co/R63PDeFM6O</t>
  </si>
  <si>
    <t>東京 千代田区外神田6-12-5 長谷川ビル2階</t>
  </si>
  <si>
    <t>営業時間１１時～２０時まで！商品の事について呟いていきます！秋葉原にお越しの際はどうぞお気軽にご来店くださいませ！
https://t.co/PcMtxPvAwF</t>
  </si>
  <si>
    <t>fukufuku0219</t>
  </si>
  <si>
    <t>本日の日替わりランチです。#江古田 #定食 #PayPay #aupay #弁当 https://t.co/SDoYGR0130</t>
  </si>
  <si>
    <t>江古田</t>
  </si>
  <si>
    <t>一人ステーキ、一人鍋屋
ランチは17時まで販売中☆ご飯400gまで無料 /PayPay可/5%還元中</t>
  </si>
  <si>
    <t>yuki_benzene</t>
  </si>
  <si>
    <t>PayPayの投げ銭CMカフェで勉強会だってのにたったの1000円ぽっちかよドリンク2杯で終わるわ最低でも3000円ぶち込めやって思ってしまう</t>
  </si>
  <si>
    <t>さいたまちほー</t>
  </si>
  <si>
    <t>もはや息子ちゃん可愛いBOT化してる
旦那のティケとコスプレをしてたフレンズ🐱
コスバリ→夫婦サスサク/ヒナナミ/スネークとシエル/凜々蝶
⚠成人腐女子⚠
腐り発言普通にします♥閲覧にご注意下さい♥
ゆうきりん末期信者。</t>
  </si>
  <si>
    <t>Hokusei_Ryoyu</t>
  </si>
  <si>
    <t>【北星ハイヤー・砂川北星ハイヤー・岩見沢小型ハイヤー】#PayPay と、#楽天ペイ でタクシーの支払いができるようになりました！※QRコード読み取り式今後も利用しやすいタクシーを目指してまいります。#滝川 #砂川 #岩見沢 #タクシー #QRコード</t>
  </si>
  <si>
    <t>北海道滝川市</t>
  </si>
  <si>
    <t>グループ会社関連や地域の事などつぶやきます。北海道滝川市を中心にタクシー、TSUTAYA、びっくりドンキー、介護、賃貸、自動車販売・整備、保険、食品製造、建設・建築、リサイクル、燃料販売等を行っています。※質問等にはお答えできません。#北海道 #滝川 #砂川 #赤平 #砂川 #深川 #江別 #札幌 #岩見沢 #新十津川</t>
  </si>
  <si>
    <t>setusoku</t>
  </si>
  <si>
    <t>節約速報： ヤフオクで1000円以上落札すると100円分PayPayが10回貰える。～4/10。 https://t.co/O9RA1IFBi4 #節約</t>
  </si>
  <si>
    <t>節約速報：携帯一括キャッシュバック情報、乞食速報、値下げした商品、進行中のお祭りセールなどタイムリーな情報を配信します。</t>
  </si>
  <si>
    <t>なーくんPayPay使ってるのおそろっちでテンション上がった•̥  ̫ •̥</t>
  </si>
  <si>
    <t>iTunes Amazonギフト Google play 販売、クレジットカード 、携帯決済の現金化しています。例1500円→2100円3000円→4200円5000円→6500円10000円→13000円Amazonギフト　　iTunesカードGooglePlayカードクレカ現金化paypay残高現金化LINEpay残高現金化裏バイト闇バイトクレカクレカ現</t>
  </si>
  <si>
    <t>#荒野行動アカウント買取 11#廃課金_金枠多数など高価買取 総実績700以上なので安心🗝️実績確認【https://t.co/y9BYJ023Lw】買取方法各種プリカ/銀行振り込み/Linepay/paypay#即日支払い💸#荒野行動#荒野行動垢買取#荒野行動買取https://t.co/uDdea1AzTe</t>
  </si>
  <si>
    <t>sho_pon</t>
  </si>
  <si>
    <t>店によっては支払完了画面からもう1タップして決済番号画面見せないといけない所もあって統一してないから面倒臭いんだよね。しかも店員さん.. https://t.co/TMuYzGpGLL「「店員さんがどれだけ苦労させられたかと…」とあるお店ではPayPayを『使い..」https://t.co/B72Fiv1053 にコメントしました。</t>
  </si>
  <si>
    <t>関東在住です。 最近ヒマなんで国会中継とか見てます。 時々来てはつまんない事つぶやいたり、マイペースでやってます。</t>
  </si>
  <si>
    <t>MU_uu_p</t>
  </si>
  <si>
    <t>ほんまにこれ〜〜〜〜〜この前も全然PayPay使えてないおばあちゃんがいて、まぁ教えれば済む話ではあるんだけど後ろのおっさんが｢早くしろや！！｣って怒鳴ってきてめちゃくちゃイラついたないや、まだ決済中だし見えねぇのかよっておばちゃんにも｢こちら押してくださいね〜｣って丁寧に手で指し</t>
  </si>
  <si>
    <t>🌸ﾁﾝﾎﾟﾎﾟワールド🌼</t>
  </si>
  <si>
    <t>Fランゴミ人間</t>
  </si>
  <si>
    <t>@bellsamayo よく見たら割りかし簡単に出来そうに見えてのでPayPayします！</t>
  </si>
  <si>
    <t>heat_exchange</t>
  </si>
  <si>
    <t>えらか、、うあけなぬつふえすつつかきしかかえふあかたあう.@Ma__anal さんの「「店員さんがどれだけ苦労させられたかと…」とあるお店ではPayPayを『使い慣れた方のみ』の利用をお願いしている」https://t.co/Zyr0wf5cpf をお気に入りにしました。</t>
  </si>
  <si>
    <t>読みは“ひーと“。某高専卒業生。最近はTwitterをトレード日誌代わりにしてる。お気に入りはつぶやきの保存のため行っています。</t>
  </si>
  <si>
    <t>Go_miyoon</t>
  </si>
  <si>
    <t>@nakau_info なか卯の親子丼ってとろとろしててとても美味しいです！学生のころよく食べました。PayPayだとお得に食べれるなるほど～(*‘ω‘ *)</t>
  </si>
  <si>
    <t>🐯TJapan🐯</t>
  </si>
  <si>
    <t>OL👓在宅勤務でたんたんとぽちぽち働き中💻
歌と踊ること食べることが大好き🎸
姪っ子と遊ぶのが楽しい🎶🤸
懸賞は㍻幼少時からハガキ書き🖊&amp;🖱
令和はTwitterもトライしてみます🔰🔥
無言フォロー大歓迎です🙋
💛舞台鑑賞/旅行/ベリーダンス/映画/読書/カメラ/ポケgo
ゆるキャラが大好き💗</t>
  </si>
  <si>
    <t>今更ながらPayPay登録してみた。</t>
  </si>
  <si>
    <t>kumadyo</t>
  </si>
  <si>
    <t>歯医者でPayPayが使える時代か</t>
  </si>
  <si>
    <t>FGO、モンスト、パズドラ、ドカバトをこそこそとやってます。 TVゲームではダクソ、スマブラ、スプラなどやっています。 カードはポケカやってます。 最近ちょっとガチめにやってます。 目指せ主夫。幸せを大切にしたいです。</t>
  </si>
  <si>
    <t>emd2nd</t>
  </si>
  <si>
    <t>「店員さんがどれだけ苦労させられたかと…」とあるお店ではPayPayを『使い慣れた方のみ』の利用をお願いしている - Togetter https://t.co/EZ13Hp8H0r @togetter_jpさんから</t>
  </si>
  <si>
    <t>漫画等の感想を書いているサイト「Ｅ.Ｍ.Ｄ.2nd」の中の人。 自分が買ってきたもの(主に漫画雑誌や同人誌)の紹介、飯テロ、アキバへ行った際に見たもの呟き、気になった事を適当に呟いています。肌に合わないと思いましたら遠慮なくリムーブして下さい。</t>
  </si>
  <si>
    <t>@sukiya_jp すぐそこのすき家様🌺よく利用させてもらっています😊子供がいるとPayPayでの支払いは片手で済むのでほんと楽チン⭐️お米50名ににお食事券まで❤️❤️なんと豪華なキャンペーン‼️ありがとうございます！ぜひ応募させていただきます☺️🌸</t>
  </si>
  <si>
    <t>frecce</t>
  </si>
  <si>
    <t>冒険とイマジネーションの海の近く</t>
  </si>
  <si>
    <t>Gaiax 人事支援／飯田里穂さん推しの親子りっぴーたー👧／ピナレロFP4🚲で自走する広島サポ／星空凛は天使😻／AJたまがわスタッフ／Ally🌈／DJ：未定 ／スクフェス518967370／ note https://t.co/xgqWV8Vn7X ／FB https://t.co/8J1D1FuU8C</t>
  </si>
  <si>
    <t>r_vr_f</t>
  </si>
  <si>
    <t>テレワークのお供、paypayは使ってますか？今なら誰でももれなく20%還元(ソフトバンク、ワイモバイル、プレミアム会員なら25%還元)上限3000円相当なので、今月いっぱい十分使えますね！詳細は以下https://t.co/jFpQGl7BFK https://t.co/seE00NO0sv</t>
  </si>
  <si>
    <t>鹿児島→福岡→東京</t>
  </si>
  <si>
    <t>服好きな2年目です。 週0で神奈川から東京に通ってます🦠</t>
  </si>
  <si>
    <t>aprile39</t>
  </si>
  <si>
    <t>高齢者でサクサクやってる方もいるし、若くてもすごく時間かかっている人もいる。初めてだったらわからないよね。PayPayや楽天ペイなど入れた店のレジが一時かなり並んだ。PayPayが午前中だとお得になるキャンペーンしたから急いで使いたい人達があちこちのレジにいたから。今はスムーズ。慣れだね。 https://t.co/EDJcUDotvY</t>
  </si>
  <si>
    <t>中長期投資。中国、米国、日本。超長期投資が本来のスタイル。短期もやるけどね。</t>
  </si>
  <si>
    <t>@ba7Hss40TQwsnQc 可哀想なのでネタで賞としてPayPayします！おめでとう！</t>
  </si>
  <si>
    <t>MgPsince1992</t>
  </si>
  <si>
    <t>paypayで思い出した話最初の還元セールやってたとき、ビックカメラに行ってパソコンを買おうとしたけど、結局買わなかった。超低スペック高額国産PCか、超高性能PCしか置いてなく、欲しかった13インチミドルスペックのPCがなかった（アマゾンで買った）結局どれだけお得でもリアル店舗は嫌だ</t>
  </si>
  <si>
    <t xml:space="preserve">Thailand </t>
  </si>
  <si>
    <t>バイク歴はjog(2st)→グラストラッカー→XS650SP→ベスパ PX125→YZF-R25→XJR1300（2008model）→NC750X（2015model）→KLX150
住所は、タイのイサーン地域のどこか
モトブログをはじめました！毎週金曜日公開です。
🇹🇭の公立学校で日本語教師、やってます。</t>
  </si>
  <si>
    <t>vortis12ossan</t>
  </si>
  <si>
    <t>paypay払い 笑 https://t.co/9iMbUN0rSX</t>
  </si>
  <si>
    <t>2020から本気出す予定が…来年から頑張る</t>
  </si>
  <si>
    <t>sanakichi</t>
  </si>
  <si>
    <t>「店員さんがどれだけ苦労させられたかと…」とあるお店ではPayPayを『使い慣れた方のみ』の利用をお願いしている - Togetter https://t.co/DV51n6xOuQ @togetter_jpから</t>
  </si>
  <si>
    <t>ブルネイ泊地と薩摩国本丸(別宅は尾張国)</t>
  </si>
  <si>
    <t>腐で夢な雑食系地雷無し、おかん本丸のヒト(40↑)
ミラティブで刀剣乱舞配信してます。
推し→鳳翔(艦これ)蜻蛉切(刀剣乱舞)新思潮と余裕派(文アル)昌磨たん(フィギュア男子)東洋大(駅伝)エドたん(FE名古屋)UZY(ゴスペラーズ)
月一で執事の館に帰宅したいお嬢様((ry
躁鬱十数年目手帳所持者←</t>
  </si>
  <si>
    <t>pyonT__T</t>
  </si>
  <si>
    <t>@paypay_01 もう慣れたかもｗｗｗぴー！</t>
  </si>
  <si>
    <t>右</t>
  </si>
  <si>
    <t>Next⇒JCFL(🇰🇷＋🇺🇸) 気楽にフォローしてください~.~❤︎9⃣</t>
  </si>
  <si>
    <t>minna_no_tarbow</t>
  </si>
  <si>
    <t>それよりもPayPayだけしか導入してない店多過ぎ。 https://t.co/wWIwfTwyau</t>
  </si>
  <si>
    <t>中身がたあ坊な個人垢で、サンリオの公式・非公式及びbotではありません。サンリオ本家の正しいスペルは「minna no tābō」です。公式アカウントできたら違う名前にする予定。 ＃レトロコンシューマー愛好会 No.1002、#１３年重課反対 、 #PrayForKyoani に賛同します。#ナイセン団 もこっそり表明</t>
  </si>
  <si>
    <t>anemoneheart636</t>
  </si>
  <si>
    <t>ロピア(ららぽーとTOKYO-BAY)で試用されてたPayPayが正式採用されず終わることになったのはﾔﾊﾘｿｳｲｳｺﾄｶとしか( ˘･ω･˘ ) https://t.co/ANh5Ipzl2O</t>
  </si>
  <si>
    <t>バカチカ市国</t>
  </si>
  <si>
    <t>仕事垢→ @anemonetraffic の日常用＆仕事以外の雑感放屁用。政治と食べ歩きとエロ多め。( ﾟ∀ﾟ)o彡ﾟ おっぱい！おっぱい！Vストローム650→トリシティ155に乗り換えて鈴菌罹患音叉に。</t>
  </si>
  <si>
    <t>DolceSagayune</t>
  </si>
  <si>
    <t>アメブロを更新しました。 『PayPay最大１０％還元キャンペーン中♪』 #DOLCE #母の日キャンペーンhttps://t.co/hbFtpRpFXo</t>
  </si>
  <si>
    <t>kunittercom</t>
  </si>
  <si>
    <t>オンライン決済も数時間で導入できますが最低でも・決済手数料3.6%・送金時手数料250円～がかかるので決済代行は保留します。各店舗でpaypay使った方が早い。</t>
  </si>
  <si>
    <t>東京都国立市</t>
  </si>
  <si>
    <t>国立市のリアルタイム情報サイト『https://t.co/hPn1Be4qzr』のアカウントです。ツイートには #kunitachi 又は #国立市 等と付けていただくとサイトに表示されます。ぜひご覧ください。</t>
  </si>
  <si>
    <t>【QuickPoint】は誰でも簡単にPayPayボーナスが貰える！QuickPointに新規登録するとPayPayボーナスがGETできる10連スクラッチが貰えます！ #ポイ活↓無料登録はこちらからhttps://t.co/pFKYuYZxI0</t>
  </si>
  <si>
    <t>【QuickPoint】は誰でも簡単にPayPayボーナスが貰える！QuickPointに新規登録するとPayPayボーナスがGETできる10連スクラッチが貰えます！ #ポイ活↓無料登録はこちらからhttps://t.co/4PHiQWBZlC</t>
  </si>
  <si>
    <t>pimepi_xx</t>
  </si>
  <si>
    <t>昨日私の母がPayPayの使い方いつも間違えちゃう〜って言ってたな…年寄りか…</t>
  </si>
  <si>
    <t>❥❥閲覧注意❥❥</t>
  </si>
  <si>
    <t>syupure</t>
  </si>
  <si>
    <t>茨城水戸ゆかり王国</t>
  </si>
  <si>
    <t>アニソンDJ/イベント主催/ #初月サイダー #でかあわ #をたいく #よう海  DJのお誘いはDMで🦄🥕アニメ/プリコネ/グラブル/♡うらまる♡兎田ぺこら♡</t>
  </si>
  <si>
    <t>coe900ss</t>
  </si>
  <si>
    <t>ヤフオクでPayPay使用せざるを得ないけど、スマホで使った事ないしヤフオクの支払いにしか使ってない。Suicaの方が便利だしーｗ</t>
  </si>
  <si>
    <t>Yokohama</t>
  </si>
  <si>
    <t>横浜の中心から恋を唄うついったー 如月千早担当えりこ部藤井派 FM音源至上主義者 変な建物大好き怪奇派建築うぉーかー 男色先生・・・プロレスが見たいですぅ 海坊主呼ばわりされても泣かない猫派  ゲイムはロマサガ 野球はBaystars☆ 龍オン:eret349y  DQW:wxuainfgzp30 現在の職業は鉄砲玉★</t>
  </si>
  <si>
    <t>PayPayで支払おうとするおじいちゃん 、キャッシュレスの波に乗ろうとするのはいいんだけどせめてアプリインストールしてから来てください！🥰</t>
  </si>
  <si>
    <t>zfVlOrBVmMeYpFl</t>
  </si>
  <si>
    <t>そういえば前に俺がPayPayでコロナウイルスと東日本大震災に寄付した300円って今どんな風に使われてるんやろ</t>
  </si>
  <si>
    <t>大学生</t>
  </si>
  <si>
    <t>knyn_2336</t>
  </si>
  <si>
    <t>お母さんにPayPayの交流戦連れて行くって約束してたけど、仕方ないな…来年は連れて行ってあげよう</t>
  </si>
  <si>
    <t>やくるとすわろーず★My HERO 青木宣親★#36#61</t>
  </si>
  <si>
    <t>negi_R1</t>
  </si>
  <si>
    <t>PayPayめっちゃ便利！！（今更）</t>
  </si>
  <si>
    <t>#RCF #YZFR1 #MT07 #KLX125 #無職 #脳内お花畑勢 #フリーター #スノーボード</t>
  </si>
  <si>
    <t>tsudanuma_labo</t>
  </si>
  <si>
    <t>【キャッシュレス決済のお知らせ】カードラボ津田沼店ではメルペイ、PayPay、LINEPay、auPAYでのお支払いがご利用いただけます！キャッシュレス決済でオトクに欲しかったカードGETしちゃいましょう！ https://t.co/veBY8EindY</t>
  </si>
  <si>
    <t>千葉県習志野市谷津1-16-1 モリシアビルレストラン5F</t>
  </si>
  <si>
    <t>4/9～5/6までの予定で臨時休業いたします。休業中はお電話等のお問い合わせにお答えできかねますので、ご了承くださいませ。</t>
  </si>
  <si>
    <t>MAGADESHITV</t>
  </si>
  <si>
    <t>すげーリンクがPayPayしてるぜ</t>
  </si>
  <si>
    <t>まがれつさん</t>
  </si>
  <si>
    <t>ゲーム配信始めました。 おっ！こいつやるな！！ちょっとぐらい支援してやろって方は歓迎です笑</t>
  </si>
  <si>
    <t>tomoi_ny</t>
  </si>
  <si>
    <t>PayPay使ってないな…。</t>
  </si>
  <si>
    <t>成人済み。お遊び用垢。迷ったらとりあえずやってみる派。定期的にツイ消し。たまに鍵。お酒は美味しく楽しく飲みたいです。2月から低浮上予定。</t>
  </si>
  <si>
    <t>issuemario</t>
  </si>
  <si>
    <t>はなからPayPayで決済する気で店行った時は物色中にアプリたちあげとくのが</t>
  </si>
  <si>
    <t>バンドリ（Roselia 友希那推し）/千葉ロッテ(#7)/横浜Dena(#51)/痛ユニ/伊波杏樹/相羽あいな/工藤晴香/プロスピA/高海千歌/いな民/Ais/スタァライト（真矢クロ）/ゴジラ/無言フォロー失礼します/規制 @ssuemario /詳しくはツイフィールへ</t>
  </si>
  <si>
    <t>【#テルル Information】当店でも #PayPay #auPay で決済可能です！アプリの導入から使い方までご説明します！ぜひお立ち寄りください。#テルル #上福岡 #ふじみ野 #川越 #埼玉https://t.co/KMVdSed2CE</t>
  </si>
  <si>
    <t>Princess_R_24</t>
  </si>
  <si>
    <t>Reichatan</t>
  </si>
  <si>
    <t>すんごいお爺ちゃんがPayPayで‼︎って言ってきたときはオォーって思ったね。逆に若い人でもコンビニのようにバーコードピッてしてもらえると思って差し出してくる人多いけど、うちの場合はQR読み込んでもらって金額手動入力タイプなんだけど、それが分からんって怒り出す人もいるね。</t>
  </si>
  <si>
    <t>爆乳戦隊アバレンジャー</t>
  </si>
  <si>
    <t>うんちするタイプのアイドル@___kiseirei co1710426 reiヾ(・、．*7 はぁ、すし</t>
  </si>
  <si>
    <t>ねむいよーー。。。。(( ´･ω⊂ヽ゛</t>
  </si>
  <si>
    <t>counting_3</t>
  </si>
  <si>
    <t>レジ中、何も出さず突っ立ってる客私「お支払いは…？ 現金ですか、電子マネーですか？」客「PayPay」「画面を見せて頂けますか？」 「見せなきゃいけないの！？ 」お前どうやって決済すると思ってたんや https://t.co/bhiVHaUC9t</t>
  </si>
  <si>
    <t>楽しければ何でも良い。人生常に限界。催眠術とゲームとandroidと本。うちの子4歳。今はポケモンソード。</t>
  </si>
  <si>
    <t>JaLuFa8000</t>
  </si>
  <si>
    <t>長年アメリカや、ヨーロッパにおりました。ギターケーブル⭐️スピーカーケーブル⭐️において、世界的な評価を受けバックオーダーが溜まり過ぎて、かなり悶絶しております。《 50歳の純ジャパ🇯🇵です 》</t>
  </si>
  <si>
    <t>leaf1012LORD</t>
  </si>
  <si>
    <t>Paypayから3000円もらえた</t>
  </si>
  <si>
    <t>三重または名古屋</t>
  </si>
  <si>
    <t>ｶﾁﾄﾘﾀｲｯ‼ﾓﾉﾓﾅｲｯ‼ﾑﾖｸﾅﾊﾞｰｶｰﾆﾊﾅﾚﾅｲｯ‼</t>
  </si>
  <si>
    <t>hani_0812</t>
  </si>
  <si>
    <t>奈良</t>
  </si>
  <si>
    <t>98.(21) 料理/小説/カメラ/ Disney/USJ/バイク/星 ✨ 娘ちゃん1歳になりました❤</t>
  </si>
  <si>
    <t>sekining</t>
  </si>
  <si>
    <t>SUICAとPayPayとLINE PAYの残高を足しても500円ぐらいにしかならないし、SUICAとPayPayとLINE PAYでは通院費は払えない</t>
  </si>
  <si>
    <t>TAKUYA譜面台</t>
  </si>
  <si>
    <t>Senanju0520</t>
  </si>
  <si>
    <t>あらゆるキャッシュ決済に対応する為、クレカ、PayPay、楽天Pay、iDをスマホで完備もう財布いらんレベル要るけど</t>
  </si>
  <si>
    <t>【ただのゲーム好き人間の垢】 広島東洋カープ応援者（野球のネガティブツイートはあとで消します）</t>
  </si>
  <si>
    <t>fake_mister</t>
  </si>
  <si>
    <t>「店員さんがどれだけ苦労させられたかと…」とあるお店ではPayPayを『使い慣れた方のみ』の利用をお願いしている - Togetter https://t.co/XWy33LjN5I @togetter_jpより</t>
  </si>
  <si>
    <t>細々と働くしがないSEです。デジタルガジェットに目がない人でもあります。 ちなみにbotではありません。が、記事のブックマークにしか使っていませんが。。。。。</t>
  </si>
  <si>
    <t>激安SMS認証代行承りますメルカリ、aupay、paypay、ヤフオク、Web Money、ラクマ 、ワクワクメール 、line、Twitter 、出会い系。電話番号を入力して送信して認証するsms認証ならなんでも可能です。一律：７００円（大口も対応可能です）お支払いはline payですお問い合わせ  DMメールまで</t>
  </si>
  <si>
    <t>undoroid</t>
  </si>
  <si>
    <t>@Nkzn ああ、なるほど！機能の優先度自体は変わらなくても少なくとも「その他」ではないというベースアップ的な。タイムラインがあるからPayPayみたいにHomeに配置するわけにはいかないですしね。</t>
  </si>
  <si>
    <t>会津→東京</t>
  </si>
  <si>
    <t>JetBrainsフリークのAndroid、iOS、時々インフラ寄りのBackendエンジニア。メインはAndroid×IoT周り。Sun*(SunAsterisk) Inc.</t>
  </si>
  <si>
    <t>mrkm_Autumn</t>
  </si>
  <si>
    <t>@ga15_s メール形式！？初めて聞きました！でもそんな私もPayPay未経験者なのでどうやってやるのかわかりません😂😭</t>
  </si>
  <si>
    <t>北海道の大田舎</t>
  </si>
  <si>
    <t>北の大田舎人です。相撲大好き、がんばれ德勝龍、逸ノ城タカシ。奇数月は相撲のことだらけ。お笑い大好きです。セキセイインコのことと、てんかん持ってるのでその事をたまーに書くか書かないかファイナルアンサー中。気が向いたら力士の絵とか消しハンやります✏️今年、宮本浩次の魅力に気付いてしまいました✨</t>
  </si>
  <si>
    <t>hiahear</t>
  </si>
  <si>
    <t>ママ友がPayPayの決済される時の「ペイペイ！」っていう声のモノマネがすごく上手いんだけど、このモノマネが上手い人は全国にあと１万人は居そうだ。</t>
  </si>
  <si>
    <t>「天真爛漫なわたし養成講座ビジネス部門・恋愛部門」主宰。ハイスペ夫に愛されながらゆるふわでサラリーマンより稼いでます！人は私を天真爛漫と呼ぶ。LINE@では日常の新しい視点、本質的なあざとい恋愛論を配信中💋</t>
  </si>
  <si>
    <t>K2_ryuku</t>
  </si>
  <si>
    <t>#は行でなぜモテないのか分かるパセリ表示ぶおぉぉPayPay対応ポケモンぶおぉぉ！！！</t>
  </si>
  <si>
    <t>元ROプレイヤー(Iris Eir Urdr)
フェス ライブ 水槽 フィルムカメラ ベース
使用ベース：G&amp;L USA SB-2、EDWARDS E-AM-160QM
’18 6/19 GSX250R納車
30すぎてから二輪免許取った初心者
無言フォローしていくスタイル
$XEM $NANJ $DCN</t>
  </si>
  <si>
    <t>tetsu_aburasoba</t>
  </si>
  <si>
    <t>油そばてつ🍜本日も元気に11時からオープンします！よろしくお願いします。#油そばてつ#油そば#paypay #UberEats#笹塚#幡ヶ谷 https://t.co/FIWJ0LuxBR</t>
  </si>
  <si>
    <t>笹塚・幡ヶ谷</t>
  </si>
  <si>
    <t>営業時間・不定休・午前11時〜午後22時ラストオーダー（麺・材料が無くなり次第閉店します）東京都渋谷区幡ヶ谷1-9-6 ・16時〜17時30分の間は休憩時間・最寄駅は幡ヶ谷駅・笹塚駅になります。是非食べに来て下さい〜🍜 お店に関するお問い合わせは→DMか下記のアドレスtetsu.aburasoba@gmail.com</t>
  </si>
  <si>
    <t>CATcafeCATchy</t>
  </si>
  <si>
    <t>朝のもふもふ。新型コロナ対策でマスク着用をお願いしております。（マスクなしでは入場できません）#ミニカレンダー#クリアファイル プレゼント中！#キャッシュレス消費者還元#JPQR　#メルペイ#d払い #auPAY #楽天PAY#ラインペイ　#PayPay https://t.co/v0urwFDpK5</t>
  </si>
  <si>
    <t>和歌山県和歌山市延時１４７－１３　グランドビル3F</t>
  </si>
  <si>
    <t>和歌山にあるセパレート型猫カフェです。営業１１時～２０時（ＯＳ１９時）フリータイム1200円～。 動物取扱業の表示はＦＢを参照ください</t>
  </si>
  <si>
    <t>母から『無駄遣いしなさい』ってPayPayの送金があって泣いてる</t>
  </si>
  <si>
    <t>neighber23</t>
  </si>
  <si>
    <t>@586wO4t2C3OXryf もう遅いかもしれないですが、スイッチ本体お願いしたいです(;_;)支払い方法振り込みやpaypay、LINE payなど対応可能ですー！</t>
  </si>
  <si>
    <t>2012～ in 東京</t>
  </si>
  <si>
    <t>0430_tangerine</t>
  </si>
  <si>
    <t>デレステ（ @o_tangerine ） / TRPG / めいこい・鏡花 /  艦これ・柱島泊地 / 写真（ @IiSekaowa ） / 質問箱 https://t.co/Y8fhXMj9Yp / ばいばいはブロ解 / 交換垢兼ねてます</t>
  </si>
  <si>
    <t>Mika1001BB</t>
  </si>
  <si>
    <t>「お米が品薄ということで、地域に貢献するために松屋で使っているお米売ります！」「お弁当PayPayならたくさん還元！一時的に安くする！」「緊急事態宣言出ても松屋は通常営業です！」って松屋はお客様のために従業員殺すんか？？？？？？？？？？</t>
  </si>
  <si>
    <t>ゆちょんガチ恋勢</t>
  </si>
  <si>
    <t>東方神起（FC会員）/ 嵐（FC会員）/ BIGBANG（FC会員）/ X JAPAN（FC会員）/ JYJ（早くFC入りたい）</t>
  </si>
  <si>
    <t>stoomi</t>
  </si>
  <si>
    <t>ほんの少しトクしたいばかりに、大嫌いなPayPay使っている自分が浅ましい</t>
  </si>
  <si>
    <t>こんにちは。音楽と腕時計と東京ヤクルトスワローズが好きです。パグを飼っています。</t>
  </si>
  <si>
    <t>souchouP</t>
  </si>
  <si>
    <t>Paypay入れました('_')さようなら現金払い('_')</t>
  </si>
  <si>
    <t>ニコマス2009年5月デビューPの集い</t>
  </si>
  <si>
    <t>心はいつも0905P。リアルアイマスやってます。仮面の下はただの映画オタ。こっちは趣味垢ですのでお察しください。納期怖いけど仕事ください←
普段使ってるソフトadobe AE・Pr・Ai・Ps・Au</t>
  </si>
  <si>
    <t>v_t_mag</t>
  </si>
  <si>
    <t>PayPayの話じゃないけどバイトの会計で僕「なにでお支払いですかー？」客「えー、dで」僕「edyですねータッチお願いします」客「d払いだって言ってんだろ（ブチ切れ）」のパターン多過ぎてハゲそう本当にd払いって名前考えたやつ出てこい https://t.co/SnbB0mXajS</t>
  </si>
  <si>
    <t>マグ友MT関東支部支部長🏍 銀マグ→青マグ 若気の至りカスタム（デチューン） 質問箱→ https://t.co/lTspQtGEm3 #v_twin_magna #マグナ250 #DT50 #マグ友MT #関東マグ友MT</t>
  </si>
  <si>
    <t>keitaflix80s</t>
  </si>
  <si>
    <t>PayPayの対象飲食店25%還元、良すぎる。</t>
  </si>
  <si>
    <t>熊本シティ</t>
  </si>
  <si>
    <t>マジシャンと名乗り活動していた時期もありました.</t>
  </si>
  <si>
    <t>yuguri9930</t>
  </si>
  <si>
    <t>客｢Paypay使えますか？｣ゆぐり｢使えません、Suicaなどの交通系ICかクレジットカードのみです｣客｢メルペイは？｣ゆぐり｢使えません｣客｢えぇ…じゃあdポイント払いで｣ぶち殺すぞ｢ゆぐり｣</t>
  </si>
  <si>
    <t>横浜県(((((</t>
  </si>
  <si>
    <t>2019.5〜DANCERUSH STARDOM
                                          Home▶横浜Round1  町田タイトー
                                   Team｢BTBF｣所属 No.7
    Rockers練習中</t>
  </si>
  <si>
    <t>asagaya_naruto</t>
  </si>
  <si>
    <t>皆さんお元気ですかーーー？今日は臨時休業させて頂きますが、明日からはよほどの何かがない限り、テイクアウトオンリーの営業とさせて頂く予定です。PayPayキャンペーンが4月いっぱい最大10%オフ。もちろんテイクアウトにも。せっかくだからお持ちの方はお使い下さいませ。#阿佐ヶ谷テイクアウト</t>
  </si>
  <si>
    <t>東京都杉並区阿佐ヶ谷南2-20-6</t>
  </si>
  <si>
    <t>中央線阿佐ヶ谷駅南口マックの路地入って徒歩3分「フードバーなると」店主。野菜中心のメニュー、クラフトビール色々。店内禁煙。カウンター7席テーブル3人掛&amp;6人掛。平日18時~26時、日曜16時~24時。月曜定休。店名は愛猫の名前(H30/11/14/20歳没)猫/ふなっしー/展覧会/ミュージカル/花總まり/成河/中塚皓平</t>
  </si>
  <si>
    <t>ayu_00090</t>
  </si>
  <si>
    <t>@mimomimo_mxtx ジェネラルペイwwww wwwwPayPay将軍じゃない方の将軍ですね！（？？？）</t>
  </si>
  <si>
    <t>svsss 13話 tgcf 169話読中</t>
  </si>
  <si>
    <t>ネタバレ有【mdzs/tgcf/svsss】日本人。20↑ 🗣 번역기를 사용해서 대화합니다🗣 저는 리무브를 싫어합니다🤬이별은 블록해제하고😡</t>
  </si>
  <si>
    <t>モンスト石垢強くなって始めたい方是非どうでしょうか！お支払い方法コンビニ支払い PayPay アマギフ欲しいゲームの石垢があればDMまで！！#モンスト石垢 #モンスト販売https://t.co/wG2zKfVbvq</t>
  </si>
  <si>
    <t>bbcham7</t>
  </si>
  <si>
    <t>カラオケ店自粛ってニュースで見たからなのか、父ちゃんがpaypayで2万円送ってくれたんだけど、最近paypay使う店に全く行かない(ありがとう)</t>
  </si>
  <si>
    <t>しあわせいのりまち300番台</t>
  </si>
  <si>
    <t>ゲームが好き🎮ポケモンGO赤TL40/どうぶつの森/牧場物語/FF9、10/DBD.....etc.水瀬いのりさん/桑原由気さん/花澤香菜さん</t>
  </si>
  <si>
    <t>MFKM_WFWF</t>
  </si>
  <si>
    <t>PayPayほんっっと嫌い</t>
  </si>
  <si>
    <t>埼玉犬 JAPAN🎌</t>
  </si>
  <si>
    <t>●ケモノと鉄道が大好きなわんわん。●【ツイート数・RT数・ふぁぼ数・下ネタ多め注意】 ●しょっちゅう旅行に行ってたり。（ #もふ散歩 ）●わふわふ発祥だったりする。 ●写真・動画はスマホ撮影です ●至らぬ点が多々あると思いますが、よろしくお願いいたします</t>
  </si>
  <si>
    <t>PayPay登録サポート実施中！店頭にてお待ちしております！当店クルーが登録～ご利用までお手伝いします！#テルル　#PayPay#大宮　#越谷　#春日部https://t.co/FzPUoXeyI3</t>
  </si>
  <si>
    <t>rano_yuki</t>
  </si>
  <si>
    <t>&amp;lt;2&amp;gt; 銀行系の pay は?→ 普及率を考慮すると、paypay よりも劣る。(続く)</t>
  </si>
  <si>
    <t>大阪市内</t>
  </si>
  <si>
    <t>F1とWRC好きなアニメ好き(&amp;旧X68kユーザー)。なのは &amp; まどマギ好き。Pentium III マシンは、多分マザーボードが壊れかけてます。修理するかどうかは、悩み中～。万全なら FreeBSD を入れたんだが…。</t>
  </si>
  <si>
    <t>その他&amp;lt;1&amp;gt; 同じような業者には paypay があるが?→ アプリの普及度から、LINE Pay を推す。決済方法の利用度としては paypay が上回っているが、アプリインストール数としては 1000万～2000万ほどではないか？(要確認)。(続く)</t>
  </si>
  <si>
    <t>[5] 結果として、LINE Pay という一事業者を利するのでは?→ 緊急事態なので…。また最大の競合である paypay は、同じ Zホールディングスの下に経営統合されているので…(事業法人としては、まだ別のはず)。(続く)</t>
  </si>
  <si>
    <t>chmekeniki</t>
  </si>
  <si>
    <t>お待たせしました。新企画になります企業様と、提携させて頂いてます。プレゼント内容🎁条件達成した方『全員に500円ギフカ（PayPayなども可）』それに加えて5000円の好きなギフトカードを3名さまにプレゼント🙏😊❤️完全抽選です◻︎条件◻︎⬇︎⬇︎⬇︎ https://t.co/DgSBFywn6T</t>
  </si>
  <si>
    <t>IGN GilLxCheKe</t>
  </si>
  <si>
    <t>GilL副代/個@BE4N2 @kariwoneatya 相棒@kamomarux https://t.co/t2nuAiPvrN公認 推@___h_i_m_e___ 護衛@ji_ba_rio/ 実績主催832、企画709、配布2254人✴︎インフルエンサー企業.拡散お仕事の依頼はDM📩サブ＠chmekenikisub</t>
  </si>
  <si>
    <t>sabuDc</t>
  </si>
  <si>
    <t>お食事券(伝票キープ)はもちろん、通常のご利用も「PayPay」ご利用頂ける様になりました！</t>
  </si>
  <si>
    <t>酒舞のマスターでーす。船釣りが大好き！獲った獲物お刺身はもちろん、いろいろアレンジしたお店のメニューになりますよ。最近は釣り魚を出汁にした「ラーメン作り」にハマってます。お店にはダーツも完備しております。</t>
  </si>
  <si>
    <t>arcenciel2k</t>
  </si>
  <si>
    <t>固定資産税をPayPayで払ってみた。還元率は下がったものの、額が大きいから還元額も大きい。</t>
  </si>
  <si>
    <t>Kanagawa</t>
  </si>
  <si>
    <t>PENTAXIAN(K-1/K-01 Limited Lenses) Family Camper(Weather Master Cocoon)MUSIC(LouieVegaPatMetheny)R&amp;D Engineer</t>
  </si>
  <si>
    <t>No372</t>
  </si>
  <si>
    <t>🥰QUICPayの場合「QUICPayで払います」店員さん入力→ピッてする🤪PayPayの場合アプリ立ち上げて残金確認しつつ「PayPayで」「QRコード読んでくださいねー」アプリ内カメラで読み込み→金額入力→店員さんに金額見せて確認→支払い押下なにこれ馬鹿みたい</t>
  </si>
  <si>
    <t>大根畑</t>
  </si>
  <si>
    <t>ビオラ弾きのローランです。NUSOのOB。不謹慎アカウント 日常とH26.8娘とH29.9息子について。石オケ</t>
  </si>
  <si>
    <t>anyCarry_inc</t>
  </si>
  <si>
    <t>尚、ご利用いただけるお支払い方法はクレジットカード及びPayPayによるお支払いとなります。</t>
  </si>
  <si>
    <t>東京 渋谷区</t>
  </si>
  <si>
    <t>株式会社anyCarry公式アカウントで御座います。　【街中の"全て"の商品が30分で手元に届く社会✨】を目指してまずは渋谷エリアでフードデリバリー中。出来る限りお応えしますが、初心者なので笑顔で見守って下さい。</t>
  </si>
  <si>
    <t>takezoow</t>
  </si>
  <si>
    <t>ほんこれ。　「店員さんがどれだけ苦労させられたかと…」とあるお店ではPayPayを『使い慣れた方のみ』の利用をお願いしている - Togetter https://t.co/ksBlXg6YzH @togetter_jpさんから</t>
  </si>
  <si>
    <t>眠くて眠くて寝るのがモッタイナイ</t>
  </si>
  <si>
    <t>dw_dw_dt</t>
  </si>
  <si>
    <t>このお店でpaypay使えるの？☺️☺️☺️ https://t.co/iw6f5aynML</t>
  </si>
  <si>
    <t>Reproducing Kernel Hilbert Space</t>
  </si>
  <si>
    <t>Quantitative Analyst / Kaggle Expert / Pokemon / Tweets are my own not views of my employer</t>
  </si>
  <si>
    <t>海になりたい https://t.co/dVyy1gChuF</t>
  </si>
  <si>
    <t>@t_chiemi1006 おっはよーです！🙂</t>
  </si>
  <si>
    <t>「店員さんがどれだけ苦労させられたかと…」とあるお店ではPayPayを『使い慣れた方のみ』の利用をお願いしている https://t.co/Yc7AfvAlRCキャッシュカードが突然死んで急遽作って使ったけどめっちゃくちゃ不便QUICPay最高</t>
  </si>
  <si>
    <t>もう推しのPayPayのQRコードでいいから公開してくれ。推しに金使わせろ💢</t>
  </si>
  <si>
    <t>【Information】当店でも #PayPay #auPay で決済可能です！もちろんアプリの導入から使い方までご説明します！ぜひ当店へお立ち寄りください。#テルル #川越 #埼玉https://t.co/4Or9oNvUir</t>
  </si>
  <si>
    <t>hIREznQINqaogsR</t>
  </si>
  <si>
    <t>【ランチ弁当】仙台牛スジの炭焼き煮込み仙台牛の筋を炭で燻しながら余分な脂は落とし、香りを付けてからたっぷりの野菜と煮込みます。トマトをたっぷり使ってさっぱりと。香りも楽しめる他では食べれない炭焼き牛すじ煮込みを是非御賞味下さい。11時30〜1300円（PayPayなども対応） https://t.co/TaoKMpmQTc</t>
  </si>
  <si>
    <t>東京都中央区日本橋蛎殻町</t>
  </si>
  <si>
    <t>東京都中央区日本橋蛎殻町で炭火を使った割烹料理屋です。宜しくお願い致します。</t>
  </si>
  <si>
    <t>3104_3104711</t>
  </si>
  <si>
    <t>@xHappinessl0vex 現金出して待機してたのにポイントカードはございますか？ないPayPayご利用ですかないのいちいちのやりとりも無駄だしね。むしろシステムが何もない昔からある八百屋さんのほうが断然会計早い！</t>
  </si>
  <si>
    <t>exgp</t>
  </si>
  <si>
    <t>#mirage2 CEO チームNAKASAKI 海賊王 #Runup!!応援してます。超ヲタク</t>
  </si>
  <si>
    <t>konota11</t>
  </si>
  <si>
    <t>PayPayのCM  親父怖っ</t>
  </si>
  <si>
    <t>スマブラしようよ！SW-6445-3066-3130</t>
  </si>
  <si>
    <t>Fs_iTurtle</t>
  </si>
  <si>
    <t>実際PayPayって支払い方何通りかあって大変よね</t>
  </si>
  <si>
    <t>Fsを箱推し | NYM 24 | SEA | LAA 17 | TB 25 | おひさま☀️| B.B. Family | コンテンツの利用は、Twitterの公正使用に従っています。</t>
  </si>
  <si>
    <t>WeideKirschbaum</t>
  </si>
  <si>
    <t>PayPayのCM若干気持ち悪い気がする</t>
  </si>
  <si>
    <t>宮城</t>
  </si>
  <si>
    <t>喉が痛い　icon:@hisuisafaia</t>
  </si>
  <si>
    <t>KhMiiko</t>
  </si>
  <si>
    <t>@miyatyu01 従業員でも使ってる人もいるけども、私の場合、スマホのアプリにあまり慣れてないのよね(笑)前にPayPayの金額を入れ間違えてしまったお客さんがいて、その時が大変だった社員さんが事務所に戻って、パソコンであれやこれやしてから返金してた😓不慣れな人はホントに困るわ～😅</t>
  </si>
  <si>
    <t>うどん県（香川県）</t>
  </si>
  <si>
    <t>PERSONZ、fringe tritoneのギタリストの本田毅さん🎸が好きです😍　清木場俊介さんも好き🥰　他にもゆるキャラとか、可愛らしい物💗　登録販売者💊勉強中　4月11日、PERSONZさん（延期）、4月13日、Coccoさんのライブ（延期）🎶 フォローご自由に😌 ブロックはしない主義です😊</t>
  </si>
  <si>
    <t>YPu4t5rjNKTeEB5</t>
  </si>
  <si>
    <t>諭吉A「Amazonいってきまーす」諭吉B「PayPayいってきまーす」諭吉C「LINEPayいってきまーす」我「😭😭😭」</t>
  </si>
  <si>
    <t>地方でのんびり活動しています
美味しいもの面白いもの、新しい経験を求めて楽しんでます
健全90％、10％は色々噛合ったときに
お誘いのDMはありがたいのですが、少しでもツイートや質問箱を見てから送って頂けると嬉しいです
只今多忙の為、新規募集は控えています</t>
  </si>
  <si>
    <t>GBKaede_EX</t>
  </si>
  <si>
    <t>細かい出費はpaypayモールから帰ってきた3kとmanacaに入ってる1kで十分かもしれん</t>
  </si>
  <si>
    <t>GIFU</t>
  </si>
  <si>
    <t>ライブもない、野球もなくてじんおわだよ〜(o・▽・o)</t>
  </si>
  <si>
    <t>m_chii33</t>
  </si>
  <si>
    <t>昨日仕事帰り病院に薬を貰いに行った。次からは電話でお薬頼めますよと…💊✨調剤薬局に行ったらPayPay導入…お金触るの嫌だから…🙌🏻✨</t>
  </si>
  <si>
    <t>MotoGP🌹TRIAL🌹格闘技🌹高梨康治 🎹刃-yaiba🥁🌹BLINDMAN🎹🌹 Silex🎸🌹Rachel Mother Goose 🎤🌹DEAD EYED SPIDER🎤🌹FAIRYTAIL🌹  NARUTO🍥銀魂🌹東京喰種🌹黒執事🌹BANANAFISH🍌好き♥️</t>
  </si>
  <si>
    <t>ayohata20201029</t>
  </si>
  <si>
    <t>PayPayモールとYahoo!ニュースの事例で紹介──HTMLのportal要素を活用した画面遷移設計とは【デブサミ2020】 (3/3)：CodeZine（コードジン） https://t.co/ZSUYQbzaBi @codezineさんから</t>
  </si>
  <si>
    <t>凛明館女学校</t>
  </si>
  <si>
    <t>メディアドゥでマンガ図書館Zと新規事業担当。 うどん/少女歌劇レヴュースタァライト/スタリラ/星見純那/夢大路文/消滅都市/出版/電子書籍/kobo/ブロックチェーン サイバーエージェント→制作会社→編プロ→ペパボ→ブクログ→メディアドゥ・Jコミックテラス ※個人の発言です</t>
  </si>
  <si>
    <t>genbudou_hon_in</t>
  </si>
  <si>
    <t>アメブロを更新しました。 『「遠隔治療」のＬＩＮＥ・ＰａｙＰａｙ設定方法』 #大阪 #天神橋筋六丁目https://t.co/WjIS3lxDas</t>
  </si>
  <si>
    <t>大阪市北区浪花町13-33 浪花町ビル2階</t>
  </si>
  <si>
    <t>地下鉄天神橋六丁目駅 10番出口から南へ徒歩1分。JR環状線天満駅から北へ徒歩５分。鍼灸治療・美容鍼、インディバ、エステ、マッサージなど、健美一体を目指したい方は是非一度ご来院ください！</t>
  </si>
  <si>
    <t>色々な事情があっての決断だと思うが、キャッシュレス化は止まらないので悪手としか思えない。高齢者のスマホ所有率の低さが足を引っ張る。#ペイペイ #キャッシュレススーパーマーケット・ロピアでのPayPayの取り扱いが4月末で終了、BIGHOP印西の店舗も https://t.co/MQCJnR956v @InzaiTopic</t>
  </si>
  <si>
    <t>フォロー歓迎✌️「人生休み休み生きる」がモットー🐱日々学習し進化し続けたい。お金を掛けずにお得生活好き😊興味★ポイ活|キャッシュレス|NPO|NewsPicks|ダイビング|沖縄|奄美大島|瀬戸内海|ドミトリー|ゲストハウス|どこかにマイル|手ぶら通勤|岡山芸術交流|現代アート|エンタメ研究所|和み|マッタリ</t>
  </si>
  <si>
    <t>6_prca</t>
  </si>
  <si>
    <t>援交の時現金でお金貰うんじゃなくてPayPayでお金もうのかなって考えたらシュールすぎて笑える＼ﾍﾟｲﾍﾟｲ／</t>
  </si>
  <si>
    <t>きめつ！じこまん！何でも大丈夫おけおけ19</t>
  </si>
  <si>
    <t>quadrophenia_4</t>
  </si>
  <si>
    <t>広島 廿日市市</t>
  </si>
  <si>
    <t>2004年からQUADROPHENIA（四重人格）主宰 Cafe&amp;Pub【SQUEEZE BOX】Fashion Wear【QUADROPHENIA】Gallery&amp;Live Space【5.15】Vintage Wear【Cheapskates】唯一無二の4つの集合店</t>
  </si>
  <si>
    <t>fjken</t>
  </si>
  <si>
    <t>へぇ〜 / PayPayモールとYahoo!ニュースの事例で紹介──HTMLのportal要素を活用した画面遷移設計とは【デブサミ2020】 (1/3)：CodeZine（コードジン） https://t.co/D5QEcIxq2o @codezineさんから</t>
  </si>
  <si>
    <t>赤ちゃん</t>
  </si>
  <si>
    <t>PayPayだと嬉しいです。先払いの郵送になります。フリマアプリも可能です。基本的には予約でお願いします。 https://t.co/PPg1FHBZv2</t>
  </si>
  <si>
    <t>samidare7777</t>
  </si>
  <si>
    <t>ガラケー民だが、PayPayは二通りの支払い方法があると聞いた。イマイチよくわからないけどガラケーなので使う日は今のところない。</t>
  </si>
  <si>
    <t>ツイ初心者。お試しでやってますので、あなかしこ。かわいい刺しゅうチャレンジ中の読書趣味。あと返信の仕方わからないので基本垂れ流しです。</t>
  </si>
  <si>
    <t>Ghosttt3</t>
  </si>
  <si>
    <t>ロピアが4月末でPayPayを離脱するの痛いなぁ。毎月6〜7万円くらいPayPayを使って買ってたのに。</t>
  </si>
  <si>
    <t>演劇とアートと映画と音楽</t>
  </si>
  <si>
    <t>nojimami</t>
  </si>
  <si>
    <t>→ヤフーメール を確認するためだけにヤフーメールアプリをインストールしたけど、なんだろうこのやるせない気もち。もうなるべくヤフーメール 見なくていいようにいろいろ変更しよう。PayPayも最近還元周りわかりづらくなったし、使うの控えよう。信頼は時間をかけてつくるものだけど、失うときは</t>
  </si>
  <si>
    <t>kamakura</t>
  </si>
  <si>
    <t>鎌倉在住、都内勤務 / マーケティング / 1児の母（2歳） / あたらしい働き方</t>
  </si>
  <si>
    <t>知らぬ間にiPhoneでヤフーメール が受信できなくなっていて、その間に届いたヨガスタジオの休会受付締切に間に合わず、超がっかり。なんとかヤフーメールをアカウント再設定しようとするも、認証コードによる認証をPayPay使うごとにやり直さなくてはいけないことが判明し、さらにがっかり。仕方なく</t>
  </si>
  <si>
    <t>h919r508</t>
  </si>
  <si>
    <t>@HAMAZUSHi_com #はま寿司　食べたい〜☺️♥️テイクアウトもPayPay使えるのは有難いですね☺️✨お寿司🍣大好きな子供達✨入学祝いにはま寿司をテイクアウトして自宅でパーティー🎉したいです🥳#PayPay新生活応援CP</t>
  </si>
  <si>
    <t>いつかは当選したいーswitch😍✨</t>
  </si>
  <si>
    <t>姉妹の母です☺️最近ツイッターの懸賞にハマりました🌈いつか必ず海外旅行🏝🎡🚢ディズニー🏰スイッチ🎮当選したい😍パン活🍞大好き💕懸賞仲間増やしたいので気楽にフォローしてください🥺無言フォロー🆗敬語ポイ🆗enjoyしましょー💓当選報告は必ずさせて頂きます😌 🌱豆っこ</t>
  </si>
  <si>
    <t>tasuku_bluenova</t>
  </si>
  <si>
    <t>Paypayって2種類の支払い方法あるけど、これって店頭でわかるの？　レジに行かないとわからないの？</t>
  </si>
  <si>
    <t>( ﾟ∀ﾟ)o彡°AMD! AMD!　( ﾟ∀ﾟ)o彡°AMD! AMD!　( ﾟ∀ﾟ)o彡°AMD! AMD!
艦これ・MMD・自作PC関係ぐらいしか呟きませんｗ　
ダイエット系は完全拒否してます、洩れなくブロックします。
ニコ動：https://t.co/iBP9jAYt2H</t>
  </si>
  <si>
    <t>_si_smiya</t>
  </si>
  <si>
    <t>老人にpaypayもICも無理やろ</t>
  </si>
  <si>
    <t>恥球</t>
  </si>
  <si>
    <t>適当に写真撮ってる。Nikon/写真/碓氷峠/車/青空と撮るのが好み/</t>
  </si>
  <si>
    <t>kogure</t>
  </si>
  <si>
    <t>“PayPay導入によって割を食ったのは、クレジットカードではなく電子マネーだったのです。” / “激動のキャッシュレス導入1年を振り返る。PayPay導入すると〇〇が減る【中小店舗のキャッシュレス対応】-Impress Watch” https://t.co/bNNqnCTi8D</t>
  </si>
  <si>
    <t>2004&amp;2006アルファブロガー｜第5回WebクリエーションアウォードWeb人賞｜ブログ&amp;ツイッター&amp;LINE26冊執筆📚ScanSnapプレミアムアンバサダー｜カナダアルバータ州ソーシャルメディア観光大使🇨🇦カルガリー名誉市民｜チェコ親善アンバサダー🇨🇿おくなわ観光大使✈️オジ旅｜かわるビジネスリュック</t>
  </si>
  <si>
    <t>ricosakuma</t>
  </si>
  <si>
    <t>paypayチャージ不足出て、やってよ！ってスマホ押し付けてこようとするおばさまいたからチャージ押してダメなら私使ってませんし(本当)ダメそうなら現金のお支払いでお願いしますって言ったがレジ前で駄々こねられてカウンターにクレカ出して(後ろにカード番号丸見え)登録しだすのを超えた奴はいない</t>
  </si>
  <si>
    <t>botレーンから抜け出せない</t>
  </si>
  <si>
    <t>▼万年シルバーsup▼LoL配信 ▼既婚アラサーイケボ ▼独り言多々注意💡▼顔面はvroid自作</t>
  </si>
  <si>
    <t>PayPay信用金庫ダメなのか笑終わった笑</t>
  </si>
  <si>
    <t>サカナクションが好き。富士山も好き。ポメラニアン好き。キャンプにハマり中</t>
  </si>
  <si>
    <t>0102White</t>
  </si>
  <si>
    <t>これに至っては前澤社長がお金のキャンペーンのせいで苦労させられる奴隷になるPayPay廃止して</t>
  </si>
  <si>
    <t>偽りの世界</t>
  </si>
  <si>
    <t>絵を描くこととアニメが趣味です。アイコンは大切なお方から許可を得て頂きました。あとFGO、パズドラ＆pixivやってます。親しくなったり気になったり以外は相互フォローはしません…</t>
  </si>
  <si>
    <t>mariarunge_lc1</t>
  </si>
  <si>
    <t>PayPayデビューする</t>
  </si>
  <si>
    <t>マリアンヌ/アルムを好む
あつもりFEマイデザイナーはフォローします
アイコンは、サイファのマリアンヌのカードの馬</t>
  </si>
  <si>
    <t>DaiDai_Color</t>
  </si>
  <si>
    <t>使うならPayPayかLINE Pay？</t>
  </si>
  <si>
    <t>FF14 鞄鯖 FC＜Oops!＞ / フリー素材 / ロマサガRS</t>
  </si>
  <si>
    <t>sara_prknk</t>
  </si>
  <si>
    <t>ショップ店員だって初めてpaypay使う時はこれであってるよな？って不安になりながら使っとるわい！</t>
  </si>
  <si>
    <t>桜屋敷大阪支部→広島支部</t>
  </si>
  <si>
    <t>ツイプロ見てください 動画投稿してました https://t.co/I2E0OaJucI ルナ様りそなエストルミねぇ好き つり乙りろ/EXVS/プリコネ/シャドバ/麻雀/スロット</t>
  </si>
  <si>
    <t>hanamaru_you_88</t>
  </si>
  <si>
    <t>@kronkstyles 長州番犬さん、おはようございます～☺️😊あ、私もあります～ポイントカードってほんと統一して欲しいものですよね～🤣カードや電子マネー、、だけかと思ったら今paypayのようなスマホ支払いもあって、、ほんと混乱します(笑)長州番犬さんも素敵な一日をです～🎵🎶</t>
  </si>
  <si>
    <t>サイトはこちら⇒</t>
  </si>
  <si>
    <t>はなまるFXのツイッターアカウント。と言いつつもはや私物化(*´ω｀*) 個人の出来事を題材にしたイラストや4コマをあげています。 そのほか生き物、癒され、個人的に気になる事の引用が多めです('ω')</t>
  </si>
  <si>
    <t>l4fCr5SlOakiGaH</t>
  </si>
  <si>
    <t>【譲】SEKAI NO OWARI ドームツアーセカオワ ライブ LIVEDu Gara Di Du福岡県PayPayドーム開場 16:00開演 18:002連番×2【求】定価+送料</t>
  </si>
  <si>
    <t>しゅうげーむず</t>
  </si>
  <si>
    <t>20↑雑多垢 好きな人▷▶︎🌲🍄 ﾄﾌﾟ◀️             鬼滅/イナイレ/セカオワ/I7/讀賣/ 私の生きる糧 桑田直樹ﾌｧﾝｸﾗﾌﾞ1号(自称)</t>
  </si>
  <si>
    <t>iSakipon</t>
  </si>
  <si>
    <t>paypayの入力、おみせのQRをスキャンして金額の方を入力するのか（イメトレ中）。</t>
  </si>
  <si>
    <t>アイコンは昔スーパーの前にいた野良猫さんから。フォロー、リムーブはお好きにどうぞ。FF11と最近はグラブルのジークフリートさんに関するつぶやき多め。太古の成人。 グラフェスのRTは＠iSakipon_grblで。</t>
  </si>
  <si>
    <t>enopay110</t>
  </si>
  <si>
    <t>2020年7月よりストアポイントが、「Tポイント」から「paypayボーナスライト」に変更！ https://t.co/cEgp0VzckB</t>
  </si>
  <si>
    <t>#楽天市場 #楽天ROOM #楽天プレミアムカード #Amazonゴールドカード #MNP #ANAマイル #陸マイラー #ちょびリッチ → https://t.co/RBAYSIp89P</t>
  </si>
  <si>
    <t>lost_stomach</t>
  </si>
  <si>
    <t>まじでPayPayで払うって言ってるのにLINEPayのQRを読み込んでるやつ多かった。</t>
  </si>
  <si>
    <t>京産大2年理学部</t>
  </si>
  <si>
    <t>ayukichi_422</t>
  </si>
  <si>
    <t>@JPBA1375 おはようございます！フォローありがとうございました！PayPay使えなくて、スマホビターン！したらだめですよ。笑ふりじゃないですよ。笑</t>
  </si>
  <si>
    <t>車、ボウリング、プロレス大好き</t>
  </si>
  <si>
    <t>giraffeB</t>
  </si>
  <si>
    <t>このご時世、キャッシュレス決済は感染拡大防止にも有効ですね。いろんな人に触れられてきてるであろうお札や硬貨に触るのは抵抗がある。俺はpaypayとquicpayの二刀流でポイントも安全もゲット！#新型コロナ #感染拡大防止</t>
  </si>
  <si>
    <t>やりたいこと、興味は尽きない🌱アラフォー男です💁🏻‍♂️</t>
  </si>
  <si>
    <t>#荒野行動アカウント買取 6#廃課金_金枠多数など高価買取 総実績700以上なので安心🗝️実績確認【https://t.co/Nx5b8A0IsN】買取方法💵各種プリカ/銀行振り込み/Linepay/paypay#荒野行動#荒野行動垢買取#荒野行動買取https://t.co/rWdPmmvxv8</t>
  </si>
  <si>
    <t>fu_365</t>
  </si>
  <si>
    <t>お客さんがPayPayで2万円送金してくれたから今月の食費はこれで十分だわ❤️</t>
  </si>
  <si>
    <t>とある昼職＋ピンサロ嬢の壁打ち垢❤ホストとスカウトは頭悪いから無理無理の無理❤️</t>
  </si>
  <si>
    <t>9_2377</t>
  </si>
  <si>
    <t>@ougiri_account 支払いはパヤパヤ（ＰａｙＰａｙ）で</t>
  </si>
  <si>
    <t>日本 新潟</t>
  </si>
  <si>
    <t>ヨロシコ‼︎/FM新潟生息/RN:虹のランナウェイ/大喜利大好き/○っ○ぃ○ぁ/青春中/みんな愛してます/ランニング/スポーツ大好物/自分の正義/よろしこ!!</t>
  </si>
  <si>
    <t>aYHzeMk2ybg0xWw</t>
  </si>
  <si>
    <t>財布無いから入る店がPayPay使える店に限られる　Suicaも残額少ないし…面倒くさい これを機にSuica携帯に入れよう</t>
  </si>
  <si>
    <t>腐</t>
  </si>
  <si>
    <t>20↑ リゼロ沼に落ちたオタク. ﾋﾌﾟﾏｲ寂乱/左独固定派。同軸リバは地雷💣メンタリストｼﾞｪも大好き。雑食.リョナも時々。無言フォロー失礼します。</t>
  </si>
  <si>
    <t>Makp___</t>
  </si>
  <si>
    <t>@BNa__25 みんなPayPay言ってんじゃん！なんだよそれ！笑って感じwwww</t>
  </si>
  <si>
    <t>🐹@Mapp_17:🐬@muri_112:🐒@shoukun1218:🥺@aidapyon1992:🐼@sh0n_kouya:🐙@Nexus_TKS:🐑@v1olu:💋@_ERIKA_xx_:ﾏﾈ【PoLaRis】💓</t>
  </si>
  <si>
    <t>miyatyu01</t>
  </si>
  <si>
    <t>高知市</t>
  </si>
  <si>
    <t>邦楽ロックバンド好きです!!よさこい関連や猫等</t>
  </si>
  <si>
    <t>itigokun_0105</t>
  </si>
  <si>
    <t>いやあしかし朝兼昼食はpaypayの恩恵でやはりなか卯の朝定食</t>
  </si>
  <si>
    <t>大手前丸亀▶︎大阪大学外国語学部ヒンディー語専攻🇮🇳 ヤバT/ゲス/乃木坂⊿/ホークス/競馬🏇/ I.S.A.2020年度事務局財務部長 ’’失敗は失敗の素’’香川のあっちゃーことヒンディー横井です。常に浪貧ディーです。音楽とグルメがらぶい多趣味人間です( ´罒`*)✧"</t>
  </si>
  <si>
    <t>マジでいま財布に80円しかないし給料日までアテがないから500円ほどPayPay送金ください給料日来たら返すので…(10日)</t>
  </si>
  <si>
    <t>mayunyun8989</t>
  </si>
  <si>
    <t>お支払いにPayPay追加♫この機会にwebサイト覗いてみてね👀https://t.co/h5mZqqo6Hw#hyperelectra#バレル#アパレル https://t.co/a2BcPZMUD4</t>
  </si>
  <si>
    <t>たべる、ねる、だーつする。</t>
  </si>
  <si>
    <t>X3EsTqj5GPfiGcI</t>
  </si>
  <si>
    <t>いつもの一宮いつものケツバラおろししかも10 台以上待ちしかもコレ終わったらまた和歌山しかも、、、この工程で車に財布忘れて餓死寸前💦paypayで何とかならないか無理なら水道水確定😂免許はあります。クマった、クマった🐻</t>
  </si>
  <si>
    <t>大阪 枚方市</t>
  </si>
  <si>
    <t>現在、ファイブスターギガ のパイロットしてます👍 長年ユニック のオペしてました、基本、地場、中距離、たまーに長距離出ます。 元カーフィルム、磨き屋さん 最近、またバンド活動も始めたので、毎日忙しいです。 ギタリストです。</t>
  </si>
  <si>
    <t>Mayumifight</t>
  </si>
  <si>
    <t>今日14:30から、インスタでほたるいかの下処理&amp;amp;洋風、和風2品作るLIVE配信をやってみます！以前cookpadさんとやっていた「おうちレッスン」の今後の可能性を探るべく、無料でどなたでも見ていただけますがpaypayでの投げ銭応援もできるようにやってみようかと。路上ライブのようなものです…ドキドキ。</t>
  </si>
  <si>
    <t>長男と次男の間</t>
  </si>
  <si>
    <t>育児趣味オールラウンドに呟くアカウントですので、フォロー&amp;リムーブご自由に。2兄弟のママ/打楽器演奏/バスケ観戦/自分ができることをそれぞれやろう/ハンドメイド/おうちレッスンアンバサダー/2017.9.1歯列矯正スタート/筋トレスタート</t>
  </si>
  <si>
    <t>you0726</t>
  </si>
  <si>
    <t>コンビニで3分で選び、PAYPAYで一分で清算して、さっさと帰ろうぜ。本当に必要な分だけ。</t>
  </si>
  <si>
    <t>さまよえる蒼い弾丸</t>
  </si>
  <si>
    <t>成人済み。プロフィールも書いてないことに いま気が付いたあほです（笑） 本と漫画と音楽が好き。 ものっっそ室内派。 あとは美味しいお茶があれば 生きていける女です。 好き：B'z、TMR、天野月（月子）、柴田淳、島爺、バックナンバーその他沢山すぎるｗ　アイコンは天使の種さんから（@lh2515)</t>
  </si>
  <si>
    <t>@miyatyu01 分かる～今はだいぶマシになってきたけども、PayPayが導入された頃は使い方が分からないのに使ってくる人が多くて、私達、店員に聞いてくるので面倒だった😅そもそも私、PayPay、使った事がないし😅</t>
  </si>
  <si>
    <t>rice___ball</t>
  </si>
  <si>
    <t>paypayだけアレだなー筋肉ゴリラの直営業と実店舗で成り立ってたから</t>
  </si>
  <si>
    <t>氷河期世代</t>
  </si>
  <si>
    <t>会社に行きたくないし、家に帰りたくない</t>
  </si>
  <si>
    <t>MoB130</t>
  </si>
  <si>
    <t>@ppsh1394 PayPayの方がお互い楽なんかな？それでええよ！</t>
  </si>
  <si>
    <t>○apex：DeToNeeter→famipay-jp ○FF14：バハムート famipay mob</t>
  </si>
  <si>
    <t>youccoo</t>
  </si>
  <si>
    <t>PayPayはめんどくさいから嫌い</t>
  </si>
  <si>
    <t>18才未満の方はフォローご遠慮ください(๑•́‧̫•̀๑) ....昭和生まれ*育児ツイート有/笛！真田一馬のモンペ/FGO／バンやろ/たまに絵うp★ついふぃーるご確認ください.....</t>
  </si>
  <si>
    <t>ciwssss</t>
  </si>
  <si>
    <t>波涛が4回目の破損で呪われてるのでツインパルサー1.7号購入！paypayモールのキャンペーンで実質43000円でゲット😏あとナチュラムで色々補充。 https://t.co/8WmtgW1WnU</t>
  </si>
  <si>
    <t>沖縄に移住して7年が経ちました。釣り、ゲーム、サバゲー(再開予定)     、ネトウヨ。
             【ゲーム】
（MOBILE）:HIT→リネレボ→FAITH
（PC）:W:ET、COD2〜MW2、BF4、BF5、Apex</t>
  </si>
  <si>
    <t>お手手繋いで可愛いかよ https://t.co/WO9fgO3yNE</t>
  </si>
  <si>
    <t>給料日まで金がないからPayPayとかで送金してくれる人をさがしています</t>
  </si>
  <si>
    <t>hirorin2k</t>
  </si>
  <si>
    <t>【悲報】スーパーマーケット・ロピアでのPayPay（ペイペイ）の取り扱いが4月末で終了、BIGHOP印西の店舗も #SmartNews  https://t.co/N1XuVqHymG</t>
  </si>
  <si>
    <t>あさイチ、有働さんのファンです。有働がんばれ～！(^0^) 世界ふれあい街歩きもいいですね～</t>
  </si>
  <si>
    <t>PayPayフリマでなに買おうか悩んでる初回50%オフだもん</t>
  </si>
  <si>
    <t>yuni_1123</t>
  </si>
  <si>
    <t>Yokosukaシングルで大学生の娘と高校生の息子とパグのきなこ🐶と暮らしています、✴︎フォロー歓迎🙆✴︎RT/フォロー/いいね 無言で失礼します🙇‍♀️♡倖田來未♡米津玄師♡お酒♡美味しいお店を探すのも大好き♡ポーセラーツ♡♡最悪な30代だったから最高の40代にする(๑˃̵ᴗ˂̵)و</t>
  </si>
  <si>
    <t>AutumuY</t>
  </si>
  <si>
    <t>30歳越えたオッサンの意識低い系のアカウント
ゲームのスクショや動画を撮ることが趣味
特に何もなくてもよければフォローなどご自由に
  #艦これ #城プロRE #デレステ #野球 #アシュア</t>
  </si>
  <si>
    <t>arag_on</t>
  </si>
  <si>
    <t>何処の居酒屋でいくら使ったかすべて国が把握する社会。あんたもうPayPayに捕捉されてるよ。。</t>
  </si>
  <si>
    <t>里山・旧街道歩き。古刹巡り御朱印集め。菜の花と温泉大好き。中山道踏破。あんみつ、鰻、お蕎麦も。剣道、表千家など。弓道は続けられなかった。将棋は弱い。自転車はコルナゴ、デローザとブロンプトン。 趣味はAI倫理。アメリカ東海岸に住んでいた気がします╭( ･ᄇ･)و</t>
  </si>
  <si>
    <t>mina_koi</t>
  </si>
  <si>
    <t>@msksj47 @11tantan07 おっめでとー！paypay!!</t>
  </si>
  <si>
    <t>かんしゃら代表 / Minimalist / Camper / Web design / 纏 / 珈琲.................................かんしゃら公式(@kanshara_voice)</t>
  </si>
  <si>
    <t>mjugik</t>
  </si>
  <si>
    <t>しゅみあかうんと。おんがくとやきうのつぶやきおおめ。</t>
  </si>
  <si>
    <t>@MissAllyMcBeal paypayのサイトの利用履歴で加盟者モードでログインすると顧客が決済した30秒～2分後に入金予定額が見れるけど、レジ付近に専用で運用するタブレットを置かないといけないし、予定額確定するまでレジ打てなくなるのでスキャン支払いで画面見せてくれはそれらを簡略化する“自己防衛”一種かと</t>
  </si>
  <si>
    <t>@kagerou99 7ペイってpaypayを悪用した事件の事か？</t>
  </si>
  <si>
    <t>jealicense</t>
  </si>
  <si>
    <t>え、待って。PayPayドーム横のエンタメ施設オープン延期ってことは展覧会も延期じゃん！</t>
  </si>
  <si>
    <t>長崎→京都→長崎</t>
  </si>
  <si>
    <t>好きな物は嵐ちゃん💙💚💛💜❤基本翔ちゃん時々相葉ちゃん。でもみんな好き！まだまだひよっこです。HAWKSも大好き！川島慶三推しです⚾Twitter歴10年になりました</t>
  </si>
  <si>
    <t>@MissAllyMcBeal 一応、ご存知だと思いますがpaypayのスキャン支払いだと顧客側が入力した数字が販売店に振り込まれる(POSやレジと連動していない)ので仮に300円の精算で30円と入力し決済。決済しましたと口頭で顧客が言って完全に信用して詐欺られるのを防ぐために入力した金額を見せてくれという可能性も</t>
  </si>
  <si>
    <t>beru_moca</t>
  </si>
  <si>
    <t>どこの店もPayPay、交通IC払いやってると思わないで対応してないお店は対応してないです。どこにもあると思って無いと知った瞬間「使えねぇ」と文句吐くならどうぞお帰りください文句しか言えない人対応する時間が無駄です</t>
  </si>
  <si>
    <t>【Яv】所属 全フル AP228</t>
  </si>
  <si>
    <t>これでもモカってる〜隊のトップ やばさミステリークラマス ガルパまったり勢 連番お誘いお待ちしております</t>
  </si>
  <si>
    <t>momopeach97</t>
  </si>
  <si>
    <t>最近キャッシュレスの波に乗ってペイペイ使いだしたんだけど過去にこういうの起きてんの……PayPay自ら仕掛けた20％還元感謝デーで、サーバー混雑で決済できず現金の方が信頼できるイメージを確立する【二重払いに関する事例を追加しました】 - Togetter https://t.co/gvWOPVBCF6 @togetter_jpから</t>
  </si>
  <si>
    <t>お前の横だ〜</t>
  </si>
  <si>
    <t>旭川で雷している人です。
☆お姉様(暁)@KurofordH82W 名前はピーチ･フォーゲルですがぴーちゃんでいいです</t>
  </si>
  <si>
    <t>MrisKr3923</t>
  </si>
  <si>
    <t>paypay良さわからん https://t.co/SVbElahVgv</t>
  </si>
  <si>
    <t>RocketID Dearester#552386439 shiversound KoF'98 50鯖 mahalo ClΩriS AyaRuka さがさがさがさが 三国烈覇 26鯖 はるき</t>
  </si>
  <si>
    <t>tomicagogo</t>
  </si>
  <si>
    <t>タカラトミーモールタカラトミーモールpaypayモール店楽天市場タカラトミーモール✨販売再開✨</t>
  </si>
  <si>
    <t>Sister blog https://t.co/9tT9w5PFYv https://t.co/3xhYEBREgP . .リプライはしません。ご用の方は、お気軽にDMお願い致します。</t>
  </si>
  <si>
    <t>chekiyama</t>
  </si>
  <si>
    <t>アマチュアマジシャンときどきカメラマン男子。
得意技は、ワンウェイデックでインチキなしのアンビシャスです。
シンプルな技法なのに、それををいい感じの演出でハイレベルに見せるスタイルを追求しています。
自称、コンビニグルメ型手品師または偽マジシャン。
チェキが好き。
あと、百日後に交通事故死する鰐も好き。</t>
  </si>
  <si>
    <t>RAPTOR0101</t>
  </si>
  <si>
    <t>でもそんなの使いこなせないか。PayPay、LINE Pay等のキャッシュレス決済でも怖がって使わない人まだ多いから。#bitcoin 送金して遊んでいるなんて知ったら、変人扱いだから。変人なんだけどね。</t>
  </si>
  <si>
    <t>職業旅人、遊び人、CEO、ビジネスオーナー、ビットコイナー、#BTC buy  #bitcoin</t>
  </si>
  <si>
    <t>支払い方法:(Payment methods:)#Amazonギフト#PayPayｙ</t>
  </si>
  <si>
    <t>nagase_gorori</t>
  </si>
  <si>
    <t>@bigboyjapan_cam 新生活応援キャンペーンありがとうございます😊🎶観光業をしているのですが、コロナの影響で全く仕事がありません😭食事券が当たると非常に助かります(꒦ິ⌑꒦ີ)ご縁がありますように🙏#ビッグボーイ #テイクアウト #paypay</t>
  </si>
  <si>
    <t>岐阜 高山市</t>
  </si>
  <si>
    <t>lugia_beast</t>
  </si>
  <si>
    <t>実際、PayPayのようなバーコード決算アプリを使用する前はどういう風にして使用するかに不安があったが、使用方法はネット上に掲載されているからそれで事前に確認し、それから店舗でやってみて「なるほど」と納得したのだけど、老害どもはそういう「事前確認」をやらないんだねぇ。</t>
  </si>
  <si>
    <t>守備範囲：獣（ケモノ）、ポケモン 。ただのエロ垢は全面お断り。アイコンは、れしのさん【https://t.co/Z4RM4Hx1ER】から使用許可済み。
変身・ラバー・ゼンタイ等は【https://t.co/hyHbm3cjkI】</t>
  </si>
  <si>
    <t>neuromancer01</t>
  </si>
  <si>
    <t>EAST OSAKA CITY…。</t>
  </si>
  <si>
    <t>布袋くん。Kneuklid Romance、セレッソ大阪、INSIDE ME、De†LAX、推定少女、D'ERLANGER、Eins:Vier、THE MICRO HEAD 4N'S、神激、2o Love to Sweet Bullet、AUTO-MOD、FANATIC◇CRISIS、90年代のV系関連etc</t>
  </si>
  <si>
    <t>@HAMAZUSHi_com 新生活応援キャンペーンありがとうございます😊🎶観光業をしているのですが、コロナの影響で全く仕事がありません(꒦ິ⌑꒦ີ)食事券が当たると非常に助かります😭😭ご縁がありますように🙏#はま寿司 #テイクアウト #paypay</t>
  </si>
  <si>
    <t>AjgArek</t>
  </si>
  <si>
    <t>@Noob_SenaLove ひどいですね🤣私も貰ってPayPayにいれてきます！🤣</t>
  </si>
  <si>
    <t>24歳 会社員 男ですよ。お出かけしたい like→📷、🎬、🎧、🚙、💴、👕、🍜 宜しくね 福島 郡山</t>
  </si>
  <si>
    <t>今の時期はマジでスーパー激混み勤務終わったら100％くたくたそんな状況の中使い方分からないでもたもたしていられるとただでさえ忙しすぎてイライラしてんのにもっとイライラするんだろうな、それ考えるとうちのバ先のスーパーPayPay対応してなくてよかったと思う無いことで文句つけられるけど</t>
  </si>
  <si>
    <t>sikishi966n7</t>
  </si>
  <si>
    <t>クレカかPayPayしか対応してないどもっちもない</t>
  </si>
  <si>
    <t>🍃🥜🍥👵昨年23歳で胆管がん。サバイバー。現在抗がん剤治療中。FF14は半休止。 #AYA世代 記載されている会社名・製品名・システム名などは、各社の商標、または登録商標です。吐きダメなのでうまいことアレしてください</t>
  </si>
  <si>
    <t>@hanayayohei_jp 新生活応援キャンペーンありがとうございます😊🎶コロナの影響で、観光業をしているのですが、仕事が全くなく、食事券が当たると非常に助かります(꒦ິ⌑꒦ີ)ご縁がありますように🙏#華屋与兵衛 #テイクアウト #paypay</t>
  </si>
  <si>
    <t>harapeko2202</t>
  </si>
  <si>
    <t>@h_nagayama @call_me_nots 先日スーパーでpaypayを使おうとしていた人が私の前に並んでいたけど、使い方がわからないらしくずーーーーーーーっと待たされてイライラしました。使い方分からないなら諦めて現金かカードで払えばいいのに、5％の還元のために後ろに並んでいる人を待たせて心底イライラ。店員さんも同様だったはず。</t>
  </si>
  <si>
    <t>金融機関ワーママ 。 ない頭を捻って、世の中がどうなるか考え投資する仕事してます。3歳女の子、1歳男の子子育て中。育児不向き。 下の子がアレルギーでアナフィラキシーに。趣味は恋愛リアリティショー、Twitterブログ徘徊。</t>
  </si>
  <si>
    <t>nh76807535</t>
  </si>
  <si>
    <t>@mammy11927163 mammyさんはじめまして！PayPayユーザーです🥰これからよろしくお願いします❣️</t>
  </si>
  <si>
    <t>ほしいものリストはこちらです💗↓</t>
  </si>
  <si>
    <t>🤞20代mama🤱無言フォロー失礼します🙇‍♀️相互フォローさせていただきます🤝 懸賞好き🌸たくさんのご縁がありますように🌈当選、ありがとうの報告は #ゆめピカ報告 させていただきます🥺✨敬語ポイでどうぞ❣️神様@awakun_gifter</t>
  </si>
  <si>
    <t>nanjakulion</t>
  </si>
  <si>
    <t>今日もセブンカフェ。気がついたらもうpaypayで3万も使ってた。</t>
  </si>
  <si>
    <t>お米県</t>
  </si>
  <si>
    <t>メカ好きな田舎の人。 クルマとパンとプラモと温泉をこよなく愛する。おっさんだが精神年齢は小学生並み。 育児戦争真っ只中だが、妻子の目を盗んでコソコソプラモを作るのが最近の生きがい。</t>
  </si>
  <si>
    <t>SemiRapid_Fo125</t>
  </si>
  <si>
    <t>アクアラインの近く</t>
  </si>
  <si>
    <t>返信遅いことが多いです 天神大牟田線と分ｵｲ415と内房線 落書き(同じく休止):@Semirapi_illust</t>
  </si>
  <si>
    <t>BoonMyst</t>
  </si>
  <si>
    <t>[:[-'A`]｡oO果たしてPaypayをはじめとしたスマホ決済は効率的なのだろうか…そういった手軽さを、現金払いの非効率さの排除を求めるならスイカやパスモなどのICカードで良いのでは。</t>
  </si>
  <si>
    <t>埼玉県人</t>
  </si>
  <si>
    <t>|::|-'A`|
ほらいぞん板の管理人。酉を新調しました。
ブーン系メイン・すこしモナギコ系も知っている界隈の隅を漂う珍妙。絵は擬人化多めなのでその辺勘弁してぇな。
2020年デビュー勢ですがよろしくお願いいたします。
🔞なアカウント : @MystNightF1
ウェブサイトは自己紹介のページに繋がってます。</t>
  </si>
  <si>
    <t>@nakau_info 新生活応援キャンペーンありがとうございます😊🎶観光業の仕事なんですが、コロナの影響もあり、全く仕事がなく、食事券が当たると非常に助かります(꒦ິ⌑꒦ີ)ご縁がありますように🎵#なか卯 #テイクアウト #paypay</t>
  </si>
  <si>
    <t>「店員さんがどれだけ苦労させられたかと…」とあるお店ではPayPayを『使い慣れた方のみ』の利用をお願いしている - Togetter https://t.co/6h3Q4rpSNQ @togetter_jpから</t>
  </si>
  <si>
    <t>おはようございます。4月7日、火曜日です。来院の２時間前までは【HP】https://t.co/KHvwH4maRGからWed予約出来ます。#PayPay #LINEPayご利用いただけます。9時からオープンしています。お待ちしております。#カイロプラクティック #骨格矯正 #整体#岩盤浴 #サウナ #足つぼ #メドマー https://t.co/M1fQ3jfTZS</t>
  </si>
  <si>
    <t>str0524</t>
  </si>
  <si>
    <t>東京都世田谷区←大阪府枚方市</t>
  </si>
  <si>
    <t>なるようになるんだよ。</t>
  </si>
  <si>
    <t>モンスト石垢強くなって始めたい方是非どうでしょうか！！お支払い方法コンビニ支払い PayPay アマギフ欲しいゲームの石垢があればDMまで！！#モンスト石垢 #モンスト販売https://t.co/wG2zKfVbvq</t>
  </si>
  <si>
    <t>monkeycreate</t>
  </si>
  <si>
    <t>お待たせしました‼️PPP（PayPayPeople）の皆さん‼️声を大にして言わせてください‼️からあげのなかむらは…いよいよ…PayPay使えまPay🐓こんな時ではありますが明るい未来のために。#からあげのなかむら#paypay https://t.co/RSczdegmqv</t>
  </si>
  <si>
    <t>北東北</t>
  </si>
  <si>
    <t>モノヅクリスマイルコーディネイト。モノクリエイトは＂オモシロイ＂と思って頂ける＂モノ"を企画し制作します。美味しい楽しいの先には笑顔があります★</t>
  </si>
  <si>
    <t>mtj476</t>
  </si>
  <si>
    <t>とっとととっととさんからPayPayの支払いリクエストが届きましたリンクをタップ、またはQRコードを読み取ってPayPay残高を送りましょうhttps://t.co/0OrQ3K7XV4 https://t.co/ucBw3DJPfl</t>
  </si>
  <si>
    <t>消費税、年金制度断固反対派の男子。積立NISAしてます。内国株はネオモバでコツコツ、外国株はETF中心に買ってます。</t>
  </si>
  <si>
    <t>rogopiyo</t>
  </si>
  <si>
    <t>会社の方が、PayPayとPayPalを間違えて、支払いが出来ない～っと😑  全然違うよ…💧</t>
  </si>
  <si>
    <t>中学1年の男の子のママです。子育て、家事、仕事と毎日バタバタしている日々です。でも息子の笑顔と寝顔みて、元気いっぱい頑張ってます☆</t>
  </si>
  <si>
    <t>3380_li_s_bo_a</t>
  </si>
  <si>
    <t>19時までご来店のお客様、【早割】でご案内させていただきます！全コース1.000円引きです！ PayPay、LINEPayも使えます！クレジットカードも手数料0円で使えます！お電話お待ちしております！                080-9990-3380https://t.co/MKa43gQrlA#巣鴨メンエステ https://t.co/0EQHPiv24Y</t>
  </si>
  <si>
    <t>巣鴨メンズエステ💚LISBOA～リスボア💚です❣️巣鴨駅1分以内の超駅チカ❤個室・店舗📲080-9990-3380📲 ⏰営業時間12:00～翌5:00📲24時間電話受付👌LINE予約も🉑
BLOG：https://t.co/OEWck1RpTc</t>
  </si>
  <si>
    <t>ＳMS認証代行可能！　大量大歓迎！LINE まで！#PayPay #メルカリ  #ラクマアカウント #ラクマ　 #バンドル    #SMS認証代行　#アイコス　#iQOS  #LINE　#PayPay #ヤフオク#nike line</t>
  </si>
  <si>
    <t>miyaq</t>
  </si>
  <si>
    <t>珍しく書きました！PayPayモールとYahoo!ニュースの事例で紹介──HTMLのportal要素を活用した画面遷移設計とは【デブサミ2020】 (1/3)：CodeZine（コードジン） https://t.co/L6WO8e1AMp @codezineさんから</t>
  </si>
  <si>
    <t>エンジニアとテクノロジーとモンハンが大好きなWeb系編集・ライター。ハンドルネーム宮みゆきとしても活動中。</t>
  </si>
  <si>
    <t>starbowstar</t>
  </si>
  <si>
    <t>@tanikenzi PayPay！っていって支払いが完了するんですが。。。なんだか軽いよね。結局クレジットカードで支払いになるんだからカードでいいでない？と、、最近は思いますが鞄からお財布を出さず携帯を使って支払いがお手軽なんでしょうね。五百円に負ける人は目一杯いますから恥ずかしくないですよー！！</t>
  </si>
  <si>
    <t>ここではないどこか</t>
  </si>
  <si>
    <t>惰眠むさぼり見る夢は…背中に翼がはえる日を夢みるのです。by電氣猫</t>
  </si>
  <si>
    <t>mg_rainbow</t>
  </si>
  <si>
    <t>【お知らせ】PayPay使えます！(*‘ω‘ *)」ご利用のお客様は、スタッフに声をかけていただきますようお願いいたします。クレーンゲーム、プリクラ、メダル貸出、ＯＫです！（一部ゲームを除く）詳しくは当店スタッフまで(∩´∀｀)∩♪ https://t.co/k4IU1mFJYu</t>
  </si>
  <si>
    <t>香川県高松市多肥下町　パワーシティレインボー店2Ｆ</t>
  </si>
  <si>
    <t>オススメ景品＆ゲーム等つぶやいていきます♪フォローしてね☆</t>
  </si>
  <si>
    <t>giants_6_013</t>
  </si>
  <si>
    <t>払い戻しのためにpaypayのチケット発券してくるか〜</t>
  </si>
  <si>
    <t>ださいたま。</t>
  </si>
  <si>
    <t>『よく見たら大瀬良おるやんけ』</t>
  </si>
  <si>
    <t>otopy717</t>
  </si>
  <si>
    <t>PayPayを使おうか考えてたけど色々調べてみたら使う気無くなった</t>
  </si>
  <si>
    <t xml:space="preserve">おべりべりin蝦夷地  </t>
  </si>
  <si>
    <t>田舎者です 大自然鑑賞と美味しい食べ物が好きです (⌒▽⌒) あと猫が好きです‼️</t>
  </si>
  <si>
    <t>Cochinaia52178</t>
  </si>
  <si>
    <t>このPayPayキャンペーン(あだ名)還元率200%って... #どうぶつの森 #AnimalCrossing #ACNH #NintendoSwitch https://t.co/MUsV81qVMA</t>
  </si>
  <si>
    <t>日本のどこか</t>
  </si>
  <si>
    <t>名前の由来はキーボードで適当に打った</t>
  </si>
  <si>
    <t>hiluco_yuto</t>
  </si>
  <si>
    <t>ここにきてやっとpaypayデビュー</t>
  </si>
  <si>
    <t>人と動物に関わる理学療法士/アニマルスポーツトレーナー、主に障害者支援事業を行う株式会社HILUCO:代表取締役。スポーツ・医療・動物に関することや、経済・経営に関すること、勉強・学力に関することなどをつぶやきます。詳しい情報はnoteへ。オンラインサロンもやってます。仕事依頼はDMにお願いします。</t>
  </si>
  <si>
    <t>senburuku</t>
  </si>
  <si>
    <t>コンビニでpaypayチャージしておお〜〜〜〜〜〜マジで公共料金払えるじゃ〜〜んってテンション上がってたけど、そのままコンビニで払ってくれば良かったわ</t>
  </si>
  <si>
    <t>ルクセンブルク</t>
  </si>
  <si>
    <t>◯成人済◯3L(NB主)◯ブロorブロ解で◯土日に返信などします◯仕事多忙時日常ツイ多〇CS【https://t.co/yvfq1rUQWj】</t>
  </si>
  <si>
    <t>GALSHofficial</t>
  </si>
  <si>
    <t>あれ、PayPayの還元減った、もしくはなくなった？あ、ここの部分の税金を削減したのかな？給付の発表〈私は対象外だけど〉以来、ほとんど還元なくなったなというのが実感。</t>
  </si>
  <si>
    <t>無言フォロー歓迎。福島のFM モットコムのパーソナリティ…毎週日曜21時から30分間。番組名 「#ワガママすずのワガママツイート 」福島出身。無宗教。団体じゃない。元々、政治放置層。全てを十分に知らされていないままの憲法改正に警鐘。くだらないツイートもします。★偏向報道(特に虎ノ門ニュース)に警鐘。</t>
  </si>
  <si>
    <t>misatrombone</t>
  </si>
  <si>
    <t>【PayPay】ペイペイに登録して使ってみた【Myメモ】 - ライティングとプログラミング https://t.co/BNesSZby0T @misatromboneから</t>
  </si>
  <si>
    <t>得意：わかりやすくまとめること🎀 YouTubeチャンネル→https://t.co/uvS6zUvgGZ 
サムネイル職人🎀 FX🎀 薬剤師🎀 独学Wordpressにてサイト運営+ライティング🎀
動画編集🎀</t>
  </si>
  <si>
    <t>ppsh1394</t>
  </si>
  <si>
    <t>千葉人(ﾁﾊﾞﾝﾁｭ)</t>
  </si>
  <si>
    <t>膝が爆発してるけどおバイクをやめられない人。</t>
  </si>
  <si>
    <t>nonpapa777</t>
  </si>
  <si>
    <t>自閉スペクトラム症児の父です。子供の笑顔がエネルギー源です。民主党政権の出現がきっかけで、政治オンチが政治オタクと化しました。日本は第二の富国強兵を図り教育革命を起こさないと大変なことになります。国を再建して子供たちに明るい未来を与えることが今生きる大人の使命だと思います。</t>
  </si>
  <si>
    <t>tarooh</t>
  </si>
  <si>
    <t>よその島に行ったらたぬき商店にpaypayのロゴがついててわろた</t>
  </si>
  <si>
    <t>素数pの上</t>
  </si>
  <si>
    <t>公国民 たんず これでもリプトンは2本まで担当</t>
  </si>
  <si>
    <t>kazoodo</t>
  </si>
  <si>
    <t>はなまるうどん八丁堀店@八丁堀。きつね小290＋きす天150定期無料PayPay払319円。今朝はおうどん！😆モチ定期かざし天タダ喰い😛在庫見廻しを！ラスワンきす天ゲト😁何気にれんげ取たがつゆ飲み易い味もよく解るし👍て事はウイルス大丈夫？😷揚げもキスも旨々甘×辛やぱ良。 https://t.co/D2i5Jd3fWJ</t>
  </si>
  <si>
    <t>東京都江東区</t>
  </si>
  <si>
    <t>基本、広告文案家を生業としております。 街散策、小説、映画、モーターサイクル、自転車、水泳、料理、B級グルメ、銭湯、蕎麦、Macintosh、iPhone、漫画、激安......諸々、興味は尽きません。</t>
  </si>
  <si>
    <t>milioblog</t>
  </si>
  <si>
    <t>フリマで買うなら『PayPayフリマ』がおすすめです😆クーポン配布が多くて、価格の相談機能を使えば、メッセージのやり取りをせずに値下げして買えます</t>
  </si>
  <si>
    <t>ミリオン Blog 👉</t>
  </si>
  <si>
    <t>石川から上京してきました23歳です🏃新卒で上場企業に就職▶️SEなのに何故か大声を出す研修を受ける▶️入社3週間でインフルになる▶️初任給が大幅減▶️大手ECアプリ開発チームに参画▶️活躍が認められ客先チームでWebディレクションをやる(今)🌃【⚠️今！いいねしてくれた人のプロフを必ず訪問しています⚠️】</t>
  </si>
  <si>
    <t>daiquiri_yu</t>
  </si>
  <si>
    <t>PayPayは飲食店の還元セールやめたほうがいいんじゃないのか？自粛ムードの中にやることじゃないと思われ</t>
  </si>
  <si>
    <t>IT風味な社会人。気が向いたタイミングでnoteを書いてます。無印のごまたらスティックが好きです。あらゆるものがにわか。ピアノ/読書/映画/レザークラフト/英語/筋トレ/カラオケ/漫画/YouTube/Tiktok</t>
  </si>
  <si>
    <t>Yahooショッピング支店にて【エプトシーラー防音シート大】のご購入ありがとうございます!!#デッドニング　#防音　#吸音　#遮音　#オーディオ　#車 #Yahooショッピング支店 #PayPay #エプトシーラー防音シート大　https://t.co/gS6aUhWUOa</t>
  </si>
  <si>
    <t>mohumohu201599</t>
  </si>
  <si>
    <t>おはようございます✨今日はツッキーピンで😁お問い合わせは0359258780迄。#ススガオメンフクロウ#フクロウカフェ #ふくろうカフェ #もふもふ #新宿 #新宿三丁目 #新宿東南口 #東京 #バスタ新宿  #Owlcafe #Owl #shinjuku #tokyo #Mohumohu #paypay #linepay https://t.co/JFyuNgghT2</t>
  </si>
  <si>
    <t>東京都 新宿区 新宿3-35-2YMビル5F</t>
  </si>
  <si>
    <t>2015年9月に新宿初のふくろうカフェをオープン致しました。可愛いフクロウとふれ合えます。JR新宿駅東南口徒歩１分です。お近くの方、興味ある方、癒されたい方、是非ご来店下さい。お問い合わせ、ご予約は03-5925-8780までお願い致します。フクロウカフェもふもふ新宿店。
東京都新宿区新宿3-35-2YMビル５階</t>
  </si>
  <si>
    <t>交流戦中止！？PayPay3月に続いて5月も行けなくなったか〜</t>
  </si>
  <si>
    <t>yusuke_akkiee</t>
  </si>
  <si>
    <t>@daifuku___15 @JUN154566684 参加します！　PayPay間に合わず！！</t>
  </si>
  <si>
    <t>Tokyo Japan Nerima-ku</t>
  </si>
  <si>
    <t>宜しくお願いします</t>
  </si>
  <si>
    <t>mixhiro3</t>
  </si>
  <si>
    <t>paypayやd払いで店ごとに先払いシステム導入できないかな。1万をa店に先払いしたら、1万500円使えるよ、グループでも使用可。みたいなのはどうでしょう。法律的に難しいのかな。可能なら個人店でもキャッシュレス導入は一気に進むんじゃないかな。国が延々と保証するのは到底無理なわけだし。</t>
  </si>
  <si>
    <t>スポーツ大好きです！レイカーズファンです。フォローしていただけると光栄です！スーパープレイとか見るとRTしちゃいます！バッシュはコービー。
自転車にものってます。自転車はfelt</t>
  </si>
  <si>
    <t>yoskmr</t>
  </si>
  <si>
    <t>PayPayモールとYahoo!ニュースの事例で紹介──HTMLのportal要素を活用した画面遷移設計とは【デブサミ2020】 (1/3)：CodeZine（コードジン） https://t.co/2H2arCwEfY @codezineより</t>
  </si>
  <si>
    <t>Nihonbashi Tokyo</t>
  </si>
  <si>
    <t>プログラミングを教えないプログラミングスクール / テクノロジーを駆使して「演出」に関わる全てを企画から現場まで一貫してこなすクリエイター集団『HanaHanaWorks』/ 91年生 / #SUNABACO / django / DRF</t>
  </si>
  <si>
    <t>Aquila011</t>
  </si>
  <si>
    <t>paypayは最初の印象が悪すぎて使おうという気があまり起きない…便利そうだと思うけどね</t>
  </si>
  <si>
    <t>【2019/10/06～禁煙継続中】
車遍歴:RCZ→SLK→318i(E46)→986ボクスター
バイク:VFR400→400SS
車でドライブ以外にカメラとかゲームとか好きです
筋トレはじめました（4/29～</t>
  </si>
  <si>
    <t>【テイクアウトのみのご注文で１５％OFF】😆どんどん亭はしっかり食べて元気になろう！キャンペーンを実施いたします！paypayでのお支払いであれば、更に１0％ポイント還元が受けられます🥶しっかり食のインフラを支えて参ります！https://t.co/0o3W2zMB4O</t>
  </si>
  <si>
    <t>pitomin6661</t>
  </si>
  <si>
    <t>@sukiya_jp 応募させて頂きました✨✨週末の夜ご飯を作りたくない時、すき家さんにはかなりお世話になっています☺️おいしいし安いので大好きです💕支払いはもちろんPayPayでやってます✌️こちらも簡単で還元率も良いので助かります☺️🌸</t>
  </si>
  <si>
    <t>東海地方</t>
  </si>
  <si>
    <t>懸賞垢始めました🌸一児の息子がいる主婦です💕家事の合間に懸賞ポチポチしてます😽当選報告は #ぴとみん当選報告 で感謝を込めて写真付きで報告します🥰無言フォロー失礼します&amp;無言フォロー大歓迎です🌷メイク💄旅行✈️家電📷グルメ🍝ディズニー🐻中村倫也さん🐰が大好き💕</t>
  </si>
  <si>
    <t>miemasaya</t>
  </si>
  <si>
    <t>ロッテ#7福田秀平後援会会員 ⚾️ホークス大好き❤️#00 #16 #17 #18 #21 #32 #33 #42 #47 #50 #53応援してます。 東方神起、中川翔子、小田和正さん、フィギュアスケート大好きおばちゃん です。</t>
  </si>
  <si>
    <t>PayPayの飲食店20％還元キャンペーン 外出自粛中の使い道は？ (2020年4月6日掲載) - ライブドアニュース https://t.co/LYHQM51rfc</t>
  </si>
  <si>
    <t>ekbc_theb</t>
  </si>
  <si>
    <t>うちQoo10で買う予定だけどPayPayじゃなくていいよね??普通にコンビニ払いできるよね...??</t>
  </si>
  <si>
    <t>笑窪同盟</t>
  </si>
  <si>
    <t>sumichau_60_ka</t>
  </si>
  <si>
    <t>おはようございます☀️5月の野球もダメなのか😭私の誕生日の日はPayPayドームでイケさんが誰の番でも若様の応援をしてくれるはずだったのに😢笑そして毎年恒例だった誕生日ディズニーも今年はできないんだろうなぁ😭でもまずは命を守る行動を！大切な人を守る行動をしましょう！💓</t>
  </si>
  <si>
    <t>野球メイン🎀
日常も有💮笑  
稲葉 篤紀/Giants #37 #36
シーズンシート⚾️
いきなりのDMはごめんなさい</t>
  </si>
  <si>
    <t>yunyudesuyo</t>
  </si>
  <si>
    <t>今日も私のPayPayは可愛い声で鳴きましたぺいぺい</t>
  </si>
  <si>
    <t>IRIAMで活動中✧︎12月9日から始めた生まれたてです✧︎素敵なママ→@tokumaro✧︎これからたくさん学んでいくよ✧︎不定期配信</t>
  </si>
  <si>
    <t>#荒野行動アカウント買取 9#廃課金_金枠多数など高価買取 総実績700以上なので安心🗝️実績確認【https://t.co/y9BYJ023Lw】買取方法各種プリカ/銀行振り込み/Linepay/paypay#即日支払い💸#荒野行動#荒野行動垢買取#荒野行動買取https://t.co/uDdea1AzTe</t>
  </si>
  <si>
    <t>8R1IMOMrwBHBNBs</t>
  </si>
  <si>
    <t>住処は杜の都</t>
  </si>
  <si>
    <t>福島県相馬市で夫婦で火縄銃の演武披露をしてます。 火縄銃の事をもっと知ってもらいたいです！ 気になった方は下記URLにある『相馬外天会』を見て下さい😊 たまにカナヘイと写真のツイートします。 相馬外天会で相馬中村藩古式砲術に所属 インスタ https://t.co/alpTuqLz2D</t>
  </si>
  <si>
    <t>AkkieDj</t>
  </si>
  <si>
    <t>DA PUMP🕺DAICHIくん💓寄りの箱推し🎙フェアリーズもかみき❤️💓寄りの箱推し🧚‍♀️BuZZすけくん寄りの箱推し🐝元クラブDJ、アナログレコードは6000枚持ってます、NIKEやVANSのスニーカー集めも趣味👟泣いても笑っても人生一度きり✨✨✨</t>
  </si>
  <si>
    <t>booktkhd05</t>
  </si>
  <si>
    <t>今月はPayPayがメインかなコンビニで何使うか悩む飲食店で20～50％還元も　スマホ決済4月のキャンペーンまとめ（要約） https://t.co/ZsTUdxOopP</t>
  </si>
  <si>
    <t>都内でマーケティングの仕事してます/📚小説中心に本が大好き📚/好きな食べ物は二郎と中本/小説の感想や人間心理の考察はこちら→https://t.co/cwe2PB1FX4</t>
  </si>
  <si>
    <t>MatanityNinshin</t>
  </si>
  <si>
    <t>@sukiya_jp テイクアウト利用させてもらってます😭✨すぐ作ってもらえるし子供たちも待たせなくて済むし美味しいので大満足です😌✨PayPay払いまだ使い方がいまいち分かってなくて使えてませんがお得に使いたいです٩(๑´ω`๑)۶🌈 💕🎶</t>
  </si>
  <si>
    <t>関東☆夢はディズニー、旅行当選😭✨</t>
  </si>
  <si>
    <t>働くアラサーママ👩
パワフルな可愛い娘達👭が喜ぶ顔が見たいので懸賞楽しみながらやってます🍀🌈 
新商品！話題の！流行りの！に弱い😂
LIKE💓旅行✈️ディズニー🏰美味しい物🍴嵐❤ゲーム🎮コスメ💄✨
当選品は必ず感謝を込めて #ちーとと当選品 で報告してますᙏ̤̫❤
企業様に感謝😭✨</t>
  </si>
  <si>
    <t>fefefefe444</t>
  </si>
  <si>
    <t>PayPay使えるようになったよ！気に入ってる(^^)</t>
  </si>
  <si>
    <t>答えはみんな空にある。 https://t.co/6TfcTo234t</t>
  </si>
  <si>
    <t>asagirinoato</t>
  </si>
  <si>
    <t>あれ、PayPayのアプリからPayPayフリマに飛べるようになってる？！🙃 https://t.co/cYtDcPWIrP</t>
  </si>
  <si>
    <t>楽天チェック</t>
  </si>
  <si>
    <t>毎日をより楽しく、より健やかに(っ `-´ c) ♡／赤ちゃん🍼子育て中のママ／楽天ポイント🉐／キャッシュレス💳／懸賞挑戦☕️／ゆる〜くポイ活🌴／株取引初心者💹／積立NISA💴／投資は長期スタンス🌠／フォローお気軽に🤭／たくさん絡んで貰えると嬉しいです！※副業のお誘いDMは🆖</t>
  </si>
  <si>
    <t>kekeron_mykn</t>
  </si>
  <si>
    <t>@reonyan_23_28 ファミマでTカード使えるようにお財布に入れたこと、本当はファミマイベの店内設置されるやつの組み立て動画やりたかったこと、最近のお買い物はドヤ顔で「PayPayで✨」って言ってること、すとぷりでドッキリ企画(りぬくんに嘘レシピをクックパッドだよって言って作らせるとか)をやりたい！とかとか！</t>
  </si>
  <si>
    <t>けろの方が好きだけど❤</t>
  </si>
  <si>
    <t>もやし大根のおばけ_(┐「ε:)_ 。好物はビスコとお寿司。推しが尊い、そんな日々。</t>
  </si>
  <si>
    <t>bibibi_no_bibiC</t>
  </si>
  <si>
    <t>ファミペイ導入して、電子書籍用にPayPayに入金しておこう〜。</t>
  </si>
  <si>
    <t>子宮筋腫の手術を勧められてビビり倒してる30代未婚のただのオタク。子宮筋腫11cm/2019年12月2日にリュープリン1回目/2020年1月6日　2回目/2月3日　3回目/3月2日　4回目/4月14日手術予定/手術に向けてちょいダイエット/情報収集と称したビビリのつぶやき。　#ビビコの持ち物予定　にアドバイス募集中！</t>
  </si>
  <si>
    <t>y2krt_yz</t>
  </si>
  <si>
    <t>PayPayの還元キャンペーンPayPayドームではやってないの気づいて泣いちゃった</t>
  </si>
  <si>
    <t>財団関連はCC-BY-SA3.0に準拠</t>
  </si>
  <si>
    <t>後鳥羽天皇の子孫では無かったと思います</t>
  </si>
  <si>
    <t>yui_harikyu_</t>
  </si>
  <si>
    <t>東京 目黒区</t>
  </si>
  <si>
    <t>目黒区と世田谷区のあいだ、学芸大学にて、鍼灸整骨院を営んでおります。 美容鍼、スポーツトレーナー。</t>
  </si>
  <si>
    <t>DBA_GE8_WINPC</t>
  </si>
  <si>
    <t>PayPayが使えるお店は順次拡大中です！日本全国のPayPayのマークがあるお店でお支払いにご利用できます。 - PayPay https://t.co/ffJhXOUxR6</t>
  </si>
  <si>
    <t>今はALDIOUSにとっても夢中！ FIT RS大好き！ ヘビーメタル大好き！（他のジャンルもOK） 下手くそながらもギター演ってる親父です。 パソコンやiPhoneも大好き。 気軽にお声をかけてください。 アメブロやみんカラでブログもやってます。 見にきてください＼m／ ＼m／</t>
  </si>
  <si>
    <t>PonkotuMeister</t>
  </si>
  <si>
    <t>私も経験あるね。しかもつい最近の話・・・💧PayPayの説明以前に、現金決済とキャッシュレス決済の違いや、未だにキャッシュレス・ポイント還元制度そのものを理解してなくて、ポイント還元制度や参加事業所とは？の説明を一から延々とさせられたことが😩 https://t.co/FoYENJKvgS</t>
  </si>
  <si>
    <t>趣味車はポンコツチキチキマシン。
仕事もチキチキマシン的な物を扱うポンコツオヤジです。</t>
  </si>
  <si>
    <t>v1v1dl1fe</t>
  </si>
  <si>
    <t>消費税減税は、実質減税になる形(PayPay還元的なもの)にしないとまた、プログラマーの方々に迷惑かかるよね。このコロナでまた感染リスク上げることになるんじゃ無い？住民税は主に健康福祉に使うお金だから減税っていうのわかるけど…</t>
  </si>
  <si>
    <t>だいすき新潟→東京</t>
  </si>
  <si>
    <t>GRANRODEO大好きロデオガールです☆オタク☆釣りゆるーり☆FGOゆるーり⭐︎ナース→CRC☆感情の捌け口なので、病んでても悪しからず☆フォローご自由に☆</t>
  </si>
  <si>
    <t>sus316miria</t>
  </si>
  <si>
    <t>なんで上層部って目的と手段がチグハグでもOK！！とか言えるんだろうか？？🧠はいってる？使ってる？PayPayとかになってない？平気？</t>
  </si>
  <si>
    <t>6/28 NHKホール</t>
  </si>
  <si>
    <t>平成に取り残された魂を探して、東京ミュウミュウに真剣</t>
  </si>
  <si>
    <t>morokoshiage</t>
  </si>
  <si>
    <t>遠隔PayPayっていいな</t>
  </si>
  <si>
    <t>つちで できた せなかの こうらは みずを のむと さらに かたくなる。 みずうみの ほとりで くらしている。 https://t.co/n0T5zk12AW</t>
  </si>
  <si>
    <t>kakeru13493</t>
  </si>
  <si>
    <t>PayPayさん、ひと月で50回使うと還元率上がるけど、ひと月で50回も買い物する気がしない</t>
  </si>
  <si>
    <t>japan</t>
  </si>
  <si>
    <t>有象無象の指し将。かけるの将棋ノート始めました。
初段を目指す方、初段前後で伸び悩んでいる方向けに書いてます。</t>
  </si>
  <si>
    <t>stlmix</t>
  </si>
  <si>
    <t>政府はいいから早く俺のPayPayにチャージしてくれ</t>
  </si>
  <si>
    <t>バーチャルひきこもり</t>
  </si>
  <si>
    <t>VTuberエモい ・おめシス ・ホロライブ全般 ・兎田ぺこら ・宝鐘マリン ・桐生ココ ・さくらみこ ・アキロゼ ・星街すいせい ・紫咲シオン ・天音かなた ・角巻わため ・常闇トワ ・夏色まつり ・御伽原江良 ・ういまま・鈴原るる ・周防パトラ ・富士葵 ・猫宮ひなた ・燦鳥ノム アークナイツとARKに釣られクマー</t>
  </si>
  <si>
    <t>@paypay_01 いいなぁぁぁぁ！！ソフトだけ買うとかマヌケすぎだよな笑</t>
  </si>
  <si>
    <t>konpan</t>
  </si>
  <si>
    <t>多いのか少ないのかも分からんけども。【実はこんなに】わたしの獲得PayPayボーナス!! #PayPay #PayPayボーナス #ありがとうPayPay https://t.co/fQP1oXp61h</t>
  </si>
  <si>
    <t>SE。大規模ミッションクリティカルシステム開発。久留米市出身。サガン、アピスパ、ジャイアンツ、ホークスを応援。毎日が研究と実践。危機感で動き続ける。 #2017feb_baby/#2019jan_baby/#NewsPicksアカデミア/#PMP</t>
  </si>
  <si>
    <t>御徒町心療内科。生理。一昨日古参PayPay2000円でピザ一昨日通報されたお花見オフ会、参加者ジモティーオジさん1人※クリ賞・ギフト受取不可！不要！PayPay@housimaru3 #lv325194359 https://t.co/91Hkcp1HNm https://t.co/S3LAKED2eB</t>
  </si>
  <si>
    <t>CoinWith63</t>
  </si>
  <si>
    <t>LINE Payで新機能「利用レポート」が誕生しました！既にPayPayには備わってますが使いやすそうですね。新たな機能✅入出金グラフ✅ポイント獲得数のグラフ✅カテゴリー別の支出グラフPayPayが4月から改悪したし、ベースのスマホ決済をLINE Payにしてもいいですねhttps://t.co/LPuU987Jge</t>
  </si>
  <si>
    <t>スマホ決済メディア「キャッシュレスPAY」の公式アカウント。元金融機関勤務の編集長(@kentyyyizm)がキャッシュレス💰や〇〇Pay📱に関する最新ニュース・おトクなキャンペーン情報等をイチ早くお届け！乱立するスマホ決済を上手く使いこなし、コスパ良く買い物する為の「スマホ決済活用術」も公開中！</t>
  </si>
  <si>
    <t>アンダーソンクーパーは強え#CNNTownHall</t>
  </si>
  <si>
    <t>【生放送】御徒町心療内科。生理。一昨日古参PayPay2000円でピザ一昨日通報されたお花見オフ会、参加者ジモティーオジさん1人※クリ賞・ギフト受取不可！不要！Pa... を開始しました。 https://t.co/BrZQgV6TmA #lv325194359</t>
  </si>
  <si>
    <t>御徒町心療内科。生理。一昨日古参PayPay2000円でピザ一昨日通報されたお花見オフ会、参加者ジモティーオジさん1人※クリ賞・ギフト受取不可！不要！PayPay@housimaru3 / 番組開始しました！ https://t.co/c4O12gttVe</t>
  </si>
  <si>
    <t>k1k1nyagutakumi</t>
  </si>
  <si>
    <t>緊急事態宣言でたら本当に外出られんから、昨日予定終わりがてら猫カフェにお気持ちばかりの寄付してきた。店長さんpaypayとかで寄付できるように設定したりバタバタしてた💦また会おうねそれまで元気でねー！！あたしの推しの顔が不機嫌すぎて😹 https://t.co/Oml01aXJDF</t>
  </si>
  <si>
    <t>ふこーか</t>
  </si>
  <si>
    <t>SOFFet・SOPHIA・椎名林檎・EGO-WRAPPIN・クレイジーケンバンド・カルメラ•アスタラビスタ•氣志團(紫混じりの赤)・→Pia-no-jaC← 阿部サダヲ・松岡充・高橋一生 誰か一緒にライブ行こ。 動物大好き。</t>
  </si>
  <si>
    <t>0707_tetsu</t>
  </si>
  <si>
    <t>交流戦中止か‥PayPayドーム京セラドーム行きたかったな‥</t>
  </si>
  <si>
    <t>野球好き→ジャイアンツファン！➡東京ドーム、他球場など.電車好き➡おもに乗り&amp;撮り鉄！ AAA好き. 写真垢→@tetsu_picture_</t>
  </si>
  <si>
    <t>rrol25</t>
  </si>
  <si>
    <t>現金持ってくんの忘れた…PayPay使えるの祈るしか……</t>
  </si>
  <si>
    <t>第二の我が家</t>
  </si>
  <si>
    <t>20↑諸々自衛してますのでお構いなく
狐さん/hrmk/サバゲー
お別れはブロックで</t>
  </si>
  <si>
    <t>davistitech</t>
  </si>
  <si>
    <t>paypay導入して売り上げ伸びた店いるのかね？</t>
  </si>
  <si>
    <t>趣味垢</t>
  </si>
  <si>
    <t>工作/マジックバルーン/ボドゲ/TRPG/遊戯王/ロボットアニメ/特撮/titech12/GCP/Ubuntu/Python/javascript/mastodon</t>
  </si>
  <si>
    <t>KaZ250_tigger</t>
  </si>
  <si>
    <t>固定資産税お店とか行かずPayPayで払えるようになったんか！っていう驚きのおはようございます</t>
  </si>
  <si>
    <t>バイク/Kawasaki/Z250ABS 2016/既婚/バイク乗りとか神奈川県民とか/</t>
  </si>
  <si>
    <t>10319_1990TB1</t>
  </si>
  <si>
    <t>ガストで329円（税込）モーニング、これをPayPay 支払い20％還元、Tポイント付与、100円引きクーポン配布。クーポンを使うとすると実質160円くらい？こんなことしてて大丈夫なんだろうか。</t>
  </si>
  <si>
    <t>ガンバ大阪を応援しています。 気になったこと、ふと思いついたこと、たいがいどうでもいいことを中心に、ところかまわずつぶやきます。 こぼれ落ちそうなネタを拾いあげて、つぶやきます。</t>
  </si>
  <si>
    <t>BushcraftBox</t>
  </si>
  <si>
    <t>【悲報】スーパーマーケット・ロピアでのPayPay（ペイペイ）の取り扱いが4月末で終了、BIGHOP印西の店舗も #SmartNews  https://t.co/HPYCQhnlr2</t>
  </si>
  <si>
    <t>好きな言葉は：本体一括0円＋キャッシュバック。 iPhone11 Pro、iPhoneXs、iPhoneXRやスマホのお得情報をブログ連動で発信してます。 タイムリーなタイムセール情報もお見逃しなく♪
Thanksのチップはこちら↓（金銭的余裕がある方のみ）
https://t.co/WaSfYQBOak</t>
  </si>
  <si>
    <t>xXrh_s2</t>
  </si>
  <si>
    <t>私の中のあるあるなんだけどちょっとした用で車で外出た時にコンビニ寄るとだいたい財布忘れてて免許不携帯になってることに気がつく。(コンビニはpaypayで払うからいいけど)</t>
  </si>
  <si>
    <t>ババアです若くないです</t>
  </si>
  <si>
    <t>鬼になって冨岡義勇に切られる予定 #電気ガス水道電話する</t>
  </si>
  <si>
    <t>yaritakyayareba</t>
  </si>
  <si>
    <t>実家に野外ステージを作り、存在しないフェス「無いフェス( @fes_nai )」を主催する生粋のパラサイトシングル。その他「弱小IT企業の採用担当／大工手伝い／年1動画配信者」音楽とか文章書いたりするのも好きです。noteとかもやってます。座右の銘は「調子に乗るな。誠実に生きろ。自分をクソだと思い込め。」です。</t>
  </si>
  <si>
    <t>rorikon012</t>
  </si>
  <si>
    <t>どうしても使えないPayPayをプレゼントするかな</t>
  </si>
  <si>
    <t>2次元が1番</t>
  </si>
  <si>
    <t>感情的な発言します。苦手な方はブロックをオススメします</t>
  </si>
  <si>
    <t>His_anime</t>
  </si>
  <si>
    <t>PayPayわからん</t>
  </si>
  <si>
    <t>#3月8日はSSA</t>
  </si>
  <si>
    <t>身体は女子大生  頭脳はオッサン その名は 迷探偵歴史!! 
麻倉もも単推しです 次の現場はコロナで消えた</t>
  </si>
  <si>
    <t>sabihima</t>
  </si>
  <si>
    <t>コロナ不安があると思いますので４月中の心の災害「りんかい相談室」「 LINE通話相談 」１時間1500円→550円にしますね( ´ ▽ ` )ﾉＰayＰay＆LINEpay可になりました。</t>
  </si>
  <si>
    <t>関西・大阪</t>
  </si>
  <si>
    <t>芸術と恥学(哲学)😎
心の探求・哲学療法・成人対象
🍀心の災害『 りんかい相談室 』
🍀思考レッスン『rinkaiフィロソフィー』
🐱学ぶ交流会『りんかい教室』
答えでなくヒント求めてね😊
申込みＤＭ受付中！
＃うつの治し方　＃不登校こそ可能性　＃哲学カフェ
考え→ https://t.co/MIvOJsKjFQ　</t>
  </si>
  <si>
    <t>_chankaho_</t>
  </si>
  <si>
    <t>PayPayで買ったんじゃ</t>
  </si>
  <si>
    <t>4番道路</t>
  </si>
  <si>
    <t>🌈🕒 🧐さん / pkmn ﾓｸﾓｸちゃん🦉🍃 / 固定が好きな顔の系統 / ㊗️だいがくそつぎょう / 干し芋のリスト⇢https://t.co/eM4gTdarDX</t>
  </si>
  <si>
    <t>X36Me</t>
  </si>
  <si>
    <t>2019年11月〜</t>
  </si>
  <si>
    <t>🍏🍎と🍝。1100円。※FAなどのRT多め、コミュ障チキン野郎なので空リプ多め、無言でハート投げます。</t>
  </si>
  <si>
    <t>ElekingOf</t>
  </si>
  <si>
    <t>これあれだよね、一回頼まれたり、質問される毎に300円くらいをPayPayとかそういうキャッシュレス企業に請求出来るシステムにしないと駄目だよねｗ上層部で話がついていても、実質的に現場にその利益が還元されないなら、ただのフリーライダーだよｗ https://t.co/3z0yk8zdjf</t>
  </si>
  <si>
    <t>久しぶりにﾂｲｯﾀ-に戻ってきた無職のおっさん(｀・ω・´)ｴﾝｼﾞｮｳﾆｷｦﾂｹﾃｴﾝｼﾞｮｲｼﾖｳ
Unity+C#で神経衰弱を作ったが、正直いまいち(´･ω･｀)
https://t.co/OCPnmcK9tt</t>
  </si>
  <si>
    <t>Uza2joykare2</t>
  </si>
  <si>
    <t>PayPay支払いしてるのにチャージできない</t>
  </si>
  <si>
    <t>ファイカタ募集。よく間違えられるので冠を非医師にしてみた。拠点江戸川区と関西とたまに福岡。泉うざのアカウント。東京で電気通信と医療の弱小零細法人でいろいろしてます。うざく絡むのでうざです。返信不要アカ。どうも天沢聖司です。天沢聖司風にコメントしていきます。ラグビー好き。 笑→w→草→花→薔薇→蔵馬→妖狐(笑いの遷移)。</t>
  </si>
  <si>
    <t>hirakuhideya</t>
  </si>
  <si>
    <t>ヤフオクで『○○万円になりませんか？』と質問が来るんだけどオークションの定義を理解しての質問なんだろうか？出品者の提示した金額がスタートラインなのに…メルカリやPAYPAY フリマで予算内の商品探せって話だよな</t>
  </si>
  <si>
    <t>浦和在住の内装屋さんです♪ゴルフ大好き♪de rosa大好き♪B級グルメ大好き♪</t>
  </si>
  <si>
    <t>t_ken_jo</t>
  </si>
  <si>
    <t>マイナンバー、LINE、PayPay。利便性で利用者を麻痺させて、個人情報や資産を第三者に奪われていく、国民奴隷システムだな。</t>
  </si>
  <si>
    <t>光の国</t>
  </si>
  <si>
    <t>1973年に地球防衛の任につき、現在は宇宙警備隊筆頭教官。地球神に帰依し、幸福の科学防衛の任も兼ねる。幸福実現党を宇宙から応援しています。地球の様々な事象にもコメントします。</t>
  </si>
  <si>
    <t>RutisNightmare</t>
  </si>
  <si>
    <t>日本、もう完全に後進国だった・・・ https://t.co/imUj80Esid西友さんがEdyやsuicaで決済させてくれないのでpaypayには慣れました…</t>
  </si>
  <si>
    <t>ネットの情報は大袈裟・嘘と認識しつつ、本当であると仮定してツイートするよ！
つまりはボクのツイートも怪しいよ？</t>
  </si>
  <si>
    <t>23fummy23_2255</t>
  </si>
  <si>
    <t>すかいらーく系列のこのお店。優待券が、そこらの金券ショップで簡単に買えます(5千円分を4千円で💰)更に今現在 #PayPay 還元率20%──併用してもコスパ良いですね～‼️国産牛、決め打ちの戦果──勿論九割方わたしが食べてますが😋店内は貸切状態。。とりあえずの渇望は満たされた✨#すまんな https://t.co/FdwhnAryBm</t>
  </si>
  <si>
    <t>去年の今頃は骨折･垢停中でした</t>
  </si>
  <si>
    <t>🗯事故ダメージ小、過失🈚、新車着✨🗯
副業組。開始ひと月目の昨年3月、配達中に自爆転倒⇨足骨折🤕
翌日より永久垢停止宣告・バッグ返却命令を受け一発退場状態となるも、歩けぬ体で孤軍奮闘。後にパトセンの助言もあり6/17奇跡の復活✨
1周年を機に現金デビュー【大阪稼働実績4⃣7⃣件】</t>
  </si>
  <si>
    <t>2896swallows283</t>
  </si>
  <si>
    <t>交流戦中止かぁ…この状況では仕方ない…うん、仕方ない…とはいえ、paypayドームのヤクルト戦行きたかったよぉぉぉ😭😭😭オーブン戦もチケット取ったのに無観客になったしよぉぉぉ😭😭😭うぅぅ…(´；ω；`)#swallows</t>
  </si>
  <si>
    <t>日本 熊本</t>
  </si>
  <si>
    <t>熊本在住。弱くても明るいファミリー感に惹かれ、関根監督時代からスワローズが好きです😊周りにファンいないので、よかったら仲良くして下さい♪(*´∀｀)
特に石川が好きです❤️
2019現地観戦は2勝1敗⚾</t>
  </si>
  <si>
    <t>kentoru_game</t>
  </si>
  <si>
    <t>あんまり気にした事なくてもまあまあ貯金して、でも半年毎に貯まった分使っちゃうクソ野郎だからわかんない民なんやけどもPayPayとかで今月は1万円！みたいな感じでやってれば、追加するとしてもそこまで…続きは質問箱へ #Peing #質問箱 https://t.co/byZEccD7ud</t>
  </si>
  <si>
    <t>神戸なの〜</t>
  </si>
  <si>
    <t>日常アカ！ コスプレは気ままにしてますっ！！ ゲーム大好きマンʕ•̫͡•ʔ ミクマルコスは僕ですっ コンパス 非人類 その他色々・・・ 尊いアイコン👉(@haru_1314222)</t>
  </si>
  <si>
    <t>ほんとこれな？？？おじいちゃんから「PayPay使おうと思っとるんよ」と言われる瞬間の戦慄やばい https://t.co/8SszzSWVfJ</t>
  </si>
  <si>
    <t>HAIR_SOYUZ</t>
  </si>
  <si>
    <t>桜見納め🌸ブログ更新💈1人で営業してますのでお早めのご予約を宜しくお願いします。☎03-3491-1885品川区西五反田1-17-1山手線･浅草線🚃五反田駅🚶徒歩2分池上線🚃大崎広小路駅🚶徒歩2分#paypay#キャッシュレスhttps://t.co/sd66ZVFEV7</t>
  </si>
  <si>
    <t>東京 品川区 西五反田1-17-1</t>
  </si>
  <si>
    <t>品川区､西五反田で床屋を経営している
高橋和裕です✂️💈😄1人で営業してるのでご予約頂けると有難いです☎😆ｶｯﾄ料金ｽﾀﾝﾀﾞｰﾄﾞｺｰｽ(約60分・税込)5000円✂️
定休日は毎週月曜日です💈営業時間平日9:30～20:00土日9:30～19:00☎03-3491-1885
#品川区 #五反田 #床屋</t>
  </si>
  <si>
    <t>SALON_DE_KIMURA</t>
  </si>
  <si>
    <t>Pay Pay サロン・ド・キムラで使えます。#PayPay  #ペイペイ  #ヘアサロン #理容室 #美容室 #床屋 #葛西    #paypay使える #ヘアサロン</t>
  </si>
  <si>
    <t>東京都江戸川区東葛西8-9-13</t>
  </si>
  <si>
    <t>中井貴一さん主演 今田美桜さん 泉澤祐希さん『記憶』ドラマ撮影で当店が使われました。是非ご覧ください！ ！ 東京都江戸川区東葛西 ✂︎ヘアサロン ✂︎ サロン・ド・キムラ です。 創業89年！赤ちゃんの筆作成の実績地域1番！ 宜しくお願いしますm(._.*)m 予約＆問い合わせ電話番号 03-3675-0319</t>
  </si>
  <si>
    <t>今月はお得なキャンペーンがちょっと少なめ。次の３つを抑えておけばOK。✅PayPay飲食店：最大25%還元✅まちかどPayPay：10%還元（※）✅d払い生活応援：10%還元（※）※5%キャッシュレス還元店で+5%物足りない人は三井住友カードやセディナJiYudaカードを作って20%還元を受けるのもあり💡</t>
  </si>
  <si>
    <t>dejavu_info</t>
  </si>
  <si>
    <t>㊗️Dejavu TOKYO 『PayPay』での決済が可能になりました</t>
  </si>
  <si>
    <t>西麻布</t>
  </si>
  <si>
    <t>西麻布交差点近くの隠れ家エステサロンでございます。 03-6455−0036</t>
  </si>
  <si>
    <t>メンヘラPayPayになってるw</t>
  </si>
  <si>
    <t>teddy_chimu</t>
  </si>
  <si>
    <t>画面ごし乾杯ドリンク、料金はPayPayで…とか。例えばzoomとかでできるんちゃうん？() https://t.co/DR2reMECAs</t>
  </si>
  <si>
    <t>note 書いてます📘</t>
  </si>
  <si>
    <t>🦌奈良産｜元アイドル・メイド→デザイナーたまにボーカリスト｜被写体｜ASD、HSP持ち｜ネコ｜坂本真綾｜#ちむごはん |ご依頼等はDMまで｜フォローはお気軽に💁‍♂️｜ツイート多めです</t>
  </si>
  <si>
    <t>madameyang2</t>
  </si>
  <si>
    <t>マクドナルドってPayPay使えないのか…</t>
  </si>
  <si>
    <t>結婚32年。ひとりの時間が好き。老後は思う存分旅行がしたいな…</t>
  </si>
  <si>
    <t>n_waka</t>
  </si>
  <si>
    <t>混雑を避け24時間営業のスーパーに朝早く&amp;amp;みなさまのお墨付きを求めてこちらへ。PayPay使えるのねー。 (@ 西友 青柳店 in 国立市 東京都) https://t.co/v7WL4sHRI4 https://t.co/CKPjqRTnHj</t>
  </si>
  <si>
    <t>八王子か秋田か鳥栖 LOVECARS!-No.383</t>
  </si>
  <si>
    <t>八王子経済新聞編集長の若松尚利です。CIやサインシステムも作るデザイン&amp;ウェブ屋さん。万博好きとして #タモリ倶楽部 に出演。鉄道SNS「++RAIL」管理人。ラーメン大好き(最大月に100軒くらい)。ソーラーカー・ジョナ㌠。西武L・台湾・博覧会・TMN・聖飢魔II好き。風の王国PJ。秋田〜八王子をEVで通勤中。</t>
  </si>
  <si>
    <t>sa_sa2896</t>
  </si>
  <si>
    <t>交流戦無くなるのショックすぎて…PayPayのヤクルト戦行く気満々やったのに😭😭😭でもこればっかりは仕方ないことか、、</t>
  </si>
  <si>
    <t>Ys. #00 #1 #47￤Sh. #9 #27 #67￤Bs. #18 #43</t>
  </si>
  <si>
    <t>mztmkk2324</t>
  </si>
  <si>
    <t>最近クレカとPayPayしか使わんけん使えないって言われたときは本当に焦る（笑）</t>
  </si>
  <si>
    <t>akebon</t>
  </si>
  <si>
    <t>PayPayってなんか中華風な名前。</t>
  </si>
  <si>
    <t>大阪府</t>
  </si>
  <si>
    <t>大人の手芸工作文化クラブはゆるゆると活動中。ネット部活とリアル部活。次回発表会のテーマは「標本」。標本部を始動予定です。 https://t.co/cxIAS1Ro14</t>
  </si>
  <si>
    <t>chorosukeeeee</t>
  </si>
  <si>
    <t>家にあったマスクを友人たち(子供居て買いに行けない)に譲るって言ってPayPayで入金してもらった。とても便利。今日は発送準備で大忙しや。明日休みかと思ったら明後日だった( ˙༥˙ )</t>
  </si>
  <si>
    <t>不倫、結婚詐欺、浮気💔🔪🔪セフから彼女に昇格しても無意味😇 部屋で使用済みゴム見ーつけた♡ 結婚詐欺で300取られて風落ち。📺にも出ちゃった子。</t>
  </si>
  <si>
    <t>th1TyNAl0j4Tj4d</t>
  </si>
  <si>
    <t>桜島鶏ささみ天とつけ麺✨#paypay 使えます❗️#手打ちうどん福来たる #手打ちうどん #うどん #福来たる #京都うどん #伏見うどん #伏見グルメ #伏見ランチ #近鉄伏見駅 #つけ麺 #桜島鶏 #ささみ天 #おむつ交換台 #赤ちゃんルーム #コロナに負けるな #コロナウイルスが早く終息しますように https://t.co/zhK7Rr9ZQ0</t>
  </si>
  <si>
    <t>京都 京都市 伏見区 深草柴田屋敷町76 近鉄伏見駅高架下</t>
  </si>
  <si>
    <t>近鉄伏見駅高架下の「うどん屋」です❗️時々お得な情報発信します📣 ☀️昼営業11時〜15時(14:30LO)🌙夜営業17:30〜22:00(21:30LO) ❎水曜定休日(不定休日有) ☎️075-641-6663 🗺京都市伏見区深草柴田屋敷町76 近鉄伏見駅高架下 📱please follow❗️</t>
  </si>
  <si>
    <t>Ryolandtr808</t>
  </si>
  <si>
    <t>自分で用意したコロナビールを自宅で飲み、飲んだ分だけPayPay支払いで #エデン名古屋 に課金する自粛バーも開催させろや«٩(*´꒳`*)۶»</t>
  </si>
  <si>
    <t>平素はしがない音楽家(笑)をやっております。ニコニコ動画とYouTubeにてボカロオリジナル曲＆リミックス投稿、その他アイドル等の楽曲コンペに参加などして活動https://t.co/x6VzQmFwkW
やさしい心が世界を救う。恋愛は顔よりも性格の相性で決める派( ´∀`)</t>
  </si>
  <si>
    <t>InzaiTopic</t>
  </si>
  <si>
    <t>千葉 印西市</t>
  </si>
  <si>
    <t>千葉県印西市のニュース、イベント、グルメなど地域のトピックをお届けする地域情報ブログ「印西とぴっく」公式Twitterアカウント</t>
  </si>
  <si>
    <t>osoujifukufuku</t>
  </si>
  <si>
    <t>東京足立区で夫婦でハウスクリーニングの仕事をしています。
お掃除の話、家の話、片付けの話などなど。
掃除に興味のある方、ハウスクリーニングの仕事をしてみたい方、大歓迎です！</t>
  </si>
  <si>
    <t>rarebaito</t>
  </si>
  <si>
    <t>＜NEW☆マニュアル通り読めば大丈夫＞PayPayの案内・問い合わせ対応など【給与】時給1300～1850円【場所】梅田駅 徒歩3分【期間】週3～OK！10日毎の希望シフト制</t>
  </si>
  <si>
    <t>関西の面白バイト／単発バイトは【t-news】がおすすめ！ ■メルマガで募集中の案件をツイート。メルマガ登録するとすぐに応募できます→https://t.co/lyRT1gHdlX 関東版はこちら→@rarebaito2</t>
  </si>
  <si>
    <t>Acc1217</t>
  </si>
  <si>
    <t>レジで金額が表示されてから財布を取り出すタイプのカスはレジで金額が表示されてからスマホを取り出してPayPayを起動するぞ</t>
  </si>
  <si>
    <t>日々エキサイティングわろしで検索</t>
  </si>
  <si>
    <t>MUGENとかMTGで遊んでる人。荒木先生と南条と次郎ちゃんと三峰とジュリアと律子担当。神奈川民。レガシー、ヴィンテ、EDH。きくうし＠夜行性</t>
  </si>
  <si>
    <t>t_mami134</t>
  </si>
  <si>
    <t>他にフリマ系で楽天ユーザーの方は、ラクマ → https://t.co/gVFZN8CcIBヤフーIDがある方は、paypayフリマが良いかもです。https://t.co/XFRdGfgEzIQ.トマト以外は何かありますか？A.レタスなど無農薬の葉物野菜があります。</t>
  </si>
  <si>
    <t>神奈 川崎市</t>
  </si>
  <si>
    <t>人材ベンチャー→リクルート8年。腎炎での休職をきっかけに30代でライターに転向。就職・転職系のインタビューからSEO記事まで幅広く執筆しています。ご依頼は📩まで！ #箕輪編集室 で #BRUTUS ブックインブック #ギフトのあけ方 (24時間の書籍作り)プロジェクトに参加。</t>
  </si>
  <si>
    <t>kabuzukikarter</t>
  </si>
  <si>
    <t>paypayは初期のクレジットカード登録でポカをやっているので使いません。基本的なセキュリティーが導入初期の段階で出来ていない履歴がありますからね。 https://t.co/2TvCCHb3JN</t>
  </si>
  <si>
    <t>滋賀県甲賀市甲南町</t>
  </si>
  <si>
    <t>滋賀県甲賀市で細々とカイロプラクティックオフィスをやっています。潰瘍性大腸炎に罹患してから手技療法に興味を持ちました。現在は西洋医学の処置をしつつ時々アクティベータメソッドの施術を受けています。
使っているテクニックはアクティベータメソッド
滋賀の地酒を嗜みつつ筋トレに勤しむ日々です。</t>
  </si>
  <si>
    <t>@raku_jcfl_r 弟はどう森興味無いから俺だけやってるのよー爆笑😂😂Switchだけ貸出してくれてるみたいな感じよん！</t>
  </si>
  <si>
    <t>KengyoY</t>
  </si>
  <si>
    <t>総額108兆円てpaypayの真似だ。個人の手に実際届くのはごく僅か。</t>
  </si>
  <si>
    <t>体質的に、有機野菜 全粒粉パン。</t>
  </si>
  <si>
    <t>eveneko</t>
  </si>
  <si>
    <t xml:space="preserve">Shibuya-ku  Tokyo. </t>
  </si>
  <si>
    <t>猫とコーヒーとビールと音楽とガジェットを愛するおばちゃんです。
アニメやラノベも大好きでたまに妄想を垂れ流します。
g+残党 
2019.12.09 愛猫は天国へ旅立ちました</t>
  </si>
  <si>
    <t>1214_ami</t>
  </si>
  <si>
    <t>@pollypolly08 わたし買ったYahooショッピングのお店他に比べたら安いですが少し値上がりしてますね( ；´Д｀)PayPayポイント還元あったりでよかったのですが…   入荷が遅れるかもになってますね(;´д｀) https://t.co/6wroI4x01T</t>
  </si>
  <si>
    <t>2015年10月10日生まれのセキセイインコのレタスさん、2019年2月23日に虹の橋を渡りました。 レタスの思い出写真を少しずつ載せていきたいなと思っています。しばらくは飯テロアカウントになりそうです。 飼い主は一応普通の会社員、おへんたい組合員です。 鳥さんに限らずもふもふ動物が大好きです。</t>
  </si>
  <si>
    <t>Tigerlily307</t>
  </si>
  <si>
    <t>PayPayのCMで、高校生の娘がカフェで彼氏といるとこ見かけて、通りすがりの父親がそっと送金するやつ、うひゃーー！やめてー！親父キモイー！と顔から火がでた。家庭にそういうのは持ち込みたくない子供時代の気持ちがよみがえって。（そんなことするなら、ずかずか入ってきて現金くれる方がマシ）</t>
  </si>
  <si>
    <t>なみすけのまち♡</t>
  </si>
  <si>
    <t>東に住む関西人。世の中のへんてこを愛するウォッチャー。基本ふざけてます。漫画、小説、屁理屈好き。阪神とベイスターズのファンです。でもイケメンはどのチームでも拒みません。猫バカ。パンダ好き。悪意がにじみ出る可愛いモノが大好き</t>
  </si>
  <si>
    <t>JJTake</t>
  </si>
  <si>
    <t>@WLX2eehILHJeYAw そんな違いがあるんですね！なら、その違いを明確にお客に提示すれば、Paypay利用者の混乱も減りそうですね。</t>
  </si>
  <si>
    <t>愛機はブルーのZZR600
TORQUE G03と格闘中！
Xbox OneでCOD WARZONEに沼ってます
ZZR400とZZR600のライダーには無言でフォローします😄 色々バイクメンテナンスグッズを作ろうとFusion360で画策中 #ZZR600 #ZZR400 #Fusion360 #COD</t>
  </si>
  <si>
    <t>@peisukee おはPayPay！</t>
  </si>
  <si>
    <t>Ryo_oneday</t>
  </si>
  <si>
    <t>私はPayPayとクレカで極力お金触らないようにしてるぞ！お金触るのは、ほぼ学食の券売機にお金入れるときだけだ！</t>
  </si>
  <si>
    <t>色々聴きます。いろんな色を持つジェジュン J_JUN Jaejoong 재중 の声に夢中♡RockなJJ大好物♡ 2PM+2AM=ONEDAY♡ TAKE THAT♡ No Music No Life.</t>
  </si>
  <si>
    <t>nami_1022</t>
  </si>
  <si>
    <t>@nanami_arssho それやべーwwwPayPayドームでライブあるから行ってくる！www</t>
  </si>
  <si>
    <t>担当:Sho.S  Ryohei.A
社会人(19)
00line  ヤフオク勢
おんせん県住み
5×20 12/7参戦済み
嵐FC会員
にのあい同盟▶さとどら@amnos_31039
心友▶kanata @kanasho__7777
myTag▷▶︎▷▶︎#なみの線画日記
スノ垢→@na11270125</t>
  </si>
  <si>
    <t>matudoramen</t>
  </si>
  <si>
    <t>キテミテマツド地下1階ロピア松戸店でお試し導入されているpaypay決済は4月30日で終了予定#ロピア #松戸 #松戸市 #松戸ロード  https://t.co/hZZujBXG9n</t>
  </si>
  <si>
    <t>千葉 松戸市</t>
  </si>
  <si>
    <t>松戸ロードは松戸で30年超、松戸在住の現地から「足で稼ぐ｣スタイルで地域情報をお届けします。新店舗、イベント情報も豊富。取材含めた長文記事も多数実績あり✨ラーメン好き</t>
  </si>
  <si>
    <t>SakanaKei</t>
  </si>
  <si>
    <t>噂の30万給付受けるのPayPayで1.5パーセント特典受け取るより無理ゲー笑</t>
  </si>
  <si>
    <t>ひがしひろしま</t>
  </si>
  <si>
    <t>【注！下ネタ多いです】ﾉﾘ*´ｰ´ﾘ＜推し！愛の種新規の変態オッサンヲタ。メイト（ニワカ＆暫定） #ハロヲタ日本酒部 #踏まれたい新党 oﾉﾘ*´ｰ´ﾘ==○) ﾟρﾟ)☆。　リアルでは無色透明無味無臭人畜無害草食系エロヲヤジですｗ皆さまよろしくです^ - ^</t>
  </si>
  <si>
    <t>out_of_work2020</t>
  </si>
  <si>
    <t>初めて食べた。吉野家のねぎだく牛丼（超特盛）もう頭悪すぎでしょ（大絶賛）今なら更にPayPay支払いで払い戻しがあるし頭悪すぎ（大満足）ごちそうさまでした。 https://t.co/DJbeMFHO0M</t>
  </si>
  <si>
    <t>2020年。4月より無職になります。</t>
  </si>
  <si>
    <t>HiDE0518_LiSA</t>
  </si>
  <si>
    <t>@tecchan54 おはっpaypay～さん✨もうどうなっていくんやろか…</t>
  </si>
  <si>
    <t>横浜市の何処かに生息するアラフォー！</t>
  </si>
  <si>
    <t>LiSA激推し  ReoNa ASCA  推し
🐾
初デート武道館eN初日
🐾
 LiSAフォロバ記念日  2018.7.5🐾紅蓮華名古屋二日目最前センター最高の思い出🐾アイコン無断転載・使用禁止🐾
気軽に絡んでね🐾無言フォロー🙆  #LiSAッ子ふぉと部🐾 #絆</t>
  </si>
  <si>
    <t>Credit_AI</t>
  </si>
  <si>
    <t>ロピアが4月にPayPay離脱、現金のみに。また、コード決済を使えるお店と使えないお店、差が出てくるかも、ですね。https://t.co/YZ9aiRvPpb</t>
  </si>
  <si>
    <t>日本を #キャッシュレス に。#コード決済 や #クレカ決済 を利用できるお店が探せる #キャッシュレスマップ アプリをご利用ください。店舗情報に不備がございましたらご連絡いただければ直ぐに対応します。ベンチャー起業のプロダクトの為、企業、個人問わずお力を貸していただければ幸いです。提携、協業のお話もお待ちしております</t>
  </si>
  <si>
    <t>#荒野行動アカウント買取 5#廃課金_金枠多数など高価買取 総実績700以上なので安心🗝️実績確認【https://t.co/Nx5b8A0IsN】買取方法💵各種プリカ/銀行振り込み/Linepay/paypay#荒野行動#荒野行動垢買取#荒野行動買取https://t.co/rWdPmmvxv8</t>
  </si>
  <si>
    <t>miria726</t>
  </si>
  <si>
    <t>うちの爺さんはPayPayに20万チャージしてるって言ってた</t>
  </si>
  <si>
    <t>我関せずは罪深き</t>
  </si>
  <si>
    <t>【4月7日8時現在】Amazon・楽天・PayPayモールの最新在庫状況をお知らせします。https://t.co/bFyPy7mY8B#マスク #マスク在庫 #マスク入荷情報 #マスク情報 #除菌 #除菌シート #アルコール消毒液 #在庫あり</t>
  </si>
  <si>
    <t>m1_ya_b1</t>
  </si>
  <si>
    <t>PayPayのおかげでお金とか触ったり直接の接触なくなったのほんと良かったなって思う💡</t>
  </si>
  <si>
    <t>楽しんでこー！🌼 インスタ📸https://t.co/e7C8Qwh78G</t>
  </si>
  <si>
    <t>nishi_akashiya</t>
  </si>
  <si>
    <t>つーかPaypayって同じアプリやのに支払い方法が複数あるというのがな😓わしもやっと慣れてきたところ</t>
  </si>
  <si>
    <t>兵庫県明石市(徳島市生まれ)</t>
  </si>
  <si>
    <t>スポーツ全般(虎党イチローヴィッセルヴォルティスなでしこINAC田中陽子ストークスラグビーレイカーズ(NBA)ドルフィンズ(NFL)etc)70-80s音楽映画落語競馬相撲… 読み流して下さいm(_ _)m インスタアカID同名。虎党向け→@NAkashiyaTigers</t>
  </si>
  <si>
    <t>yoheiimp</t>
  </si>
  <si>
    <t>@h_nagayama @91YArR6RkNxZiAK 使い慣れた方のみって書いてあるけどそんなにPayPayっていろんな操作して支払いするのか？Suicaしか使ったことないからわからない。</t>
  </si>
  <si>
    <t>趣味でポートレートやライブを撮影してます│SR活休中 兵庫⇒東京</t>
  </si>
  <si>
    <t>1giants_sh6</t>
  </si>
  <si>
    <t>コロナウイルスのせいでPayPayドームのソフトバンク様に巨人がボコられる様子を現地で再び見ることが出来ない😢</t>
  </si>
  <si>
    <t>ゲーム:モンスト/プロスピA/FF/軌跡/モンハン/ガルパ/牧場物語/その他諸々
野球:読売ジャイアンツ</t>
  </si>
  <si>
    <t>rarapy8671</t>
  </si>
  <si>
    <t>初めてのTwitterにあわあわしてますが、宜しくお願いします。</t>
  </si>
  <si>
    <t>express_rider</t>
  </si>
  <si>
    <t>"Paypayアプリすら入れてないのに支払おうとする老人がいる"とのことですが事実そしてそれを教えると逆ギレしたりやってくれよとか言われることもある。その世代で携帯いじれる人は話をしてても頭がいいなぁ〜って感じる人が多い印象。新しいことを受け入れられる人がより生きやすくなるのだと思う https://t.co/j9SYJscXFQ</t>
  </si>
  <si>
    <t>🎌神奈フスタン北部 過激思考チンピラ運転🐛</t>
  </si>
  <si>
    <t>🇯🇵バイク便🇯🇵リプ等見落とし🇯🇵RT多め🇯🇵月5000km〜7000km #Tmax530 | #a7ⅲ | #Gopro7 | #Mavic2pro チンスタグラム https://t.co/YdSCpEtP1V /🇯🇵 イキらないのでフォロバほぼ100% #Vlog やってる人↓↓↓↓</t>
  </si>
  <si>
    <t>laM4Tql6WLvRYax</t>
  </si>
  <si>
    <t>@CIbma0t9ckzqglf あ、1000オフクーポンで購入済です😇(裾リボンにいたってはpaypayモールで2割還元での購入)でもあんまり細いと確かに出せないですよね😅それなら裾リボンでも暑くなりすぎず見た目的にもいいかも？？</t>
  </si>
  <si>
    <t>4y👦2y👦5m👧母。趣味子ども服。セール大好き。マザドン、クーラクール、ピッコロ、petit main、BREEZE、ブランシェス、apres les cours、西松屋、バースデイ、しまむら中心に呟いてます。 本業で忙しいので副業は基本ブロックします。</t>
  </si>
  <si>
    <t>Kameleon_www</t>
  </si>
  <si>
    <t>セブンネットで初回は値引きになっていた。通常は定価。セブン店頭でPayPayなどバーコード決済が可能で、2%値引きでした。得した＼(^o^)／</t>
  </si>
  <si>
    <t>2koutUkfjmXrNfJ</t>
  </si>
  <si>
    <t>令和元年の日本1パレードも見れたね。2020年も。　ィマミ－選手で応援して行くけん！ …令和2年もよろしくばい
 お金は無くとも。心は清々しい。日々よ。…世の中お金とは言ってるばってん。有った方が良いね。と最近思うやね。v…(﹡˘︶˘﹡)…v</t>
  </si>
  <si>
    <t>yyc47487</t>
  </si>
  <si>
    <t>まともにスマホも使えないのにPayPayなんて使おうとするからそうなるんだろがい！！（セブンでレジ待ちしながら会計中の中年ジジイに思った心の叫び）</t>
  </si>
  <si>
    <t>近藤健介世代/連敗脱出/都内（右寄り/ポケモン（御三家草タイプ縛り継続中</t>
  </si>
  <si>
    <t>【QuickPoint】は誰でも簡単にPayPayボーナスが貰える！QuickPointに新規登録するとPayPayボーナスがGETできる10連スクラッチが貰えます！ #ポイ活無料登録はこちらから！https://t.co/pFKYuYZxI0</t>
  </si>
  <si>
    <t>@paypay_01 ま！？笑でもあれSwitch一台に1データだから誰か1人しかできない！！</t>
  </si>
  <si>
    <t>@casinoayutarou PayPayログイン出来た～！久しぶりにログインした⸜(* ॑꒳ ॑* )⸝</t>
  </si>
  <si>
    <t>LINE＠の友だち登録で、毎月、オーダー靴割引きクーポンをお送りします。以下から登録してみて下さい。https://t.co/ggqwd3OdLB#宮城興業 #パターンオーダー #PayPay https://t.co/w5aWzOk0kp</t>
  </si>
  <si>
    <t>luchekun</t>
  </si>
  <si>
    <t>【悲報】スーパーマーケット・ロピアでのPayPay（ペイペイ）の取り扱いが4月末で終了、BIGHOP印西の店舗も #SmartNews PayPayの還元搾ってきてるしそろそろ終わりかな。まぁd払いがメインだけど https://t.co/0HVuQLC6fL</t>
  </si>
  <si>
    <t>G+難民。基本アニオタとその原作漫画とか 後、百合スキな感じ  今期は、破滅フラグ／かぐや ソシャゲは、アズレン／プリコネRE／ライキン だけ。</t>
  </si>
  <si>
    <t>painatupula1</t>
  </si>
  <si>
    <t>モンスト強垢販売ガチャ限多数エクスカリバー4体います。値段は3000円でPayPayでお願いします。分からなければ教えます。詐欺防止のため先送りはNGです。#モンスト#モンスト販売#モンスト引退 https://t.co/FF7tsp2aV8</t>
  </si>
  <si>
    <t>ゲーム垢販売してます。気になりましたらDMに来てください。</t>
  </si>
  <si>
    <t>terurukamifuku</t>
  </si>
  <si>
    <t>【#テルル Information】当店でも #PayPay #auPay で決済可能です！アプリの導入から使い方までご説明します！ぜひお立ち寄りください。#テルル #上福岡 #ふじみ野 #川越 #埼玉https://t.co/zbWA00ASIs</t>
  </si>
  <si>
    <t>埼玉県ふじみ野市鶴ヶ岡2-26-20</t>
  </si>
  <si>
    <t>携帯電話のお買替えは当店へお任せ下さい！他店では受付してくれないデータ移行も全て我々プロスタッフへお任せ下さい！【取扱】docomo/au/SoftBank/Y!mobile/UQmobile/LINEmobile【営業時間】平日11:00～20:00 / 土日祝10:00～20:00【TEL】049-278-1561</t>
  </si>
  <si>
    <t>モンスト強垢販売オーブ垢ガチャ限多数値段は4000円でPayPayでお願いします。分からなければ教えます。詐欺防止のため先送りはNGです。#モンスト#モンスト販売#モンスト引退#オーブ垢 https://t.co/mlqeUc9RF3</t>
  </si>
  <si>
    <t>荒野行動引退するので販売します。車スキン銃スキン数多くあります。値段は4000円です。支払い方法はPayPayで分からなければ教えます。先送りはできません。確認次第アカウントを譲ります。#荒野行動販売#荒野引退#荒野行動#垢販売 https://t.co/0JgXkCTVPp</t>
  </si>
  <si>
    <t>荒野行動引退するので販売します。金ランボ銃スキン数多くあります。値段は4000円です。支払い方法はPayPayで分からなければ教えます。先送りはできません。確認次第アカウントを譲ります。#荒野行動販売#荒野引退#荒野行動#垢販売 https://t.co/nSFwvRgkmj</t>
  </si>
  <si>
    <t>fuwarin_2525</t>
  </si>
  <si>
    <t>Twitter初心者です🔰無言フォロー失礼します🙇‍♂️無言フォロー大歓迎です✨不慣れですがゆっくりフォロバさせていただきます🙏小学生と幼稚園の子供がいます。仲良くしてください😉</t>
  </si>
  <si>
    <t>nonononk0r0k0r0</t>
  </si>
  <si>
    <t>PayPayの還元率変わるのね全然お得感ないキャッシュレスの顧客獲得競争は終わったのね残念</t>
  </si>
  <si>
    <t>わが子にメロメロ</t>
  </si>
  <si>
    <t>_aya51</t>
  </si>
  <si>
    <t>@HAMAZUSHi_com こんな時だからなるべく家から出ないようにと大好きなはま寿司さんにも行けてないで😭✊そして最近paypayデビューしたのではま寿司さんでpaypaypay支払いしたいです😍🙌</t>
  </si>
  <si>
    <t>懸賞にはまりました😚💗
いろんな企業様のよさなどを知れて
すごく良い機会になってます🙇‍♀️✨
情報交換などしていただけたら嬉しい
ですし気軽にフォローして下さい🙈💕
フォロバ100%です👏👏👏</t>
  </si>
  <si>
    <t>zuraaa_youriko</t>
  </si>
  <si>
    <t>熊本巨人戦行けなくなったからPayPay（笑）の巨人戦行こうと思ったけど駄目か〜…😭チケット取ってもみんなダメで返金だ😂</t>
  </si>
  <si>
    <t>曜ちゃん家の近く、ようりこモス</t>
  </si>
  <si>
    <t>ようりこ⚓️🌸よしまる😈💮推しの巨人ファンです。好きな選手は丸🙆‍♀️大田がいる日ハムも応援してます。りきゃこしゅか梨子ちゃん曜ちゃんだーいすき！最近はあいきゃんにも夢中…野球観たい…😭19年現地 巨人戦7勝2敗 日ハム戦1勝4敗</t>
  </si>
  <si>
    <t>K8RLNixti0lZ9pB</t>
  </si>
  <si>
    <t>@h_nagayama そもそもPayPay還元が良くない使えない人切り捨て。もっといい方法あった…！現金でやれよと</t>
  </si>
  <si>
    <t>矮小化脳、いきなり煽り、即ブロック 政治家、個人情報を公開している人に侮辱行為している人もブロック エロ垢 情報商材垢も今後ブロックします。うざい自分でやれよ</t>
  </si>
  <si>
    <t>chionodoxa111</t>
  </si>
  <si>
    <t>仕方ないからPayPay送ったよ。工夫。 https://t.co/jCUMnCTrhv</t>
  </si>
  <si>
    <t>心の中にりゅうちぇる時々オッサン。</t>
  </si>
  <si>
    <t>ken_kimura</t>
  </si>
  <si>
    <t>アメブロを更新しました。『PayPayの拡大戦略。』#LINEPAY https://t.co/66ZwPDgrAo</t>
  </si>
  <si>
    <t>京都府</t>
  </si>
  <si>
    <t>NEMber。Bitcoiner。ブロックチェーンが世界を塗り替えると信じるマン。</t>
  </si>
  <si>
    <t>mutsuto118</t>
  </si>
  <si>
    <t>ローソンでお買い物PayPayでお支払いローソンのWiFi繋がって『読み込めませんでした』(;`皿´)ｸﾞﾇﾇ</t>
  </si>
  <si>
    <t>ユーゴ中国伊豆七島私の人生暗かった</t>
  </si>
  <si>
    <t>業者系の方ﾌｫﾛｰして頂いてもﾌｫﾛﾊﾞはありません…あっ……そう言うの結構です</t>
  </si>
  <si>
    <t>miz65580888</t>
  </si>
  <si>
    <t>そういえばSoftBankに乗り換えたんだけど、ちゃんとYahooショッピングで買い物したらほんとにＴポイントとPayPayの還元がすごくてびっくりしてる😳</t>
  </si>
  <si>
    <t>３児の母☆#ポイ活 アカウント♪そして #副業 はじめました！お得に楽しく主婦したいをモットーにTwitter更新中❤副業仲間募集中です！気軽にDMください😌💕</t>
  </si>
  <si>
    <t>akuzot</t>
  </si>
  <si>
    <t>4月のPayPayでのお買い物は10%戻ってきます！当店は対象店舗です。まちかどペイペイ 第3弾 - PayPay https://t.co/8q5p894r6h</t>
  </si>
  <si>
    <t>神奈川県中郡大磯町西小磯</t>
  </si>
  <si>
    <t>創業明治41年 4代目5つ星お米マイスターが選んだ米と酒、食生活アドバイザーが選んだ和の調味料をご賞味ください。獺祭正規販売店、楽天市場、Amazon出店</t>
  </si>
  <si>
    <t>swallows_sk5</t>
  </si>
  <si>
    <t>今年は初PayPay行こうと思ってたのに😭</t>
  </si>
  <si>
    <t>東京ヤクルトスワローズ⚾︎#01234355058世代</t>
  </si>
  <si>
    <t>musou_777</t>
  </si>
  <si>
    <t>paypayの出金処理遅いわ</t>
  </si>
  <si>
    <t>三重県</t>
  </si>
  <si>
    <t>パズドラで使いたいリーダーが出てない時は遠慮なく言ってください速攻で出します。 ルービックキューブが好き</t>
  </si>
  <si>
    <t>ponpokofigurine</t>
  </si>
  <si>
    <t>paypayを騙った詐欺メール。こわ…。 https://t.co/URmawELxcn</t>
  </si>
  <si>
    <t>いろいろとシェア出来れば嬉しい。I’ll share picutures taken in Japan■写真(GH5S)■音楽(TaylorSwift/ぼくのりりっくのぼうよみ)■映画■香り(お香/香水)■言葉(日本語/English)■演劇■ちか友</t>
  </si>
  <si>
    <t>zokulifeblog</t>
  </si>
  <si>
    <t>すき家の70円引クーポンSuki pass(200円)。PayPayで購入すると20%オフになって160円で買えるの地味にありがたい。3品買えば元が取れる。</t>
  </si>
  <si>
    <t>基本的に住宅(4地域、Ua値：0.53、C値：0.4) についてつぶやいてます◎一年で5kgのダイエットに成功したので今はリングフィットを腹筋縛りでプレイしたらシックスパックができるか検証中◎フォローするとリングフィットダイエットとマイホームに関する情報をお届けします。</t>
  </si>
  <si>
    <t>asarida</t>
  </si>
  <si>
    <t>ただ、PayPay、使い始める前は不安だらけだったけど、いざ使い始めたら「なんだ、こんな簡単で確実ならもっと早く使えば良かった」って感じだけどな。多分QR自分で読ませる払いの店なのだろうとは思うけど（アレは少しめんどくさい） https://t.co/8ddO6sPEoZ</t>
  </si>
  <si>
    <t>茨城県グレートリンデ市</t>
  </si>
  <si>
    <t>芥川也寸志や伊福部昭や天野正道や大島ミチルやムソルグスキーやビートや水野久美や伝説のTBSラジオ番組ストリーム等々が好きな商人です。 変人ですが、それほど変態では無く、案外良いヤツです。レコードプレーヤー(ターンテーブル)が得意分野ですのでお探しの方などいましたら相談伺いますのでよろしくです。</t>
  </si>
  <si>
    <t>在宅勤務、PayPay、zoom飲み会。今までやりたいなぁ〜と思ってても、踏み出せなかった事を始められた。全部いい感じ。(コロナは憎いがね＾＾;)</t>
  </si>
  <si>
    <t>奥武蔵の山を走るのが好き。老後は山の近くで暮らし、野菜作ったり絵を描いてひっそり暮らしたい。</t>
  </si>
  <si>
    <t>@nanami_arssho 知らないのよ！wwwヤフオクでいいのにPayPayになったのよ！www</t>
  </si>
  <si>
    <t>yyyyyyy2411</t>
  </si>
  <si>
    <t>ただし会計は現金またはPayPayしか使えない</t>
  </si>
  <si>
    <t>相州</t>
  </si>
  <si>
    <t>ハマスタから超鋼鉄重低爆音 プロ野球(横浜DeNAベイスターズ)/ヘヴィメタル/アニメ/プロスピA/プリコネR</t>
  </si>
  <si>
    <t>KH_trumpet</t>
  </si>
  <si>
    <t>なんでうちのバ先でpaypay使えないのかなとか思ってたけど、クソ客の対応しなきゃなら一生入れなくていいや</t>
  </si>
  <si>
    <t>サスサク🍅🌸/まほやく/キングダムハーツ/ディズニー/サントラ/声優/ハイキュー!!/ヒロアカ/約ネバ/鬼滅/コード・ギアス/ワルキューレ/Trumpet/成人済/</t>
  </si>
  <si>
    <t>olxasatoxsayaka</t>
  </si>
  <si>
    <t>PayPayのギフトコード1000円分が期限切れになってたーーーー😭😭😭😭😭1000円大きい。2万円のお小遣いのうちの1000円って大きいよ…1000円あったらキャンメイク買えたよ…ポイントとかギフトコードって期限があるからきちんと管理しておかないとダメだ💀うっかり者っていろいろ損する🥺</t>
  </si>
  <si>
    <t>薄給OLでも毎日楽しい！🍀の情報を日々収集＆さえずるアカウント🐤 ｜ プチプラアイテム🎀メイク💄日々の学び📝etc..つぶやき中🐤 ｜ OL歴10年超👩 ｜ 手取り15万円で年間貯金額100万円💰 ｜ 🙋Me→ズボラ * 主婦 * アラサー ｜ 💗LOVE→読書 * 節約 * プチプラコスメ*アニメ</t>
  </si>
  <si>
    <t>yuma615_eighter</t>
  </si>
  <si>
    <t>私にはPayPayがある！！</t>
  </si>
  <si>
    <t>高2</t>
  </si>
  <si>
    <t>youowa19</t>
  </si>
  <si>
    <t>SEKAI NO OWARI ドームツアー 2020Du Gara Di Du～カウントダウン～2020.9.5福岡PayPayドーム 151日後2020.9.9東京ドーム 1日目 155日後2020.9.10東京ドーム 2日目 156日後2020.9.13ナゴヤドーム 159日後2020.9.17京セラドーム大阪 163日後#SEKAINOOWARI#DuGaraDiDu</t>
  </si>
  <si>
    <t>♥⍤SEKAI N🌎 OWARI⍤♥ｾｶｵﾜ歴7年/Tarkus/BREMEN2017/INSOMNIATRAIN/Fafrotskies/TheColors/DuGaraDiDu名古屋大阪参戦/R.A.I.N.S会員/ゆずඊ/sumika/Official髭男dism</t>
  </si>
  <si>
    <t>cnt2portal</t>
  </si>
  <si>
    <t>【印西とぴっく さん】 【悲報】スーパーマーケット・ロピアでのPayPay（ペイペイ）の取り扱いが4月末で終了、BIGHOP印西の店舗も https://t.co/viWgrelJ4w</t>
  </si>
  <si>
    <t>千葉ニュータウン。</t>
  </si>
  <si>
    <t>千葉ニュータウン絡みのブログの更新をつぶやきます。</t>
  </si>
  <si>
    <t>chun_oyatu</t>
  </si>
  <si>
    <t>@jurichan0117_ これからでてきそうよね！😳香典はPayPayで😂</t>
  </si>
  <si>
    <t>気付いたら村に戻されているヒト科メス。箱になってなんぼじゃいっ！ｼｬｶｲｼﾞﾝ ボーナス目当てでﾂｲｰﾄ控えめ 餌を与えないでください。肥えます。𓃟￤黒い砂漠休暇中￤荒野行動JP￤MinecraftPE￤</t>
  </si>
  <si>
    <t>aaaarinkooo819</t>
  </si>
  <si>
    <t>わたしPayPay店頭で使ったことないから分かんないんだよなあｗｗネットでの買い物でしか使わんｗｗRT</t>
  </si>
  <si>
    <t>ヒーロー仮免許</t>
  </si>
  <si>
    <t>道産子在住/20↑/MHA/HQ/刀剣乱舞🔰/ポケGO/夢/腐女子/本誌ネタバレ有/マイナー好き/関西弁に弱い/関西弁金髪眼鏡方言大好物 /波が激しい星人/日常呟多め/お菓子大好き。https://t.co/kNAKnYLi5E （ついぷろ）</t>
  </si>
  <si>
    <t>いまだにPayPayとかなんたらペイ系の支払いやったことないけど時代遅れ？</t>
  </si>
  <si>
    <t>BR8INTHr3ubOatQ</t>
  </si>
  <si>
    <t>おはようございます。paypay残高が88円→246円→566円になったので、朝コーヒー買って出社しようと思います。😄</t>
  </si>
  <si>
    <t>２次元と３次元の狭間(大人しくしているので、勘弁して下さい)</t>
  </si>
  <si>
    <t>我が夢は星の彼方。
モンハン(XX)、ドラクエ、FF、バイオ、B'z、坂道G(乃木坂、欅坂、日向坂)、大和(ヤマト)、999、ガンダム(1st)、艦これ、遊戯王(初期)、ビックリマン、スター・ウォーズ、ゴジラ、映画、お酒、オオクワガタ、天体観測、カメラ、おたふく、メイド喫茶。ネタツイ多め。ツイ消しといいねオバケ。(笑)</t>
  </si>
  <si>
    <t>aichi_nassy</t>
  </si>
  <si>
    <t>こんな感じでpaypayやめる店が増えるかなhttps://t.co/lZEBLWGAp9</t>
  </si>
  <si>
    <t>裏垢です。愛知県でたまにエロ遊びしてるアラフォー男です(^O^) 
一応裏垢ですが、全然裏垢っぽいことつぶやいてない…＿|￣|○
食べ歩きが好きなので、美味しい物の話にくいつきます。美味しい物を探して三河ぶらぶら、大須ぶらぶら・ω・
ゆるく楽しくお話しましょうヽ(=´▽`=)ﾉ</t>
  </si>
  <si>
    <t>PayPayフリマで低評価の人から商品買ってしまった</t>
  </si>
  <si>
    <t>Kuma0415Kuma04</t>
  </si>
  <si>
    <t>QPコード？何それ？って婆ちゃんがPayPay払いしようとしてたことあったなあ… https://t.co/WqTyiqWIlm</t>
  </si>
  <si>
    <t>愛知県在住のカードゲーマーです Skype環境@ありますよ 最近はガルパとプリコネやってる やってるTCGはDM、WS、遊戯王 最近はラノベキチと化してる</t>
  </si>
  <si>
    <t>koba_s41u51m52</t>
  </si>
  <si>
    <t>ホークス応援席</t>
  </si>
  <si>
    <t>福岡鷹党/吉村裕基06/柳田悠岐09/グラシアル27/千賀滉大41/上林誠知51/川﨑宗則52/古澤勝吾124</t>
  </si>
  <si>
    <t>ローン地獄サラリーマンのぐっさんです。昨日のガストでのテイクアウトに加えて、吉野家でもpaypayコンボが可能。PayPay20%還元キャンペーン2020年4月詳しくは🔽https://t.co/qGFCzsXz1j15%OFF後の価格に対し、20%キャッシュバック‼️#吉野家#PayPay#テイクアウト https://t.co/7tCdnZiLWY</t>
  </si>
  <si>
    <t>g10180</t>
  </si>
  <si>
    <t>助けてくださいリンクをタップ、またはQRコードを読み取ってPayPay残高を送りましょうhttps://t.co/vZErCk6GHQ https://t.co/L5ZNsfj12T</t>
  </si>
  <si>
    <t>レムも可愛いしその中の人も可愛い。てことはレムはどこから見ても天使</t>
  </si>
  <si>
    <t>1415Shu</t>
  </si>
  <si>
    <t>う〜ん…PayPayドームの巨人戦予約してたけど、やっぱりね(｡-_-｡) https://t.co/nNncQJwqVi</t>
  </si>
  <si>
    <t>宮崎県串間市</t>
  </si>
  <si>
    <t>無言フォロー失礼致します🙇九州中心にスポーツ観戦(野球・プロレス)とクルマ旅と寝そべりぬいぐるみ好きのアニオタです🚙💭(ガルパン大洗5回ラブライブ秋葉原1回沼津3回ゾンサガ唐津4回)
タグ #sbhawks #njpw #garupan #ゾンビランドサガ #lovelive(今のメイン) #寝そべりぬいぐるみ</t>
  </si>
  <si>
    <t>asa_mickey</t>
  </si>
  <si>
    <t>paypayを調べてるカードの登録がしたいんだけど、Yahooカードじゃないと不便なのか？？？</t>
  </si>
  <si>
    <t>ミッキー*セバスチャン*古着*写真*ゆず*星野源*社会人5年生*だっしゅほーい*らすくえ**2016脱出率10/13*2017脱出率3/5*2018年脱出率7/12*2019年脱出率5/7*不健康からの脱出</t>
  </si>
  <si>
    <t>bokuru87</t>
  </si>
  <si>
    <t>こうなるとpaypayドームでヤクルト戦見るなら日本シリーズしかないわけだそも今年やれるのかって話なんですけど</t>
  </si>
  <si>
    <t>娯楽に事欠かない人 多趣味なので色々な事を呟きます 様々ロスが重なってセンチメンタル気分　いい意味で楽観的でいたい</t>
  </si>
  <si>
    <t>SPR_hazuki</t>
  </si>
  <si>
    <t>[メモ]PayPayに入金。</t>
  </si>
  <si>
    <t>NEXT→ コロナのおかげで行くイベント無し</t>
  </si>
  <si>
    <t>坂を登り下りまた登りまた下り今は~❄️雪の結晶❄️~でうさぎやってます！ …#わーすた 坂元葉月 佐藤まりん 平野ほのか #DDとは言わせない かなんって誰ですか？あ、俺か。</t>
  </si>
  <si>
    <t>ロピアさんでお試し導入されていたスマホ決済アプリ「PayPay（ペイペイ）」の取り扱いが4月末をもって終了、以後は現金のみとなります。なんと Σ（ﾟдﾟlll）これは残念な方も多いのでは…。#印西とぴっく #印西 #千葉ニュータウン https://t.co/T06PLuSCO7</t>
  </si>
  <si>
    <t>bot_omi_camera</t>
  </si>
  <si>
    <t>進軍するはカメラを持った戦友を求める無限クソ激写部隊</t>
  </si>
  <si>
    <t>妖華国軍総帥の忠臣だ、格好いいだろう。コンパスをクソ激写して"最高の一枚"を目指して奮闘している。我やケルパーズ達が撮った写真は #桜花軍クソ激写投函所 まで宜しく頼む そして、我がギルド「激写ギルド」はいつでもメンバー募集中だぞ！DMで声をかけてくれ。#激写ン家 では、LINEグループでの日常を載せているぞ。</t>
  </si>
  <si>
    <t>hikagami_yo</t>
  </si>
  <si>
    <t>渋谷区</t>
  </si>
  <si>
    <t>本にかかわるお仕事/日本近代史/日本近代文学史/近代政治思想史/英米露文学/ビジネス書全般/シンセサイザー弾き/ブルースギター弾き/アニソンバンド歴多々/まんが好き/SF・ミステリ好き/酒しか飲んでない</t>
  </si>
  <si>
    <t>Yahooショッピング支店にて【ゼトロ耐熱吸音シート特大】のご購入ありがとうございます!!#デッドニング　#防音　#吸音　#遮音　#オーディオ　#車 #Yahooショッピング支店 #PayPay #ゼトロ耐熱吸音シート特大　https://t.co/wgncGxhT66</t>
  </si>
  <si>
    <t>みんなおはようヾ(๑⃙⃘´ꇴ｀๑⃙⃘)ﾉ4月7日(火曜日)☀️☀️時々☁️2時半に目覚めてからなかなか寝付けなかったなぁ〜( ˘༥˘  )ｽﾔ今頃になっていつでも寝れる自信ありだよ！てか眠い😪au payてレジで開くの遅いから焦って💦結局PayPayで支払いするね。さぁ〜頑張って行ってきまーす https://t.co/d0oknOPVX0</t>
  </si>
  <si>
    <t>beE9PYkg4WnX08E</t>
  </si>
  <si>
    <t>@sukiya_jp PayPayユーザーなのでお得なキャンペーン本当にありがたいです💕🙈自宅から徒歩5分の所に店舗があるので特にテイクアウトをよく利用させていただいています😊✨大好きな企業様と素敵なご縁がありますように😳‼️</t>
  </si>
  <si>
    <t>20代💘関東⭐️新米主婦👩❤️ 好きなものは筋トレ💪料理🍱旅行✈️写真📷カフェ巡り🍰食べ歩き🍧特にアイス🍨とせんべい🍘には目がないです🥺💫当選報告必ずさせていただきます💗無言フォローすみません🙇 #はなの当選記録</t>
  </si>
  <si>
    <t>#荒野行動アカウント買取 7#廃課金_金枠多数など高価買取 総実績700以上なので安心🗝️実績確認【https://t.co/y9BYJ023Lw】買取方法各種プリカ/銀行振り込み/Linepay/paypay#即日支払い💸#荒野行動#荒野行動垢買取#荒野行動買取https://t.co/uDdea1AzTe</t>
  </si>
  <si>
    <t>petsalonlechien</t>
  </si>
  <si>
    <t>#ペットサロン ル・シアンは #まちかどペイペイ第３弾 の対象店舗です。４月中にPayPay残高からお支払いいただくと最大 #10％還元 されます。４月からトリミング料金が若干変更になりますので、#PayPay で支払ってチョット得してください！#犬 #猫 #トリミング #トリミングサロン #ペットホテル https://t.co/SDWUvVqxzs</t>
  </si>
  <si>
    <t>栃木 宇都宮市</t>
  </si>
  <si>
    <t>宇都宮で１番ペットに優しいトリミングサロン＆安心のペットホテル！ トリミング後の記念写真やペットホテルのメールサービスなど、嬉しいサービスが一杯！ご予約メール（petsalonlechien@i.softbank.jp）は随時受付中！ペットホテルの見学も大歓迎！キャッシュレス5%還元の店！</t>
  </si>
  <si>
    <t>CrazyBA75421514</t>
  </si>
  <si>
    <t>おはようッ！AIMが最近PayPayなので精神と時と徹子の部屋に行ってきます動きながらのSGとりあえず７割いきたい＃フォートナイト＃クリエイティブ＃fortnite＃AIM練 https://t.co/fx7miL09ZH</t>
  </si>
  <si>
    <t>左足出して、右足出します</t>
  </si>
  <si>
    <t>seasonX終了2日前から始めました
センスないです！でも楽しみまぁす
FORTNITE PC初心者日々精進NOW ON SALE
気軽にフォロー&amp;フォロバyoroo
#ﾌｫｰﾄﾅｲﾄ
#fortnito
#gaming
#ｹﾞｰﾐﾝｸﾞ</t>
  </si>
  <si>
    <t>tamacodqx</t>
  </si>
  <si>
    <t>次女寝起き即PayPay！ていうてた</t>
  </si>
  <si>
    <t>トゥーンタウン</t>
  </si>
  <si>
    <t>姉妹育ててるなう🤰🏻</t>
  </si>
  <si>
    <t>taka_libe</t>
  </si>
  <si>
    <t>ロピアさん paypay続けてほしいです！ https://t.co/qEWPPtTsnK</t>
  </si>
  <si>
    <t>mobamaga_com</t>
  </si>
  <si>
    <t>PayPayで震災復興や新型コロナ対策を支援、約1880万円が集まる https://t.co/tpmuQet0XA https://t.co/csmSCzCvMa</t>
  </si>
  <si>
    <t>モバイルやスマートフォンの情報は色々な場所に散らばっていて探すのが面倒。そんな方のためにスマートフォンに関するあらゆる情報をまとめました。</t>
  </si>
  <si>
    <t>Yahooショッピング支店にて【Noisus-ノイサス-高比重遮音シート】のご購入ありがとうございます!!#デッドニング　#防音　#吸音　#遮音　#オーディオ　#車 #Yahooショッピング支店 #PayPay #Noisus-ノイサス-高比重遮音シート　https://t.co/sZ8cQqisEr</t>
  </si>
  <si>
    <t>Yahooショッピング支店にて【Noisus-ノイサス-制振シート】のご購入ありがとうございます!!#デッドニング　#防音　#吸音　#遮音　#オーディオ　#車 #Yahooショッピング支店 #PayPay #Noisus-ノイサス-制振シート　https://t.co/ss6amPS40v</t>
  </si>
  <si>
    <t>papatoko</t>
  </si>
  <si>
    <t>PayPayの飲食店20％還元キャンペーン 外出自粛中の使い道は？ #ldnews https://t.co/BnZxW3CzVe</t>
  </si>
  <si>
    <t>何か新しい事が始めたくて色々なことにチャレンジしています。スポーツが大好きで最近ヨガにもハマリ気味です。自分の人生を振り返ってみて可能性を無駄にしていた気がします。今からでも遅くない！自由に生きる為の方法を紹介してます⇒https://t.co/Hg0g0YDpXD</t>
  </si>
  <si>
    <t>@TVQAnnouncers はーい🙋‍♀️櫻井さんとPayPayドームで会える日を信じて✨✨</t>
  </si>
  <si>
    <t>sararimankakei</t>
  </si>
  <si>
    <t>4月のスマホ決済キャンペーンを探している方へ紹介です。paypay飲食店で20％ポイント還元になります。#paypay#飲食店の灯りを消さないhttps://t.co/22r7cVnbOH</t>
  </si>
  <si>
    <t>家計節約に奔走するサラリーマンです。
ふと移動時間や休憩した時に考えてしまう、サラリーマンの立場から考える節約試算をブログに書いていきます。
・電子マネー
・節税
・お得キャンペーン
などを探して行きます。</t>
  </si>
  <si>
    <t>tcf0705</t>
  </si>
  <si>
    <t>@shota3550 そうなんですか！？あみこ最安→あみこ売り切れたからたみんの時代もあったのに…本店は今も安いんですけどね、ヤフーはPayPayモールとかいうのになってから高くなったので早く脱退して欲しいです(笑)</t>
  </si>
  <si>
    <t>人類初、令和生まれの女子高生です。ホットトイズとモンストとマギレコとうんちについて呟きます。フィギュア界隈では難民救済ポチらせ屋としても活動しております。無言フォローもどうぞどうぞ。絡んであげるとすぐに懐きます。貴方の出会ったおだの中で、１番好きなおだを目指しております！</t>
  </si>
  <si>
    <t>Rikamom1</t>
  </si>
  <si>
    <t>私PayPayユーザーなんだけど、毎週末買い出しに行く大型スーパーでよく支払いをモタモタしてる人見るなあ(￣▽￣;)まず並んでいる間にアプリを立ち上げておいて残高確認、足りなそうならチャージを済ませておき、順番が来たらレジの人に「支払いはPayPayでお願いします」と声をかけておくとスムーズ</t>
  </si>
  <si>
    <t>神奈川鷲⚾️大学生娘＋高校生息子の母⚾️鷲#13 #36 #50 #56 燕#55⚾️試合時は実況します⚾️緩く燕兼任⚾️東京六大学野球や大学ラグビー、トップリーグも観ます⚾️現地での挨拶不可⚾️趣味垢@RikamomRikamom3</t>
  </si>
  <si>
    <t>lady_tsukiko</t>
  </si>
  <si>
    <t>【開業心理しの皆さんに質問】カウンセリング料金は現金主義なのですが、PayPayやってないんですか？と言われました。PayPayを導入している方がいらっしゃいましたら、メリット、デメリットを教えて頂きたいです。よろしくお願いします🤲</t>
  </si>
  <si>
    <t>どこにでもいて、どこにもいない</t>
  </si>
  <si>
    <t>臨床心理士/公認心理師。大事な物を隠して忘れて、必死に探すリス。散歩している魔法使い。アラン・リックマン/コリン・ファース/芸術/音楽/合気道/虚弱体質/モノづくり/猫/パンダ/ペンギン/写真/ハリー・ポッター/イタリア/シンガポール。白黒と白キジこねこーず。</t>
  </si>
  <si>
    <t>catcher_freak</t>
  </si>
  <si>
    <t>PayPayドーム行きたかった…</t>
  </si>
  <si>
    <t>好きなものを好きなままに。S#32#45#52 Bs#33 F#30 T#44 SB#65 D#52 写真の無断転載、二次利用はご遠慮ください。 オフは鍵をかけたり、外したり。</t>
  </si>
  <si>
    <t>forest_rina</t>
  </si>
  <si>
    <t>paypay還元されるたびにヤフオクとかで仕入れるんだけど、買っても買っても次々ポイントが湧いてきてて仕入れが追いつかん😇この恩恵も先月分までか〜😂</t>
  </si>
  <si>
    <t>思うことを、正直に。幼児と小学生、歳の差二児の夜型家事嫌いずぼらママ@育休中。FX、輸入転売、物販、仮想通貨、ココナラなどいろんな手法で慎ましく稼いでます。OEM、クラファン興味津々。わりと普通にフォローさせてもらってる方にからみます。すみません。 2020年1月、スタート</t>
  </si>
  <si>
    <t>arton</t>
  </si>
  <si>
    <t>支払いに現金を避けるべしとか言って、誰がさわったかわからんPINパッドやサインパッドをさわるってばかげてるから、PayPay一択。</t>
  </si>
  <si>
    <t>metrics</t>
  </si>
  <si>
    <t>arisan2017</t>
  </si>
  <si>
    <t>TeamJ No 132。「愛の不時着」絶賛リピ視聴中。BSにてRoom9 も視聴開始。</t>
  </si>
  <si>
    <t>nuk_ikuray</t>
  </si>
  <si>
    <t>レジで財布を忘れたことに気付いたため、緊急事態PAYPAYでの支払いへ向けた準備に入ることを表明する見通しであります</t>
  </si>
  <si>
    <t>虫歯の妖精 @yaruki_kun</t>
  </si>
  <si>
    <t>style_kiyo</t>
  </si>
  <si>
    <t>PayPayのカフェ代送金するCM好きだ</t>
  </si>
  <si>
    <t>kawako113</t>
  </si>
  <si>
    <t>PayPayのcm良いよなあ</t>
  </si>
  <si>
    <t>夢は石油王と結婚すること 貯金 温泉 大衆居酒屋 猫 寺　暇さえあれば寝てる</t>
  </si>
  <si>
    <t>なか卯でPayPay（ペイペイ）は使える！お得な支払い方法は？ - FINTIDE https://t.co/xhpO1youyi</t>
  </si>
  <si>
    <t>whit8k</t>
  </si>
  <si>
    <t>@86_sg6 横から失礼します嫌がらせ通報ライバルユーザーだと思います実物画像なしメルカリ内部が組織で不正荒稼ぎしてるこどもちゃれんじ紹介等は宣伝権利侵害なのに全く対処通報無視シカトします。ヤフオクpaypayフリマにも出品中です１人3垢くらい所持です#無期限停止#垢BANメルカン無制限昇給制度 https://t.co/Zrr08H3srd</t>
  </si>
  <si>
    <t>aya_haseko08</t>
  </si>
  <si>
    <t>参加費は無料ですがpolcaやPayPayを利用したカンパ制でいきます。(強制じゃありません)いただいたお金は全て場面緘黙症の支援団体に寄付します。夜の部コラボしてくれた人はささやかながらお礼させていただきます。ご希望の方はDMください。とりあえず決まってるのはこんな感じです。</t>
  </si>
  <si>
    <t>ブログ・インスタはリンク参照</t>
  </si>
  <si>
    <t>アラフォー独身女性/生まれてから中学あたりまで場面緘黙症(未診断)→社会人になり克服→今は派遣社員として働きながらブログやYouTubeで発信／趣味は一人旅／ミニマリスト/YouTube→https://t.co/2AO9jF3QoC</t>
  </si>
  <si>
    <t>yujikun99</t>
  </si>
  <si>
    <t>QuickPointに新規登録するとPayPayボーナスがGETできる10連スクラッチをもらえるよ！無料登録はこちらから！ https://t.co/956TXICZsQ</t>
  </si>
  <si>
    <t>よろしくお願いしますm(__)m お気軽にフォローして頂ければ幸いです＼(^o^)／ #株式 #FX #ETF  #ハワイ #B級グルメ #お酒 #マラソン #懸賞 #ファボ #ドラクエウォーク</t>
  </si>
  <si>
    <t>rakuamablog</t>
  </si>
  <si>
    <t>本日のおすすめスマホ決済4/7✅飲食店➡️ PayPay 最大25%還元✅消費者還元事業5%還元店➡️ PayPay 10%還元✅ユニクロ、GU➡️d払い　2着購入で1着分還元 #PayPay #d払いhttps://t.co/D9dOrh1wzP</t>
  </si>
  <si>
    <t>お得情報。キャッシュレス。気になることを書くブログ⬇️</t>
  </si>
  <si>
    <t>ｱﾏｿﾞﾝ好きﾍﾟｲﾌﾙｴﾝｻｰ✨ﾌﾞﾛｸﾞ➡️収益毎月5桁超🌈ｷｬｯｼｭﾚｽ情報を定時に呟く✨貴方のｱｶｳﾝﾄ拡散お手伝いも🌈ｽﾎﾟﾝｻｰ希望はDM👍 #おはよう戦隊 #ブログ #スポンサー@morohosu @kato_shacho @dandy_sansan @rika3hakase @MrM_5432</t>
  </si>
  <si>
    <t>_soy_mil_</t>
  </si>
  <si>
    <t>PayPay使おうか〜と思って入れたんだけどわたしが主に使ってる銀行対応してなくて萎えた</t>
  </si>
  <si>
    <t>マルゲリータ所属 豆担当</t>
  </si>
  <si>
    <t>豆乳とカラオケが好きです。</t>
  </si>
  <si>
    <t>UD_34m</t>
  </si>
  <si>
    <t>今回はゆるさんの記事を見て、アイキャッチ作成にもこだわって記事を書きました。初心者ブロガーさんでアイキャッチの作成で悩んでいる方がいれば、是非ゆるさんの記事を読んでみて下さい！#ブログ更新 #ブログ初心者 #ブロガーさんと繋がりたい @yurublog24 https://t.co/BCWPKmduD2 https://t.co/glGaybAX19</t>
  </si>
  <si>
    <t>⚠️現在テーマ移行中</t>
  </si>
  <si>
    <t>⚪︎20歳⚪︎社畜3年生🌞昼は社会人🌝夜はブロガー ⚪︎Googleアドセンス7記事1発合格💮⚪︎今月中にフォロワー1000人目指す垢⚪︎インターネット攻略サイト構築中⚪︎凡人がインフルエンサー目指します▷▶︎▷https://t.co/XkYXND3dUg</t>
  </si>
  <si>
    <t>Peach_rou</t>
  </si>
  <si>
    <t>美味しい物楽しい事がある所</t>
  </si>
  <si>
    <t>180cm74kg 楽しいことがスキｗ メシ友、飲み友 募集中。飲み会も賜ります！ 映画、海外ドラマ、料理、食べ歩き、 ﾛｰﾄﾞﾚｰｽ、その他Sports、 健康美に興味深々☻</t>
  </si>
  <si>
    <t>本日のスマホ決済キャンペーン その①4/7#PayPay✅まちかどペイペイ 10%還元~4/30✅飲食店で最大25%還元 〜4/30✅PayPayモール4%還元 〜終了未定#メルペイ✅すすめるペイ 〜終了未定#楽天ペイ✅ダイコクドラッグ 10%還元 〜4/23✅ジュンク堂 5%還元 〜4/12https://t.co/xaiVot8Pnn</t>
  </si>
  <si>
    <t>#荒野行動アカウント買取 4#廃課金_金枠多数など高価買取 総実績700以上なので安心🗝️実績確認【https://t.co/Nx5b8A0IsN】買取方法💵各種プリカ/銀行振り込み/Linepay/paypay#荒野行動#荒野行動垢買取#荒野行動買取https://t.co/rWdPmmvxv8</t>
  </si>
  <si>
    <t>brutal_lover</t>
  </si>
  <si>
    <t>今年から、自分の住む市の固定資産税支払いにPayPayが対応したみたいなので、貯まっていた残高を使って支払ってみた。コンビニでの支払いと比べても、待ち時間もなくスムーズだし、利用期間の短いボーナスライトが支払いに充てられるので、Yahoo!ショッピングでボーナスライト貯めてる人にはいいかも</t>
  </si>
  <si>
    <t>香川民主主義人民共和国</t>
  </si>
  <si>
    <t>息をするように散財していると評された男。隙あらば物を買い、デフレ日本の救世主たるべく修行を続ける。ただし、次の企業は救わない。そこに慈悲はない #三菱電機 #Sofmap #ひかりTVショッピング</t>
  </si>
  <si>
    <t>akahimariko</t>
  </si>
  <si>
    <t>本日こちらのCDが100枚！届きます。【7人の歌姫 朝倉薫を歌う】僕は、3曲めの「プラテーロ」を歌はせて頂きました。だいすき！こちらと、きらきらブレスなんかの通信販賣ができたらよいな。PayPayお支払ひ、ツて、どこまで浸透してるの？ https://t.co/UGFYSp9b9c</t>
  </si>
  <si>
    <t>玉蟲厨子とニューポートシティとネットの海</t>
  </si>
  <si>
    <t>俳優▼ 虚飾集団廻天百眼 所属▼ 踊る座敷童 未分化の子▼ ◉月光密造舎◉ 少年店主 ▼ 舞台『少女椿』 みどり 役▼ 映画『虎影』つぼ女先頭／『籠の鳥』 主演 ▼▼▼ 【次回出演】…最上部固定呟きをご覧下さひませ ⚠️攻殻機動隊芸人として頑張りたい⚠️酒と煙草と銃器 ⚠️オタク垢完成@ArmeAkahimariko</t>
  </si>
  <si>
    <t>_haheroro</t>
  </si>
  <si>
    <t>@MFS_pay PayPay！！！ありがとうー！！！！これからもずーっとはにわちゃんって呼んでね(」°ﾛ°)｣</t>
  </si>
  <si>
    <t>RADWIMPS</t>
  </si>
  <si>
    <t>mizuhotaru324</t>
  </si>
  <si>
    <t>ローソンよく行く人はローソン公式アプリのクーポン何回でも使えるから絶対利用した方がいいぞ～🤓Pontaカードのアプリも入れてPayPayも使えば最強💪🥴✨ https://t.co/iUiugoZoAJ</t>
  </si>
  <si>
    <t>マギレコとスロットと気持ち悪いツイートします。よろしくお願いします◝(⑅•ᴗ•⑅)◜💕</t>
  </si>
  <si>
    <t>55ryo69</t>
  </si>
  <si>
    <t>リアル警察24時したよ酔っ払ってるクソじじぃが喧嘩腰に難癖つけてきて会計のPayPay残高足りなくてずっとわけわかんねー文句言ってて絡まれた＆後半、外おれ1で絡まれてっからなんもできねーしあいにく前半の従業員が飲んでくれてたから助かったけど110番しても警察官と揉み合いしてるし</t>
  </si>
  <si>
    <t>調査兵団</t>
  </si>
  <si>
    <t>V系好き！ヘヴィなサウンドは精神安定剤 ピアス/タトゥー/ZOCALO/CIVARIZE/CLAW/ダークファンタジー系アニメ/パワーストーンやスピリチュアルも好き！ 闇を抱えてる人じゃなきゃ好きになれません。助けたいって思うから。フォロバ喜んで！ 最近インナーカラーしてるー紫大好き！</t>
  </si>
  <si>
    <t>@pyonT__T 慣れなきゃキツイってあれwwよろぴくね〜！！</t>
  </si>
  <si>
    <t>eew0430</t>
  </si>
  <si>
    <t>＼獲得／PayPayボーナスライト 1円相当 - 毎日スロットくじ  https://t.co/335vAavTWO</t>
  </si>
  <si>
    <t>愛知県名古屋市緑区浦里</t>
  </si>
  <si>
    <t>毎日の緊急地震速報（eew）の調査をしています。
#地震
#地震回数
#地震活動
#緊急地震速報</t>
  </si>
  <si>
    <t>＼獲得／PayPayボーナスライト 1円相当 - けんさくとえんじん 毎日くじ #ズバトク https://t.co/nfdIHVUc5U</t>
  </si>
  <si>
    <t>PayPayボーナスライトが当たる！　Yahoo! JAPANトップページから「毎日くじ」に挑戦しよう！ - けんさくとえんじん 毎日くじ #ズバトク https://t.co/nfdIHVUc5U</t>
  </si>
  <si>
    <t>1日1回くじを引くと、PayPayボーナスライト最大10000円相当が当たるチャンス！ - 毎日ひける！　PayPayボーナスライトが当たるくじ #ズバトク https://t.co/c6xdwLEv99</t>
  </si>
  <si>
    <t>@WEARsho10 初めましてだね！一言どうもありがとう👍😬益々のご活躍を期待しておりま〜す！</t>
  </si>
  <si>
    <t>ge2_az</t>
  </si>
  <si>
    <t>paypayで　ってなんか言いにくい笑</t>
  </si>
  <si>
    <t>移動式ひきこもり</t>
  </si>
  <si>
    <t>mirarge</t>
  </si>
  <si>
    <t>⚠️PayPayフィッシング🎣御注意を⚠️ https://t.co/u56V1ZM2Ha</t>
  </si>
  <si>
    <t>mede_weblog</t>
  </si>
  <si>
    <t>実際レジ打ちしてたらわかるけどコード決済だと意外にも「d払い」使ってる人が結構多いPayPayとかLINE Payよりも全然多い気がする🤔コード決済使ってる層が10代の学生と50代の爺さん婆さんがほぼ占めてるからやろうけど。若い人は現金支払いばっかり🙄</t>
  </si>
  <si>
    <t>18歳 / キャッシュレス・ポイ活でポイント貯金を実践 / たまにブログでお得なキャンペーンや節約術を解説しています📝</t>
  </si>
  <si>
    <t>888_8n</t>
  </si>
  <si>
    <t>どうやらイキっているらしいなーくんの｢PayPayでっ…！｣の言い方勢いあって好きです😂脳内を結構なスピードで横切ってゆく笑🚗💨＜ﾄﾞﾋﾞｭﾝｯ!!!</t>
  </si>
  <si>
    <t>🍓👑/💜くんが大好きです！ 他担にも沸きますのでご注意ください！🙇‍♀️ 仲良くしてくださると嬉しいです！ パンより芋派🍞🍞🍞</t>
  </si>
  <si>
    <t>ドッカン石垢値段は下の表通りです！お支払い方法コンビニ支払い PayPay アマギフなにかあればお気軽にお声がけ下さい！欲しいゲームの石垢があればDMまで！#ドッカン石垢 #ドッカン販売https://t.co/o1xFhQqcvf</t>
  </si>
  <si>
    <t>kaiyan888</t>
  </si>
  <si>
    <t>PayPalって何？PayPayのパクリみたいな詐欺会社じゃないよね？</t>
  </si>
  <si>
    <t>チノちゃん</t>
  </si>
  <si>
    <t>かむりあ だよ よろしくね!! 太鼓(蒼と緑は玄人・無限を極めし者)・チュウニズム(虹レ)・モンスト・SDBH(6垢持ち)やってます。←やってる人ならフォロバ100%←(してなかったら言って)→いいね必ず返します👍過去のモンスト垢@madwdwdw ・イラストレーター等専用垢@tinowoaisiteru</t>
  </si>
  <si>
    <t>#荒野行動アカウント買取 5#廃課金_金枠多数など高価買取 総実績700以上なので安心🗝️実績確認【https://t.co/y9BYJ023Lw】買取方法各種プリカ/銀行振り込み/Linepay/paypay#即日支払い💸#荒野行動#荒野行動垢買取#荒野行動買取https://t.co/uDdea1AzTe</t>
  </si>
  <si>
    <t>hattari__kun</t>
  </si>
  <si>
    <t>mammy(@mammy11927163)さんから 夜中目覚めて徘徊してたらPayPay貰ったよ☺ また PayPay貯金出来て嬉しかった♥ https://t.co/jhJT1KXhBI</t>
  </si>
  <si>
    <t>みんな いつも遊んでくれてありがとう♪ まだまだ 不慣れな点が有りますが よろしくお願いいたします (*´︶`*)  推し→ケミカル(@youtoyuki)
Amazonほしい物リストhttps://t.co/7IMvMu4yTw</t>
  </si>
  <si>
    <t>kuboryo</t>
  </si>
  <si>
    <t>.おはようございます(^O^).岩手町沼宮内地区、令和２年４月７日。午前３時３０分頃の天気、曇り。.気温、＋２℃。.#久保良商店 #岩手町 #愛宕下 #久保新聞店 #ENEOS.https://t.co/iY60sZ3HkF.【PR】新聞代のお支払いにPayPayが使えます。岩手日報社いわて沼宮内センター・久保新聞店 https://t.co/qe62ZpFxQE</t>
  </si>
  <si>
    <t>岩手県岩手郡岩手町</t>
  </si>
  <si>
    <t>肥料 農薬 農業資材 石油 石油機器 各種新聞 消火器 消防設備 米穀。を取扱っています。 タグ：久保良 kuboryo 千代田化成 ENEOS 新聞 shimbun 岩手日報</t>
  </si>
  <si>
    <t>【QuickPoint】は誰でも簡単にPayPayボーナスが貰える！QuickPointに新規登録するとPayPayボーナスがGETできる10連スクラッチが貰えます！#ポイ活↓無料登録はこちらから！https://t.co/pFKYuYHWjq</t>
  </si>
  <si>
    <t>kakigorisensyu1</t>
  </si>
  <si>
    <t>時代に追いつけない＝後進国って考えを持ってる時点で論外。そもそも分からない事があって何が悪い。使い方分からないのは仕方ないし若者の自分でもPayPayの使い方は分からない。何もかも時代に追いつこうとする考え自体が後進国。先進国は時代の先を行っているから。 https://t.co/DzrvMOjeJu</t>
  </si>
  <si>
    <t>国公立理学部志望 ヤクルト
国木田花丸 桜島麻衣
安達垣愛姫</t>
  </si>
  <si>
    <t>ペイの闇！キャンペーン祭りも、実は赤字経営 https://t.co/g0qoclRpKY #auPay #PayPay #ペイペイ</t>
  </si>
  <si>
    <t>yumegiwa_tcg</t>
  </si>
  <si>
    <t>寧ろOMITSUで毎月のpaypay全額使うまである</t>
  </si>
  <si>
    <t>卓球ペン裏。愛と平和を愛する知的障害と統失持ち。基本リアル垢で言いたい事言います。</t>
  </si>
  <si>
    <t>squl_</t>
  </si>
  <si>
    <t>PayPay:ペイペイPyPy:パイパイ</t>
  </si>
  <si>
    <t>K I T   I n f o m a t i o n  S c i e n c e I ' m  s o c i a b l e  a n d  f r i e n d l y .
甘 党 や ま ぶ き 会</t>
  </si>
  <si>
    <t>geino_sun</t>
  </si>
  <si>
    <t>PayPayの限界！ばらまきキャンペーンも全スマホユーザの32％に留まるhttps://t.co/zBGrGJrHUc　 #PayPay #スマホ</t>
  </si>
  <si>
    <t>兵庫県 西宮市</t>
  </si>
  <si>
    <t>日本と世界の政治・経済について発信。また、
日常生活で購入したPC・スマホ・家電などの
商品を紹介したいと思います。
「https://t.co/a9CMR3Cudl アソシエイト」
コーヒー☕️好き
ビール🍺も好き
麒麟がくる🦒も好き
相互フォロー</t>
  </si>
  <si>
    <t>@mammy11927163 ((´∀｀*))ヶﾗヶﾗPayPay ありがとう</t>
  </si>
  <si>
    <t>@hattari__kun あ、カラか💦お空かと思った😂取ったらいいねだけでも押しといてくれたらすぐ分かるのにね╮(•́ω•̀)╭https://t.co/AVvmS3ZIzS貯めてカニ缶買ってね(´∀｀*)ｹﾗｹﾗ</t>
  </si>
  <si>
    <t>shiki_grat_5525</t>
  </si>
  <si>
    <t>これホントそう！若い方でも知らない人多いよ。本屋でパートしてるけど…1から説明しながらやってる…私、PayPay使ったことないのに説明はできる https://t.co/TRNJYVkG9l</t>
  </si>
  <si>
    <t>低浮上です。文ストとGRANRODEOと谷山紀章をこよなく愛する(成人済み)</t>
  </si>
  <si>
    <t>ＳMS認証代行可能！！大量大歓迎！LINE まで！#PayPay #メルカリ  #ラクマアカウント #ラクマ　 #バンドル    #SMS認証代行　#アイコス　#iQOS  #LINE　#PayPay #ヤフオク#nike line</t>
  </si>
  <si>
    <t>起きてる人いないかもだけど､､､おはPay↓↓↓https://t.co/iPQ4SDAPpS懸賞して寝るけど､､､おはPay😂😂😂</t>
  </si>
  <si>
    <t>uuuuuutandayo</t>
  </si>
  <si>
    <t>PayPay楽すぎて先月8万も使ってらあ^〜</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</si>
  <si>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#SNKRS国内番号バンもされない安全保障ですなほる</t>
  </si>
  <si>
    <t>ayeahpon18</t>
  </si>
  <si>
    <t>銀行⇄ゆうちょ振込み手数料安くして欲しい親とかスマホじゃないしPayPayとか出来ない送金の度に手数料が嫌だ#銀行#手数料</t>
  </si>
  <si>
    <t>日本 栃木</t>
  </si>
  <si>
    <t>お仕事（飲食業）趣味（旅行）</t>
  </si>
  <si>
    <t>#荒野行動アカウント買取 3#廃課金_金枠多数など高価買取 総実績700以上なので安心🗝️実績確認【https://t.co/Nx5b8A0IsN】買取方法💵各種プリカ/銀行振り込み/Linepay/paypay#荒野行動#荒野行動垢買取#荒野行動買取https://t.co/rWdPmmvxv8</t>
  </si>
  <si>
    <t>NeverLandでは #paypay (PayPayOfficial)決済が可能になりました❗️ 新規登録で500ポイントもらえるから1ドリンク無料に❗️ 入場料、バーのどこでも使えるのでお財布が寂しくてもスマホがあれば気にせず遊べます❗️とりあえずアプリゲットして500ポイントだけでももらっちゃえ❗️https://t.co/ie3mrLqF51</t>
  </si>
  <si>
    <t>MANGAnoMUSI777</t>
  </si>
  <si>
    <t>奈良 磯城郡 田原本町 唐古</t>
  </si>
  <si>
    <t>日替わりランチが自慢の唐古の国道24号線沿いにある猫がいる漫画喫茶です！朝9時から深夜0時まで営業！11時半から2時まで日替わりランチが1時間の時間料金込みで680円！2時を過ぎても780円でボリューム満点な定食が食べられます！漫画は2万5千冊！なおこの垢は公式ではありません！公式垢はこちら→@manganomusi1</t>
  </si>
  <si>
    <t>ayumu5617</t>
  </si>
  <si>
    <t>現状は取引のための”濃厚接触”は避けねばならないので、おとももち特典でpaypayも許していいかな。</t>
  </si>
  <si>
    <t>愛知県→石川県</t>
  </si>
  <si>
    <t>RedBull 5G 2014 - 2015 West FINALIST/
F1 2016 Rank match Champion/ GT sports FIA GTC 2018 Dodge Champion
 2019 Aston Martin Champion/ストⅤ/ぷよぷよ/ウイイレ/モンハンもやってます。</t>
  </si>
  <si>
    <t>Nun8110</t>
  </si>
  <si>
    <t>闇が深すぎる夢を立て続けに見て目覚める深夜3時。。高い所に逆さ吊りにされて夜中叫び続けるオウム。顔に次々と穴が開き、穴の中から宇宙が広がる人間。何度閉めても鍵を開けられ、目を離すと全開にされてしまう自宅のドア。チャージできないPayPay、、←</t>
  </si>
  <si>
    <t>2011南山卒/民法ゼミ❤︎ ラルクが大好き！！！🍀🌈</t>
  </si>
  <si>
    <t>みくさんがあなたをQuickPointに招待しています。QuickPointに新規登録するとPayPayボーナスがGETできる10連スクラッチをもらえるよ！無料登録はこちらから！ https://t.co/3CLmj46g3T</t>
  </si>
  <si>
    <t>なのさんがあなたをQuickPointに招待しています。QuickPointに新規登録するとPayPayボーナスがGETできる10連スクラッチをもらえるよ！無料登録はこちらから！ https://t.co/FbJ1e39IGs</t>
  </si>
  <si>
    <t>moe_____828</t>
  </si>
  <si>
    <t>@hiiragi_sena_ @s27ama_1ringo paypayでお金郵送してみたいな感じちゃう？？ｏ(  ›_‹  )ｏ</t>
  </si>
  <si>
    <t>kbkzs1030</t>
  </si>
  <si>
    <t xml:space="preserve"> 城陽市</t>
  </si>
  <si>
    <t>98 : Kyoto</t>
  </si>
  <si>
    <t>c0PXkYQpZtOufx2</t>
  </si>
  <si>
    <t>オンラインPayPay登録した😊今後、オンラインでの投げ銭リターンやクラウドの仕事を少し考えてます！ほんとうは内容のホームページの構築からしたいんだけど初期投資と学ぶ時間含めて少々お待ちをリンクをタップまたはQRコードを読み取ってPayPay残高を送りましょうhttps://t.co/WYlgVVY5ib https://t.co/rc565a1kL1</t>
  </si>
  <si>
    <t>めろん王国</t>
  </si>
  <si>
    <t>僕は名前はめろんです！ めーくんと呼んでください。ドエスな「めろん王子」とキャラが変わります！歌ってみたしてます！ストアはこちら🏠https://t.co/xaPeTZN2Cl ツイキャスで生配信もしてるからURLチェックしてくれ👇⬇︎</t>
  </si>
  <si>
    <t>sissyecc</t>
  </si>
  <si>
    <t>「PayPay」のミニアプリに、「PayPayモール」「PayPayフリマ」を追加 https://t.co/dR0ZtDSsMb</t>
  </si>
  <si>
    <t>http://sissyecc.matometa-anten</t>
  </si>
  <si>
    <t>へっぽこECコンサルタントがネットショップの情報を流布します。</t>
  </si>
  <si>
    <t>Naa3zuku</t>
  </si>
  <si>
    <t>これまじPayPayだけの話じゃなく電子マネー使ってるジジババ総じてだよな</t>
  </si>
  <si>
    <t>ナズクでーす。※腐ってる男子です。ご注意ください※ いろんなアニメ見てる。コスプレおじさんです。笑</t>
  </si>
  <si>
    <t>ken46_shicho</t>
  </si>
  <si>
    <t>paypayでお酒いただきました！ありがとうございます！！#paypayで奢って</t>
  </si>
  <si>
    <t>31歳からアニソンDJとして活動し5年目に「アニメと音楽の街を作り、その市長になる」ことを夢見て独立開業。呼び方はけんしろでもしちょーでもお好きに。今はLive SPACE 北新地CRC(@crc_kitashinchi )の店長。趣味を実益に、好きなことで生きています。webエンジニアもやってます。</t>
  </si>
  <si>
    <t>Mii_Hinamori</t>
  </si>
  <si>
    <t>Paypay懐かしいなｗトラブル多すぎて鬱になりかけたわ</t>
  </si>
  <si>
    <t>ClanVoXX Quelth Amazing</t>
  </si>
  <si>
    <t>雛守（ひなもり）みぃです。￤おぢさん♂￤ ユメノシオリ(@Yumeno_Shiori)お姉様の下僕￤推し➯➱➩🍄🍆🥕💸 🐶💙￤DM open ￤￤企業様専用連絡先（windyworking@gmail.com)￤</t>
  </si>
  <si>
    <t>naruo0901</t>
  </si>
  <si>
    <t>今7万で買取希望の人居ます！7万以上で荒野垢購入したい方いらっしゃいますか？銀行振込かPayPayのみ。提示できるもの→マイナンバー等の身分証、電話番号(実際に掛けてやり取り可)入金確認後引渡しとなります！＃荒野行動＃荒野垢販売＃荒野垢買取＃荒野垢＃詐欺なし https://t.co/ZvmzqDu59n</t>
  </si>
  <si>
    <t>山口→宮城(仙台)</t>
  </si>
  <si>
    <t>ミラティブで配信してます(今ちょい休止)💩相互フォロー(^o^)👌仙台国分町でホストやってる21歳童貞です🥺</t>
  </si>
  <si>
    <t>xi_31_xi</t>
  </si>
  <si>
    <t>正直今どきの若者世代の私も分からないものが多いPayPayみたいなスマホ決済をスマホの操作すら怪しい人達がわかるとは思えないし教える人も必要なんだろうけどそれは別に店員の仕事じゃないしな</t>
  </si>
  <si>
    <t>ほぼRTbotです</t>
  </si>
  <si>
    <t>コスほぼ休止中 お写真はDMにください リプ・DM返信遅め🐢 顔面重加工厨なので原型はない👋🏻😌 成人済み 最近は第五人格ばっかやってる</t>
  </si>
  <si>
    <t>taikosan8</t>
  </si>
  <si>
    <t>毎回ビクロイ終わりが出来てよきかな</t>
  </si>
  <si>
    <t>gaikotukun2</t>
  </si>
  <si>
    <t>ptnmhp</t>
  </si>
  <si>
    <t>PayPalがpaypayにしか見えなかった。恥ずかしい限りです。</t>
  </si>
  <si>
    <t>Kai_uec</t>
  </si>
  <si>
    <t>ヤフーショッピングって今PayPay使えるのね6%くらい還元もある（この流れが孫さんの狙いか）</t>
  </si>
  <si>
    <t>調布</t>
  </si>
  <si>
    <t>UEC17 Ⅰ 類-I / Next: 赤い公園 渋谷公会堂 05.08 / 北海道  / ATT43rd / ☁︎ / 🦔 / ⊿(P) / ☀ // 大学用</t>
  </si>
  <si>
    <t>kinnekopeacek</t>
  </si>
  <si>
    <t>やったぁ。初めて10円当たった( ´∀｀)＼獲得／PayPayボーナスライト 10円相当 - けんさくとえんじん 毎日くじ #ズバトク https://t.co/HKKD3R1jEu</t>
  </si>
  <si>
    <t>松屋とかいつもの顔ぶれだけでなく、すかいらーく系のガスト、バーミヤン、ジョナサン、しゃぶ葉も20%バックの対象になってるのか。paypay払いhttps://t.co/rC1Srz6Mst</t>
  </si>
  <si>
    <t>支払い方法:(Payment methods:)#Amazonギフト#PayPayｓ</t>
  </si>
  <si>
    <t>okeiko_life</t>
  </si>
  <si>
    <t>そんな事出来るんですねー！アプリを取り込んだまま、まだ使ったことがない人です:(；ﾞﾟ'ωﾟ'): / 他5件のコメント https://t.co/0APmaRGfdN “PayPayでお金を受け取ってみました～ - すきなものだけの簡素な暮らし” (7 users) https://t.co/wk9gXFdhJg</t>
  </si>
  <si>
    <t>30代主婦のOKEIKOです。フルタイム勤務、共働き、東海地方在住。夫婦＋子供3人の5人家族☆シンプルに心豊かに暮らしたい！自分らしいライフスタイルを目標に頑張っています！日常生活で感じたこと学んだことをブログにしています♪#ミニマリスト #シンプルライフ #断捨離 #無印好き</t>
  </si>
  <si>
    <t>今日OMITSUでPayPay使えるようになったのを知って、家から1番近いTCGショップで使えるようになったのは嬉しいな。</t>
  </si>
  <si>
    <t>ritualdevice007</t>
  </si>
  <si>
    <t>PayPayに限らず、スマホ決済しようとレジでモタモタする中高年がホント多いんだよなぁ‥そいつのせいで行列が出来る‥ https://t.co/cg6KMv9Zrw</t>
  </si>
  <si>
    <t>北九州→博多</t>
  </si>
  <si>
    <t>ギラヴァンツとマリーンズと猫をこよなく愛す。 隧道 廃道 貨物列車（専用線）も。無言フォロー失礼します。</t>
  </si>
  <si>
    <t>#荒野行動アカウント買取 3#廃課金_金枠多数など高価買取 総実績700以上なので安心🗝️実績確認【https://t.co/y9BYJ023Lw】買取方法各種プリカ/銀行振り込み/Linepay/paypay#即日支払い💸#荒野行動#荒野行動垢買取#荒野行動買取https://t.co/uDdea1AzTe</t>
  </si>
  <si>
    <t>xxmoco</t>
  </si>
  <si>
    <t>いつもカードで支払ってるスーパーで、ネットワークの不具合でカード決済出来ませんって言われて、現金持ち歩かない勢は爆死しそうだったけどPayPay決済が出来たって話。町内会費も現金決済だからキャッシュレス対応してくれないかな🤔</t>
  </si>
  <si>
    <t>皆神村</t>
  </si>
  <si>
    <t>後衛ハイカス。TENGA大好き。未成年のフォローはお断りさせて頂きます。</t>
  </si>
  <si>
    <t>Skyuu1DANCE</t>
  </si>
  <si>
    <t>なんかなーオンラインレッスンでお金とってそれ振り込んでっておかしくないか？自粛いうてんのに銀行に行かせちゃってるやん。携帯でもできんのかな？PayPayみたいに。なんかね、、、、</t>
  </si>
  <si>
    <t>97'/ dancer/Choreographer/danceinstructor</t>
  </si>
  <si>
    <t>zero_love_774</t>
  </si>
  <si>
    <t>@sannma_kuitai auPayで(お淑やかに。勿論使用した時の音はPayPayﾍﾟｲﾍﾟPayPay 。)</t>
  </si>
  <si>
    <t>当方一般未成年</t>
  </si>
  <si>
    <t>一輪の花を</t>
  </si>
  <si>
    <t>PayPayぺいぺPayPay !!(クソデカボイス)</t>
  </si>
  <si>
    <t>323_matsu</t>
  </si>
  <si>
    <t>paypayって理にかなったネーミングなんだね</t>
  </si>
  <si>
    <t>好きなものは、技術とエンジニアリングとクイズとセンス良いものと小説とゲームとYouTubeと映画とかわいい子とラジオとピザと偏見とヒップホップとパズルとスノボです</t>
  </si>
  <si>
    <t>omega_morimori</t>
  </si>
  <si>
    <t>オリジン弁当PayPay使用で2割バックとか引きこもり支援策出してくれててありがたいな　上手く使ってこ</t>
  </si>
  <si>
    <t>がにゃこ１００%</t>
  </si>
  <si>
    <t>おひさま！プロレス！リングフィット！【仕事】会社で色々/Gレコ甲子園デフォルメ/ＳＤガンダムいんふぉ/モデグラ/ホビージャパン/トライエイジ/特撮宇宙船【傾向】🔥キン肉マン悪魔超人ヘッズ/🔥戦場の絆/日向坂46🌞Switch⭐️/aibo🐶/※自撮り上がります※呟きジャンル生活無節操</t>
  </si>
  <si>
    <t>harigane_mt</t>
  </si>
  <si>
    <t>@fukken_z PayPayチャージしなくても使えるならいいんだけど。。。クレカ連携だと旨みが無い(๑•́ ₃ •̀๑)だから私はd払い</t>
  </si>
  <si>
    <t>時々野良カメコをしてるコミュ障&amp;脳動静脈奇形患者。腕前は…下手糞だな(´・ω・｀)
最近はYouTube動画にも手を出してます。
https://t.co/jrje6ryilE</t>
  </si>
  <si>
    <t>ciiiiiiiiiiima</t>
  </si>
  <si>
    <t>寝る前に通知開いたら突然ソフトバンクからpaypay1000円振り込まれてて孫ちゃんやるな笑笑笑ってなった、明日これで生活するか</t>
  </si>
  <si>
    <t>サイゲドッグ見習い</t>
  </si>
  <si>
    <t>kayajin</t>
  </si>
  <si>
    <t>仕方ないPayPayとおもったら登録の生年月日の数字がなぜか押せなくて、ありとあらゆる手で阻むな！</t>
  </si>
  <si>
    <t>🐺🍎</t>
  </si>
  <si>
    <t>ただの人間</t>
  </si>
  <si>
    <t>watanabe314</t>
  </si>
  <si>
    <t>にじさんじはてぇてぇなぁ</t>
  </si>
  <si>
    <t>7jUbwY3Q1wnj4Hy</t>
  </si>
  <si>
    <t>あゆ太郎PayPayプレゼントでコンビニに行ってたパーティー準備完了！スマホ忘れたから現金で買ったけどねwww</t>
  </si>
  <si>
    <t>オンカジ、眼福用ｗの垢です。
オンカジやってます！
https://t.co/56fADFxcbP…
↑がメインの主戦場
スロットが豊富なオンラインカジノ！
ツイキャス：https://t.co/rwOBAB2xh2
noteもたまに更新中
https://t.co/elxFAcjjq0</t>
  </si>
  <si>
    <t>odio6100</t>
  </si>
  <si>
    <t>paypayフリマでスマホ買ったら、封筒を5重にして送られた。マトリョーシカか！そしてプチプチぐらいしてくれい!#PayPay #PayPayフリマ #スマホ https://t.co/uWcNHItgRb</t>
  </si>
  <si>
    <t>役者になって早10年以上早いもんです。
一緒に何かやりたい方はご連絡を！
素人レベルで良ければpv作ります
#役者 #動画編集
ブログ
https://t.co/uyRMGjTyrJ
ユーチューブ
https://t.co/ncMwJf4Ii0</t>
  </si>
  <si>
    <t>koyutwi</t>
  </si>
  <si>
    <t>@bigboyjapan_cam paypay使えるし、テイクアウトできるし、今本当にありがたいです！応募します！</t>
  </si>
  <si>
    <t>ブログとInstagramの中💻毎日更新中📍</t>
  </si>
  <si>
    <t>一眼レフ購入してから撮影が楽しくて撮影散歩が日課になったカメ娘📷
好き⇒💞旅行/食べ歩き/料理してる時/美容とネイル💞わくわく楽しいことが好き！
海⛱️が好きだから世界中のビーチリゾート旅するのが夢です🌻
旅と家電のカタログ雑誌見てはにこにこしてる♫ゲーマーなプチヲタ😶語学勉強頑張り中！</t>
  </si>
  <si>
    <t>R_ekonn</t>
  </si>
  <si>
    <t>PayPay登録？するか迷ってきた</t>
  </si>
  <si>
    <t>推しに貢ぐのたのち〜〜〜･:*+.\(( °ω° ))/.:+ 晴れて寧々さんの彼氏になりました</t>
  </si>
  <si>
    <t>shinsei7541</t>
  </si>
  <si>
    <t>paypayの口座チャージにセブン銀行なくて困ってたんだけど、この際新しくミライノデビット作ることにしたマスターカード使える、非接触決済、コンビニどこでもATM手数料月５回、paypayに口座チャージできる、還元率そこそこ高めetc...っていう理由</t>
  </si>
  <si>
    <t>♨</t>
  </si>
  <si>
    <t>Handa卒→Jyoka卒→FIT1年  趣味→ロードバイク、ジャンク巡り、PCゲーム
プリキュアのこととか、政治的なこと多め、嫌なら解除plz</t>
  </si>
  <si>
    <t>wendxxaynun</t>
  </si>
  <si>
    <t>@asumi92jp あーPayPay祭りの時か！めちゃくちゃわかる〜〜〜わたしもギリギリ治らない〜〜😂ということはついに仕事を…？！</t>
  </si>
  <si>
    <t>１１＆１２！</t>
  </si>
  <si>
    <t>エルム街のWendyなファミリー！♡！</t>
  </si>
  <si>
    <t>aiji0531</t>
  </si>
  <si>
    <t>こんなときですが、イベントの決済にPayPay導入してみました。PayPay経由でクレジットカードも使えるので、良かったらお声かけください。イベントで皆様にお会いできるのは、いつになることか、、、なかなかストレス溜まる毎日ですが、耐えましょうねー！！！ https://t.co/l2aYcSStGi</t>
  </si>
  <si>
    <t>宝塚ねこだらけの家</t>
  </si>
  <si>
    <t>Clown*crowNが屋号。
びすけっとどーるシリーズ、クビカシゲシリーズ、猫ばっか作る成人。
minneInstagram/@aiji0531
インスタは日常(ねこまみれ)
お仕事等はyoshinok12@gmail.comまでよろしくお願いします。</t>
  </si>
  <si>
    <t>raamen_man</t>
  </si>
  <si>
    <t>PayPayに限らずどのQRコード決済でも、はたまたネットバンク系でもそうだけど、そもそもスマホの使い方すら分かってないような年寄りとかが「使えない！」ってギャーギャー騒いで従業員を困らせてる図を割と見かけるから、こういうのも一長一短だよなぁと https://t.co/T3fjUUZl62</t>
  </si>
  <si>
    <t>バスとか鉄道とかそういう感じ</t>
  </si>
  <si>
    <t>z4try</t>
  </si>
  <si>
    <t>Since 2019 4/1 ~</t>
  </si>
  <si>
    <t>H15￤SDK￤B￤竈門炭治郎🎴￤PS4➾R6S COD Apex identityV￤彼氏→@ZnZn603X ︎￤ FollowMe🙌￤🍍パインパンケーキ所属🥞￤</t>
  </si>
  <si>
    <t>406bluecat</t>
  </si>
  <si>
    <t>ポイント還元が1万以上だったとしても、7万以上の価格で出してるShopとかどうなんでしょうね、paypayモールさん@paypaymall 安心、安全なストア？ https://t.co/4yqwnfEnK9</t>
  </si>
  <si>
    <t>車好き､Clubmusic好き､ライトチューンぐらいは自分でやります。音楽的知識ほとんどありません楽しければそれでいい派 職業不詳､年齢詐称しています！ 知ってる人はご内密にw</t>
  </si>
  <si>
    <t>stpr_05_29</t>
  </si>
  <si>
    <t>求)画像のCD　　　出)通常盤1枚→1000円＋(送料)初回限定盤特典付き→2500＋(送料)ラクマかPayPayフリマ(←直払い可)お譲り可能な方がいましたらリプかDMをお願い致します#あんスタ　#あんさんぶるスターズ#あんスタグッズ  #あんスタbasic #あんスタmusic #Switch #2wink  #Valkyrie #Eden https://t.co/AWgSN2adge</t>
  </si>
  <si>
    <t>18↑/取引垢/レート理解無い方❌こちらからの金額提示は致しません/お取引or交換が決まり次第本垢提示可能。お取引期間のみ本垢からのフォロー可</t>
  </si>
  <si>
    <t>Chemradele</t>
  </si>
  <si>
    <t>主に九州</t>
  </si>
  <si>
    <t>TDNオタク、電子音の入った激しい音楽を好みます /@RING_A_SIREN 🎹⚡️📣 / Xelia 🎹 / #チームRAS</t>
  </si>
  <si>
    <t>#荒野行動アカウント買取 2#廃課金_金枠多数など高価買取 総実績700以上なので安心🗝️実績確認【https://t.co/Nx5b8A0IsN】買取方法💵各種プリカ/銀行振り込み/Linepay/paypay#荒野行動#荒野行動垢買取#荒野行動買取https://t.co/rWdPmmvxv8</t>
  </si>
  <si>
    <t>ヤフオクで色々落札したお陰か、知らんかったけどPayPayボーナスライトってのが3155円も付いてる。今日から表示されるようになったのか？ヤフオクでも使えるみたいなんで、今狙ってるTS-690SAT用のSSBナローフィルターに使おうかな？今5000円、誰も手を付けてない。</t>
  </si>
  <si>
    <t>53Ultimate1013</t>
  </si>
  <si>
    <t>吸気音出したくて購入！PayPayポンイトとか使って19000円くらいだった https://t.co/SElDHr9kVD</t>
  </si>
  <si>
    <t>山梨の若干南側</t>
  </si>
  <si>
    <t>2019もVFKサポ 車イジり パズドラ リネ2 (リンド鯖) ONE OK ROCK アブガルシア ブラックバス カゴ釣り ショアジギングハマり中 色々つぶやいて行きますのでよろしくです 無言フォローすみません</t>
  </si>
  <si>
    <t>kotaonaga</t>
  </si>
  <si>
    <t>PaypayとLine Payとメルペイにお金を分散させておいたら、まれにお金無くて詰みかけたとき大逆転できるのでオススメ</t>
  </si>
  <si>
    <t>武蔵美CI2年です。インタラクションデザインが好きです。詩をコンピュータに打ち込みます。作ったもの→https://t.co/ncmdjTU4iF</t>
  </si>
  <si>
    <t>tana_bata</t>
  </si>
  <si>
    <t>そういえば在宅用に昨年のpaypay祭で衝動買いしたMac mini（最小構成）、かなり良い感じだわ。</t>
  </si>
  <si>
    <t>kanagawa</t>
  </si>
  <si>
    <t>インターネット老人会に所属しているおじさんです٩( 'ε' )و</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</si>
  <si>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#SNKRS国内番号バンもされない安全保障ですなのる</t>
  </si>
  <si>
    <t>piyooo_pi</t>
  </si>
  <si>
    <t>美味しいもの/甘いもの/お酒/美容/旅/新しいものだいすきですっ💗💗 無言フォローですみませんが、仲良くしてもらえたら嬉しいです☺️💕 沢山の良縁と巡り会えますように〜！！💖</t>
  </si>
  <si>
    <t>dolllolo0707205</t>
  </si>
  <si>
    <t>なんか最近のハイテクノロジーにはついていけないんだけど、これ本当にサーティワンで使えるの？ポイントかなり貰ったんだけど。https://t.co/sUSojgiI9p</t>
  </si>
  <si>
    <t>尾張</t>
  </si>
  <si>
    <t>遥か彼方から現れた妖怪メタルバンド【幻妖雛】八弦、叫声。 八事の小さなカフェ店員。
唯一無二な市姫 @dollmiu の唯一無二な双子🐰
双子と仲間としか基本行動せん（自衛策）
プラトニックラヴ！🎙双♥💙子🎸 
自閉症、双極性障害持ちなので⚠。 マイペース垢🌸
※精神困憊中。介入しないでそっとしといて下さい。</t>
  </si>
  <si>
    <t>clannad4021</t>
  </si>
  <si>
    <t>PayPayだけじゃなくポイントカードや店舗アプリ初め機械系わからない人大杉な</t>
  </si>
  <si>
    <t>約束の地</t>
  </si>
  <si>
    <t>＊本人・その他関係団体とは一切関係ございませんInstagram https://t.co/sA8A6enE9u ✿❀✿❀✿ 質問箱 https://t.co/ms2B15U6fk 👐</t>
  </si>
  <si>
    <t>air_gusya</t>
  </si>
  <si>
    <t>PayPayデビューしたらまさかのJAバンク対象外で草</t>
  </si>
  <si>
    <t>雑多垢➭30↓腐♀</t>
  </si>
  <si>
    <t>666ppppp666</t>
  </si>
  <si>
    <t>ありがとうございます😭 #Gijido #PayPay #遠隔いただきます https://t.co/lWNhzp3cyg</t>
  </si>
  <si>
    <t>バーチャル地獄</t>
  </si>
  <si>
    <t>ボリボリ先生、中村ボリ(絵、演劇、役者、歌、映像、短歌、オカルト、都市伝説、身体改造、エロゲー、鬱ゲー) ⚠️インターネットはフィクションです。 👼物乞い👼☞ https://t.co/Fk3VDJsaEN</t>
  </si>
  <si>
    <t>rikoinkomarket</t>
  </si>
  <si>
    <t>PayPay25%オフ祭りに参加してるから飲食店自粛されると辛いなぁ明日以降も対象店舗やってますよーに</t>
  </si>
  <si>
    <t>2016年トランプラリーから、政治経済金融に興味を持ちました。フォローしたい方が増えたので、メイン垢から政治経済金融部分だけ移行しました。老後のために株為替デビューしたいので勉強中です。よろしくお願いします。フォローありがとうございます。垢の移行中でバタバタなので、フォロー返しは後ほどします。すみません。</t>
  </si>
  <si>
    <t>kento_kanami</t>
  </si>
  <si>
    <t>これで勝ったと思うなよー！</t>
  </si>
  <si>
    <t>KOYUKI_310</t>
  </si>
  <si>
    <t>《HOW TO PAY:決済方法》PayPayの使い方はこちら⬇️https://t.co/TvTcWhagKwPayPay送金時［メッセージを追加］し電話番号のご記入お願い致します🙇‍♀️#WaackingForSocialDistance#WFSD #ワクタン#waack #waacking #whacking #punking#stayhome https://t.co/xqY1O34Pg7</t>
  </si>
  <si>
    <t>小幸です!【lesson】 月曜@新宿NOA 火曜@Steps Arts昼間部 @秋葉原NOA 水曜@FUN→D←TION 木曜@blue @新宿NOA 金曜@BEAT BOX</t>
  </si>
  <si>
    <t>shusorairaku</t>
  </si>
  <si>
    <t>親父のpaypay残高でコンビニで王子製紙ネピアのダブルのトイレットペーパー4ロールを買えたし当分はトイレットペーパーに困らないはず。それと贅沢にも自分のauPAYでロッテの雪見だいふくを購入。緊急事態宣言が発令されそうでも買い占めが起こってなくて良かった。</t>
  </si>
  <si>
    <t>難波國</t>
  </si>
  <si>
    <t>大相撲 野球 フットサル観戦が趣味。精神2級(発達障害ではない)。思想は社会自由主義。2年間の電工と1日の左官を経て、現在は主に土工として口入れ屋と準委任契約してる一人子方、独立労働者。主な資格は工事担任者DD第三種。目標は2級建築施工管理技士補。 #全ツイ建 大相撲垢→ @shikoshikotaro</t>
  </si>
  <si>
    <t>mayu_suki_0407</t>
  </si>
  <si>
    <t>@hi_95_asobi うっそん〜こわ……PayPayドームは周り一周してZepp Fukuokaたどり着いたって言う苦い思い出しかない</t>
  </si>
  <si>
    <t>独り占めするその愛は、美味しいですか？</t>
  </si>
  <si>
    <t>まゆ専用のセコム。
既読感覚でふぁぼ。お話し好きだから構ってほしいです。
ラ。基本箱に近いので地雷の人はごめんなさい。
雑多。時々ジャンル不明。
他界隈の推しにリアコしてます。
 ヘッダー、@kawanishi_mayu</t>
  </si>
  <si>
    <t>gesso_bass</t>
  </si>
  <si>
    <t>現金をいちいち下ろして持ち歩くのが面倒、かといって大金を持ち歩くのは怖いしクレカはついつい使い過ぎてしまう、というのが忘れっぽいところと最悪な絡まり方をして入金忘れが起こると気付いたのでPayPayに登録しました</t>
  </si>
  <si>
    <t>香川→神奈川</t>
  </si>
  <si>
    <t>モルカル大好き芸人 ベースを弾きます 今年こそバンドを組みたい</t>
  </si>
  <si>
    <t>Riona_cansami</t>
  </si>
  <si>
    <t>PayPay登録してねえよふざけんな https://t.co/OIqgsMHHsr</t>
  </si>
  <si>
    <t>キャンサミ船橋本店💖LDHヲタクで白濱亜嵐を愛してやまないごりりん🦍のアカウントはこちらです🙋‍♀️</t>
  </si>
  <si>
    <t>bannboko</t>
  </si>
  <si>
    <t>ヤマダ電機で株主優待使いつつ、日用品まとめ買いしてきた。(買い占めではなくまとめ買い)飲み物、食料、お菓子、子供のお菓子、台所用品、酒、などなど合計¥9800ほど。優待で¥4500オフ+SHOOPING-GO+PayPay払い。帰りにスロット回すのいつも忘れる…そしてレジのコが車まで運ぶの手伝ってくれた</t>
  </si>
  <si>
    <t>余が弱小為替王ばーんである。FX歴11年。株歴5年。なるべく魔王キャラ守ります。 FX/トルコリラ/株/株主優待/ふるさと納税/旅行/#お料理系トレーダー/#育児投資家/デイトレ/フリマ/福岡市/取材・掲載歴…ハーバービジネスオンラインWEBコラム1回、YenSpa！掲載2回、ガチンコFXWEB1回、Zai1回</t>
  </si>
  <si>
    <t>NLI_qma</t>
  </si>
  <si>
    <t>日高屋(だけではないけど)キャンペーンまたやってるのねとはいえ4月中日高屋でオタク飲みできるような機会なさそうだけど…https://t.co/DUIgAa7qiv</t>
  </si>
  <si>
    <t>NGRYM Mille-feuille</t>
  </si>
  <si>
    <t>いわゆるゴソウです。
藤色のオタクです。
声優：水樹奈々、茜屋日海夏、小倉唯
アイドル：MIGMA SHELTER、PassCode、THERE THERE THERES、グーグールル、ヤなことそっとミュート など。
音楽の系統としては主にHR/HMが好き。
現場によく出没します。</t>
  </si>
  <si>
    <t>gyawa2ahiru</t>
  </si>
  <si>
    <t>DUCKS!での初インスタLIVE配信たくさんの皆様に覗ききていただけてほんまありがとうございました！自粛のどんよりムードを少しでも明るくできたらなと思います。もちろんゲイバーらしく「1杯どうぞ」機能も(PayPay)ありますのでよろしくお願いします(笑)アルコール入ってる方がオモロなるから笑 https://t.co/IvQ2cLsbEj</t>
  </si>
  <si>
    <t>北区神山町8-14日宝東阪急レジャービル２Ｆ</t>
  </si>
  <si>
    <t>ﾊﾞｰを堂山の外れでやってます@ducks_osaka GOGOBOY･Performer･Model･MC。May11~13→广东中山，May17~18→兰州，May25→大阪，June22→大阪Jul7~8→沖縄，Oct13→大阪Nov3→大阪，Feb16→Breeze cafe大阪Mar21→Osaka</t>
  </si>
  <si>
    <t>HogeKaron</t>
  </si>
  <si>
    <t>PayPayのおかげでヤフーショッピングのほうが買いやすくなってる。ATMにすら行きたくないからね…</t>
  </si>
  <si>
    <t>正しくはカタカナ【カロン】┃超雑多垢┃SideM Fate あんスタ FE ポケモン 神バハ etc.詳しくはツイフィに┃⚠️取引はツイフィありますが必読ではありません。⚠️お別れはブロ解で</t>
  </si>
  <si>
    <t>@chinariiii_o0 え！！！うちもPayPay爆笑爆笑爆笑爆笑</t>
  </si>
  <si>
    <t>nakanaide14</t>
  </si>
  <si>
    <t>「困ってたらパパ活しようか？」って連絡が突然きたけど、全く信用ならない。「PayPayで送金するね」とかなら即返信するよ。</t>
  </si>
  <si>
    <t>メンヘラを極めたメンヘラリスト 愛着障害Nタイプ（不安型） HSP EQテスト高得点 自己肯定感を高めたいなあと思いながら弱っていたり立て直してみたり。夜職。 婚活しようかなと思ってたり。キャバ→高級クラブ→休職中</t>
  </si>
  <si>
    <t>chimateer</t>
  </si>
  <si>
    <t>そうだpaypayのやつからこういうのの言葉あったっけなってなってたけどあれだ、子供叱るな来た道だ老人笑うな行く道だこれこれ。親鸞上人のやつだ。子供叱るなは来た道だからこそ叱るもんもあるけんど、老人笑うな行く道だってのは最近だいぶわかってきた気がするよ。</t>
  </si>
  <si>
    <t>区外民に思ってたよりヤンキー居なくてがっかりされた足立区</t>
  </si>
  <si>
    <t>全てにおいて残念な姉。
ゲームに夢中な時は動かなくなりがち。偏ったアニメ・ゲーム・フィギュア・ゴリラ大好きオタクおばさん。RT多め、フォロバは稀。</t>
  </si>
  <si>
    <t>Akitsu_smtk</t>
  </si>
  <si>
    <t>PayPayの決済うちのスーパーだと店員がわざわざ客のスマンホホに表示されたQR読み込んで入力せにゃならんからクソクソクソクソクソクソめんどくさくてさっさと滅びろクソッタレって思いながら清算してる</t>
  </si>
  <si>
    <t>多趣味お兄さん。ラバーダックが大好きです。</t>
  </si>
  <si>
    <t>may5_1</t>
  </si>
  <si>
    <t>悩んで悩んだ末にネットでのマスク購入を決めました。50枚入で2500円程😅まあPayPayボーナス600円もらえるし今は安い方なのかな。コロナもだけど普段から年中鼻炎、睡眠時は口呼吸で喉を痛めやすいのでマスクは欠かせない😣今は特に周りへの配慮の為にも欠かせないね。</t>
  </si>
  <si>
    <t>おんがく、音フェチ、辛いもの、めちゃくちゃこだわる、食べ物の好き嫌いなし、なんでもかんでも好きな欲張りなやつです。</t>
  </si>
  <si>
    <t>HappyOkamechan</t>
  </si>
  <si>
    <t>@sukiya_jp PayPayでお支払いすると20%も戻ってくるんですね😍✨知らなかったのでビックリ❗️PayPayついにこれを機にダウンロードしました😂お得すぎます🌸早速明日すき家に牛丼買いに行ってきまーす🏃‍♀️💓✨</t>
  </si>
  <si>
    <t>副業系NG🙅‍♀️</t>
  </si>
  <si>
    <t>愛する息子👶🏻💖 / 30代前半主婦 / お料理🍴、メイク💄、服👗、夫婦揃って映画🎬、海外ドラマ好き / 産後の骨粗鬆症で脊椎が3ヶ所折れ、現在も治療中🦴✨ / 当選報告は #オカメ当選報告 にまとめてます(⋈･◡･)🙏🏻💕</t>
  </si>
  <si>
    <t>MBmO0YBh0FERQQb</t>
  </si>
  <si>
    <t>おいいい明日すとぷりのやつPayPayで頑張ろって思ってたのに中止て泣くぞコラコラ</t>
  </si>
  <si>
    <t>yoyakuouen</t>
  </si>
  <si>
    <t>ペイペイ　PayPay　をこれから登録するかた向けの記事　初めて無料登録するかたへ役立ち記事 https://t.co/iPEEM6ZLg4</t>
  </si>
  <si>
    <t>音楽と映画趣味ねこネット通販好き猫ベルたん　通販で買い物7年くらいしています　役立つ内容をこころがけます　　https://t.co/hkSE3McH6Q</t>
  </si>
  <si>
    <t>zabi_mizuki</t>
  </si>
  <si>
    <t>@akatsuki4u @hibiki_3ki これー？https://t.co/uq2oWC4Aaa他のお店はLINE PayとかPayPayの支払いでクラウドファウンディングみたいなことしたり、遠方課金とかしてるみたいだねー！</t>
  </si>
  <si>
    <t>今年の目標は「早口にならないゆっくり喋る」</t>
  </si>
  <si>
    <t>福岡天神のアニソンバーカフェドユウカ( @cd_yuuka ) アニソンと水樹奈々さん大好きな『水城ザビ』です #水樹奈々 さんと S.C.NANA NET に魂を売りました \\九州のメイドで一番水樹奈々さんが好き！//</t>
  </si>
  <si>
    <t>usami090509</t>
  </si>
  <si>
    <t>PayPayのCMエモくね</t>
  </si>
  <si>
    <t>5S21505563</t>
  </si>
  <si>
    <t>PayPayのお父さんが娘にカフェ代あげるCM、歴代でも結構上位に来るほど好き</t>
  </si>
  <si>
    <t>夢ひとつ。</t>
  </si>
  <si>
    <t>Always look on the bright side of life</t>
  </si>
  <si>
    <t>nclihiy8f11VYFP</t>
  </si>
  <si>
    <t>@mameko_gcup PayPay二回しか使ったことないので残り分ですが送りました！</t>
  </si>
  <si>
    <t>一応20代👨競艇🚤競馬やります🏇一口でキャロット、シルク出資して楽しんでます。田舎の小さな店ですが数店舗の２代目になります。宜しくお願いします😆</t>
  </si>
  <si>
    <t>あの、PayPayドームの近くに、Zepp Fukuokaあるんですよ。それで、マップ見ながら歩いてたんですけど。PayPayドームの周り一周してやっと見つけました。</t>
  </si>
  <si>
    <t>almunchie</t>
  </si>
  <si>
    <t>@maayoung_ 4月からPayPayなってしまって🤣</t>
  </si>
  <si>
    <t>うといとん。</t>
  </si>
  <si>
    <t>#ジャンプチ チーム @zit / 横丁 / #コトダマン #FLO 頭の中はコロナ🦠でいっぱい🙄 殆どいいねしません😋</t>
  </si>
  <si>
    <t>sobayaikenoya</t>
  </si>
  <si>
    <t>4/7～5/6まで店舗はお休みします。・テイクアウト・配達メニュー・配達範囲をご案内（画像）※テイクアウト・配達ともに、お渡しの際はマスク着用をお願いします。※配達のお渡しは、玄関前の野外でお願いします。※配達の決済は、現金またはPayPayです。※テイクアウトの決済は、今まで通りてす https://t.co/elIwaAcvxo</t>
  </si>
  <si>
    <t>神奈川県相模原市中央区光が丘</t>
  </si>
  <si>
    <t>神奈川県相模原市中央区光が丘の「そばや 池乃家」【公式】アカウントです。
社長の冨田がつぶやきます。
・鶴見の生麦生まれ
・Jリーグ大宮アルディージャ大好き
・寝る前のストレッチが欠かせない
・キャッシュレス消費者還元５％</t>
  </si>
  <si>
    <t>PayPayドーム11月行ったなぁライブのために。めっちゃ迷った</t>
  </si>
  <si>
    <t>200g_122</t>
  </si>
  <si>
    <t>paypay使い方知らなかったけどレジで「ぺーぺーでおねがいします」と言ったらすっすっ指さしされてその通りしたら無事支払いできた</t>
  </si>
  <si>
    <t>今仕事してない</t>
  </si>
  <si>
    <t>いつか、無限ポイント回廊から抜ける日がくるだろう。金が尽きればネットすらもできなくなる。やべぇ。でも買っちゃう。今、無職。
毎日ご機嫌で遊んでる。</t>
  </si>
  <si>
    <t>Irun__manager</t>
  </si>
  <si>
    <t>@hi_95_asobi PayPayドーム未だに慣れんのやけど…笑そうやったんや〜</t>
  </si>
  <si>
    <t>未来の日名倉莉子担マネ</t>
  </si>
  <si>
    <t>日名倉さんちの莉子ちゃんが好きです。鶴野さんちの有紗さんも好きです。杉山綾菜さんも好きです。軽率に落ちます</t>
  </si>
  <si>
    <t>今日からPayPay支援始めた( ◜ω◝ )</t>
  </si>
  <si>
    <t>shako_tun</t>
  </si>
  <si>
    <t>@Salt_Lassi__ @bambus6111 ヤフー会員じゃなくてもpaypayで支払うだけで20％還元だから俺と一緒に毎日牛丼食おうや https://t.co/N5ijVeZgqg</t>
  </si>
  <si>
    <t>もらっちゃったな、元気…。しゃこたんの、ツイットに…///</t>
  </si>
  <si>
    <t>GBIBLIO</t>
  </si>
  <si>
    <t>おうち生活で何か新しいことをしようと「PayPay」にチャレンジしました。何をそんな簡単なことをというなかれ。アナクロなでアナログな僕には一番苦手なジャンルです。目的?もちろん、バー通いですよ。詳細は下記にて。https://t.co/OS9Av330M3 https://t.co/XSCFv6mqGj</t>
  </si>
  <si>
    <t>中央線国立駅前。築半世紀の木造家屋を改装した畳敷きのギャラリーです。貸会議室もあります。展示会のほかショップイベント、コンサート、講演会などにお使いいただいています。 投稿内容に関係のないリプライはお断りします。また鍵垢捨垢政治垢はブロック。ご意見ご希望ご連絡はギャラリー公式サイトの問い合わせフォームからお願いします。</t>
  </si>
  <si>
    <t>eririxsrt</t>
  </si>
  <si>
    <t>@sayamataka もう立派なPayPayユーザーwぺいぺいっ♡!!って言ったやろ？( ≖ᴗ≖​)ﾆﾔｯ</t>
  </si>
  <si>
    <t>欲しい物リスト</t>
  </si>
  <si>
    <t>荒野行動 JP／アイコン作成実績 #えりりのアイコン／🍮ポムポムプリン／🍜🐥@Alm_ariari／旦那♞@unagxxxx</t>
  </si>
  <si>
    <t>stakatakataka</t>
  </si>
  <si>
    <t>@ts_uichan ういちゃん、PayPayは良く使ってるので助かります😊大変なときに皆のために色々と考えてくれてありがとうございます✨🌻</t>
  </si>
  <si>
    <t>アイドル(WenDee (くるみん、ゆっきー、ありちょん、えりかちゃん、みほちん)、スルースキルズ(シュアンさん、ういさん、まうさん)、藤江れいなさん)、
お笑い(真夜中クラシック、ニコ、がじゅまる、ぷりんちん、ホタテーズ、ドドん、三拍子)
台湾、アントラーズ、ホークス、スワローズ、新日本プロレス</t>
  </si>
  <si>
    <t>MILK_123moe</t>
  </si>
  <si>
    <t>PayPayの仕組みわからない。。お買い物行ったらあちこちでPayPay</t>
  </si>
  <si>
    <t>日本 札幌市</t>
  </si>
  <si>
    <t>みるくです！萌えチャットでCVをしております♡後藤邑子さんが大好き(✿˘艸˘✿) 一応、18禁アカウントですが… ふりーだむに呟きます。紅茶を愛してます♡</t>
  </si>
  <si>
    <t>Legend_of_TK</t>
  </si>
  <si>
    <t>私がよく行くラーメン店もついにPayPayが導入されていました。店側の手数料負担額が低いQRコード決済の快進撃。日本でクレカ決済が普及しなかったのは、店側の負担する手数料が高く、導入を渋る店が多かったから。クレカ決済専用回線を牛耳ってる会社があり、競争の原理が働いてないことが問題です https://t.co/FuZo7MnMj7</t>
  </si>
  <si>
    <t>アメリカの諜報員です。管轄は東アジアです。よろしくお願いします。I am a force for peace. DMもOKです。</t>
  </si>
  <si>
    <t>tumy72637938</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</si>
  <si>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#SNKRS国内番号バンもされない安全保障ですなのひ</t>
  </si>
  <si>
    <t>iLoveAniki_pei</t>
  </si>
  <si>
    <t>①リアルの名前の最後にペイがつくから友達にぺいぺいとあだ名を付けられたから。だからPayPay→❌peipei→⭕</t>
  </si>
  <si>
    <t>フォートナイトPS4直差し ブロスタミラティブで配信中 DMに変なの送ったらブロる 確認コード｢J3J70E｣</t>
  </si>
  <si>
    <t>hFXWImNfHjNqCZD</t>
  </si>
  <si>
    <t>…paypayあるチョッパリは優先して躾てあげる💕自分は搾取される側なんだって、その粗末なチンポと遺伝子に刻まないとね❤️</t>
  </si>
  <si>
    <t>崇韓させてあげる💕チョッパリはdmおいで💕</t>
  </si>
  <si>
    <t>MihharBeru</t>
  </si>
  <si>
    <t>カズママンの誕生日プレゼントで、PayPayに5000円送金してやったぞ。あーん、みちゅおってなんて素敵なお姉様☆</t>
  </si>
  <si>
    <t>ようこそ</t>
  </si>
  <si>
    <t>羊噛民族のみちゅお。お楽しみ会サークルはもう死んでる。▷@seian_otanoshi</t>
  </si>
  <si>
    <t>yama_yama_1109</t>
  </si>
  <si>
    <t>もし4/5にヤフオク（あ、PayPayか）でRADのLIVE決行しとったらあのドーム中の35000の中の何人が感染しとったんやろ………とか思うともう恐怖だわすぐそこまできたねこりゃやばい。</t>
  </si>
  <si>
    <t>You only live once.</t>
  </si>
  <si>
    <t>18さい. しものせきこくさいしょうϵ( 'Θ' )϶</t>
  </si>
  <si>
    <t>nidomari</t>
  </si>
  <si>
    <t>5％還元だというのでPayPayで支払おうとしたら、店側の「PayPay専用携帯型読み取り機」の電波状態が悪いそうで、何度も何度もやり直しさせられた事もあるけどね。 https://t.co/yg1zCIeTNq</t>
  </si>
  <si>
    <t>岡山県倉敷市のどこか</t>
  </si>
  <si>
    <t>『私はどこから来たのか、私は何者か、私はどこへ行くのか…』</t>
  </si>
  <si>
    <t>DiorTrader</t>
  </si>
  <si>
    <t>今日paypayに1万課金した〜しあわせ〜</t>
  </si>
  <si>
    <t>都会のOL20代おんなのこ/知識と語彙力ください/HOTTOYSのﾊﾙｸﾊﾞｽﾀｰ買ってあげるため株式投資/億目指すわよ/うさぎ🐰大好き❤️/pythonでchat bot製作中/</t>
  </si>
  <si>
    <t>#荒野行動アカウント買取 1#廃課金_金枠多数など高価買取 総実績700以上なので安心🗝️実績確認【https://t.co/y9BYJ023Lw】買取方法各種プリカ/銀行振り込み/Linepay/paypay#即日支払い💸#荒野行動#荒野行動垢買取#荒野行動買取https://t.co/uDdea1AzTe</t>
  </si>
  <si>
    <t>nekokan_sabu</t>
  </si>
  <si>
    <t>@kaorun__da 許しません  PayPayなのかEdyなのかnanacoなのかIDなのかSuicaなのかQUICPayなのか現金なのかクレジットなのかハッキリしてください（？）</t>
  </si>
  <si>
    <t>#猫缶の交換実績記録 ／Darling @mogrinnn／0463 5954 0606 ／ショッピとコネ島 ／@nagaame_53 ／♀／はじめましてゴミ</t>
  </si>
  <si>
    <t>9yun_0819</t>
  </si>
  <si>
    <t>こっち来てからPayPay使った方がいいのかな…って思いながら結局入れてない</t>
  </si>
  <si>
    <t>ゲームと食べるの好き、楽しい事して生き長らえたいダメなボルダリング初心者 気になったらとりあえずかじる ROM癖ついてリプ欄見落としがち</t>
  </si>
  <si>
    <t>いまPayPayの2割還元のおかげで、牛丼並が松屋で250円で食えるんだけどなにもしなくてもホカホカの牛丼が味噌汁ついてこの値段で出てくるのヤバすぎるだろカレー冷凍したりして頑張ってるけど手間考えるとお得すぎる</t>
  </si>
  <si>
    <t>dir8512</t>
  </si>
  <si>
    <t>PayPayいつも使ってるけど店によっては勝手にWi-Fiがオンになって逆に通信速度遅くなるからそれを外してからアプリ読み直して…というので手間取ってしまうんよね</t>
  </si>
  <si>
    <t>KAITOとバンやろとフォロワー</t>
  </si>
  <si>
    <t>KAITOくんと学ラン★パーカー(通称ぱかぴ)への愛を叫ぶ 概念夢(男主)と腐 版権/創作/商業BL何でも好きな雑食𓁉 20↑ アナログとiPadで絵を描く F外通知OFF🔕 ENGOK ▷裏@2158rid ▷取引@tkr_965 ▷創作絵@tkr_illust</t>
  </si>
  <si>
    <t>na__ki_h6</t>
  </si>
  <si>
    <t>1704625g 聴覚障害/手話/口話/ Like 独り旅/ｶﾗｵｹ/温泉/えっち/エロ垢あります。DMにて。</t>
  </si>
  <si>
    <t>taku888infinity</t>
  </si>
  <si>
    <t>PayPayのフィッシングサイトを確認したので共有。hxxps://payrzsnejp[.]com/▼IP27.124.3[.]14927.124.44[.]7427.124.8[.]24127.124.26[.]182#Phishing #PayPay @PayPaysupport@ozuma5119 @KesaGataMe0 ▼参考https://t.co/mgg8J0Zr8e『for Bisiness』って今まで入ってましたっけ？ https://t.co/AeJp640kzg</t>
  </si>
  <si>
    <t>Do or do not. There is no try.</t>
  </si>
  <si>
    <t>言わずと知れたにゃん☆たくさん。自称イケメンです。電大通ってますた。今は某所でセキュリティのおしごとしてます。池袋は庭です。最近ブログをちまちま書いてますが語彙力のNASAを感じてます。 ツイートは個人のものです。 ばらまきメールの情報まとめを公開しています→https://t.co/eSZM4Wk9q1</t>
  </si>
  <si>
    <t>ReiyaSalt</t>
  </si>
  <si>
    <t>【PayPayで支払う際のお願い】（1）アプリ起動後の画面からお支払いはご遠慮下さい。（デフォルトの画面の明るさがMaxで無いためバーコードが読み取れないもしくはタイムアウトしている可能性）（2）支払う時に、「バーコードをタップ」もしくは「中央下の赤丸の支払うをタップ」してください… https://t.co/xwdsKZgA6y</t>
  </si>
  <si>
    <t>ショートランド泊地〈艦これ〉Lv.105</t>
  </si>
  <si>
    <t>【活動内容】#3Dプリンター /Google Apps Script / glied apps / Android / Linux / #Arduino / #RaspberryPi / #IFTTT など
【3Dプリンター 3台保有】#kingroon_KP3 #PhotonZero #XY_2PRO</t>
  </si>
  <si>
    <t>ichigotarton</t>
  </si>
  <si>
    <t>@nakau_info PayPay、使ってます😆自分で作るのに疲れてきてるので、テイクアウトをしようと企画中✨✨なか卯さんの親子丼、食べたいです❣️</t>
  </si>
  <si>
    <t>フォロバ遅れてます🙇‍♀️お急ぎの方、教えてください🙏</t>
  </si>
  <si>
    <t>息子2人⚽️🎮美味しいもの🥢/ パン🥐/スイーツ🍰/コーヒー☕️/話題のもの📣/おでかけ🚅🚗✈️/ひとり時間✨ シンプルが好きですᶫᵒᵛᵉ♡( ¨̮ )❤︎" SNSを眺めてるのが楽しい🌟当選報告はInstagramでもします❣️リプ遅めですがよろしくお願いします🤗</t>
  </si>
  <si>
    <t>owaconaura_moco</t>
  </si>
  <si>
    <t>PayPayの新CM、父親こえーーwww娘の後つけてるんか？！なんでいい話みたいなCMになってんの？こえーよ</t>
  </si>
  <si>
    <t>人生下り坂46</t>
  </si>
  <si>
    <t>色々とヤバい干物女 / 路頭に迷う予定 / 捨て身タックルな人生 / La Vie en 喪喪色 / 万年更年期ああああああ</t>
  </si>
  <si>
    <t>PayPay自体の正体がわかってないわけね。♪レーザーディスクは何者だ？みたいな(笑)。 https://t.co/aio1WZf7nh</t>
  </si>
  <si>
    <t>Mesapoid</t>
  </si>
  <si>
    <t>paypay一生UFJ追加できんの腹立つな　頼むよ</t>
  </si>
  <si>
    <t>GN:三森マツリ</t>
  </si>
  <si>
    <t>顔で笑われて心で泣いて</t>
  </si>
  <si>
    <t>asyatchan</t>
  </si>
  <si>
    <t>今できること、第2弾。4/10(金)にPhazz IIIで無観客生配信ライブを行います。沼袋Organ Jazz Clubから僕たちの生の声(音)をお届けします。同時にPayPayからのカンパをお願いします。窮地に立たされているライブハウスとミュージシャンを助けていただけないでしょうか。</t>
  </si>
  <si>
    <t>SAX奏者の西本康朗です。クラシック〜ジャズ何でもやってみてます♪ DiviNissimo、Transphazzの2つのバンドリーダーやってます。
Shamanzメンバー</t>
  </si>
  <si>
    <t>howdyuqfoodtown</t>
  </si>
  <si>
    <t>逆に？「paypayデビューはハウディさんでって決めてたんだ～」と嬉しそうに初使用される方がちらほら。ゆっくりどうぞ☺️ https://t.co/1jgyuEuws5</t>
  </si>
  <si>
    <t>名古屋市昭和区福江2-2-11</t>
  </si>
  <si>
    <t>実は創業97年。各地から独自ルートで取寄せる商品が「面白い」とご好評頂き喜んでいる、中の人。数年放置アカだったのでぼちぼち復活。お手柔らかに(^人^)</t>
  </si>
  <si>
    <t>visualconnexion</t>
  </si>
  <si>
    <t>PayPayのCM。あれ子供が男の子の方だったら2000円だよな。まぁ俺ならいずれにしても3000円のイメージだけど😌</t>
  </si>
  <si>
    <t>新宿生まれの新宿育ち</t>
  </si>
  <si>
    <t>（株）ヴィジュアル・コネクション代表取締役 17歳から東京→ミラノ→NYと移り住み、93年からNY発のアート誌「VISIONAIRE・ヴィジョネアー」初期から編集に参加。同アジア総代理を経てコンサルやったりしゃべったり、食べたり、踊ったり。フイナムでブログも書いていたり…</t>
  </si>
  <si>
    <t>atsuatsubuppan</t>
  </si>
  <si>
    <t>ラクマとPayPayにも合わせて100出品ほど完了、メルカリからそのまま写しだけどなんだかんだ疲れたし時間かかるw</t>
  </si>
  <si>
    <t>埼玉県/23歳/物販垢/物販歴約4年/細々と服飾小物販売してます。ネクタイが一番得意です。よろしくお願いします🤲</t>
  </si>
  <si>
    <t>MANIRUura</t>
  </si>
  <si>
    <t>初めてPayPay使う店だとさ・レジのピってやるやつにQRによまれる・店用の専用スマホにQRよまれる・手入力で打つってどれかよくわからんときはあるw</t>
  </si>
  <si>
    <t>【PayPayもらえるスクラッチ】PayPay残高が無料で必ずもらえる！登録時に貰えるスクラッチを削って最高1万円、少なくとも38円以上が当たってすぐ入金！#ポイ活 #最新 #PayPay #ペイペイ ＃キャンペーン #無料 #スマホ決済 ▼無料登録はURLから https://t.co/kIqiVOGXnv https://t.co/upyF55LB2u</t>
  </si>
  <si>
    <t>キング(@TAKOYAKI777GIFT)の配信行って、PayPay当選しました🌈ルーレット当たると思ってなかったから、普通に他のことしてて慌てたw当選ありがとう✨#蓮月の当選報告 https://t.co/ZKPFjLtajL</t>
  </si>
  <si>
    <t>aratametakumi</t>
  </si>
  <si>
    <t>牛すき焼き丼 たまごセット 大盛 820円(PayPayにて20%還元)。 #茅ヶ崎 #夕食 #dinner 場所: すき家 茅ヶ崎 https://t.co/miSP76tCyW</t>
  </si>
  <si>
    <t>神奈川県茅ヶ崎市</t>
  </si>
  <si>
    <t>職業：ネットワーク系エンジニア。志向：写真、鉄道(旅)、ピアノ、ダイビング、芸術鑑賞。SIGMA SD1 Merrill、DP1-3 Merrill、DP12 Quattro所有。猫大好き。</t>
  </si>
  <si>
    <t>ALL_TAIWAN</t>
  </si>
  <si>
    <t>PaypayさんさっさとFeliCaに対応しやがれ</t>
  </si>
  <si>
    <t xml:space="preserve">福岡 </t>
  </si>
  <si>
    <t>スポーツバイク初心者🔰（にわか自転車好き）
クロスバイク→GIANTクロスター
ロードバイク→Bianchiインプルーソ、MERIDAリアクト4000Disc、ARAYA Hurry700
その他2台
佐賀→東京→福岡</t>
  </si>
  <si>
    <t>ojarumaru4649</t>
  </si>
  <si>
    <t>❤️ネイル/犬/コスメ/お菓子/激辛/スイーツ/旅/食べ歩き/フルーツ/お米/肉/ゲーム/お笑い/新商品が大好き！セダン女子🚘 1児の母です。⚠️バグでフォロー0になりました。また同じ現象は怖いのでフォロバゆっくりです⚠️普段からいいねしてくれる人いいねしまくってます😊怪しい.複垢🥦</t>
  </si>
  <si>
    <t>yurikazu10</t>
  </si>
  <si>
    <t>今年から福岡paypayドームになってからまだ観客が入れてないプロ野球開幕もいつになるかわからない状況だけどコロナ落ち着いて野球開幕したら早くドーム行きたいなぁ今年で最後の売り子ちゃんとも会いたいし去年約束したもんね来年も沢山ビール🍺買うねって花より団子いや野球より売り子w</t>
  </si>
  <si>
    <t>西野カナ  西野家  好きな言葉 なるようにしかならん  全速まくり  福岡  新宮    カナやん みるきー神推し  ManyThanks京セラドーム2days参戦済 
LOVE it ホール 大分 鳥取 島根 参戦済
アリーナ福岡2days横アリファイナル参戦済 
ラブコレ2参戦済
ボートレース
パチ&amp;スロ</t>
  </si>
  <si>
    <t>miboujinch</t>
  </si>
  <si>
    <t>◇前払い制、PayPay予定◇希望者は別の支払いも検討可◇日程が合えば即日でも可能です◇ガチでしんどいときにもどうぞ◇アダルトな要求はNGです（飲み会レベルの下ネタくらいならOK！）◇LINE以外の通話アプリを使いますもちろん【秘密厳守】です。興味持っていただいた方はDMまで！</t>
  </si>
  <si>
    <t>25歳で未亡人になりました。映画や小説とはちょっと違う、ゆるーい未亡人ライフをお届けします。「清く正しく可哀想」な自死遺族のイメージを変えたい。趣味はミュージカル鑑賞などいろいろ。お仕事依頼お待ちしてます。お気軽にフォローしてください。#めぞん一刻 #音無響子 #未亡人 #自死遺族 #相互フォロー #YouTuber</t>
  </si>
  <si>
    <t>akiravf1a</t>
  </si>
  <si>
    <t>ついにPayPayを入れてしまった</t>
  </si>
  <si>
    <t>マクロスとプリティーシリーズとラブライブとアイカツが好きです</t>
  </si>
  <si>
    <t>seki_seki_</t>
  </si>
  <si>
    <t>画像のQRからPayPayの支払いのやり方がわかった。これで店にお金を多少でも落とすことができる。今の情勢、少しでも残って欲しいとこには応援するって意味でお金を落としたい。</t>
  </si>
  <si>
    <t>日本 宮城</t>
  </si>
  <si>
    <t>oyaji1954</t>
  </si>
  <si>
    <t>相棒と大阪で暮らしてます。  楽しい仕事にも恵まれて、65歳になりました。飼い犬(パール：13歳)は寝たきりになったけど元気です。</t>
  </si>
  <si>
    <t>TwiUNEImunou</t>
  </si>
  <si>
    <t>PayPay「ぺいぺい」WAON「ワォン！」LINE Pay「LINEPay♪」マンコPay「マンコペイ‼️‼️‼️‼️‼️‼️‼️‼️‼️‼️️‼️‼️‼️‼️‼️‼️‼️‼️‼️‼️‼️‼️‼️」</t>
  </si>
  <si>
    <t>人間らしいけど人間らしくないってよく言われる</t>
  </si>
  <si>
    <t>aoi_san23_sax</t>
  </si>
  <si>
    <t>昭和池</t>
  </si>
  <si>
    <t>旭教教発 バリトンサックスとソプラノという極端設定。🍣が好きです🍣ゲームがお好き うるせーからあれならミュートしてね</t>
  </si>
  <si>
    <t>TAIGA_KATOH</t>
  </si>
  <si>
    <t>@gamamaru001 よろしくお願いします！さっき、ブログ拝見しました。よくまとまっていて、いいですね〜（特にpaypay！）是非、自分の経験や考えも一緒に載せてみてください！沢山の共感が生まれると思います！</t>
  </si>
  <si>
    <t>運営中のブログ👉</t>
  </si>
  <si>
    <t>🎌中学生政治活動家🎌 （14歳） | #箕輪編集室 | ハチドリ隊🇻🇳 | 全国高校生未来会議🗾 | ディベート甲子園奨励賞🏆 | 天才編集者 |【#こんな国をつくりたい note更新中📝】| “ あの衝撃 ”から政治を志しました。</t>
  </si>
  <si>
    <t>_Akiller_</t>
  </si>
  <si>
    <t>一応登録してはあったけど使えるほどの額が無かったPayPayにちょっと試しに落札したピックガードの支払いが出来るくらいあったから支払いしてみたら出来た（笑）楽ね〜😱✨</t>
  </si>
  <si>
    <t>⬇︎アキラノアリカ(YouTubeチャンネル)⬇︎</t>
  </si>
  <si>
    <t>ギタリストとベーシストの二足の草鞋でギター・ベース改造やレストアが趣味な「アキラノアリカ」ことAkiraです🤘🏻 新バンドTradimento(トラディメント)のギター🎸8弦ギター・7弦ギター・6弦ギター・5弦ベース・4弦ベース ProTools11・猫・Axe-FxⅡ</t>
  </si>
  <si>
    <t>と言っても4月に入ってから自粛中。そんな僕を支援していただけると嬉しいです☺️😷PayPay IDで検索👇PayPay ID（天貫勇　イラスト令太朗）:amanuki20retaro</t>
  </si>
  <si>
    <t>q4GlO1SZlMMwy7f</t>
  </si>
  <si>
    <t>@SUNSUNWOO0412 FF外から失礼します！こちら共同購入させていただきたいです！、PayPayが使えないので銀行振込又は、メルカリでお願いします！</t>
  </si>
  <si>
    <t>Theboyzが大好きです！
ソヌ推しです
#Theboyz
#ソヌ
#Theboyzソヌ
#キムソヌ</t>
  </si>
  <si>
    <t>親父のpaypay残高で買うか。登録した手間賃としてもらっておく。</t>
  </si>
  <si>
    <t>N80805858</t>
  </si>
  <si>
    <t>PayPay優先ね</t>
  </si>
  <si>
    <t>18歳 田舎県出身 大阪 学生だからお小遣いほしいな。 M男いじめるの好き 動画や画像も載せてく予定 彼氏有 奴隷は現在一匹所有 #M男募集 #奴隷募集 #DM調教 #通話調教　 #リアル調教　#貢ぎ奴隷 @n05402394</t>
  </si>
  <si>
    <t>Takashi_Isakari</t>
  </si>
  <si>
    <t>麻雀やり過ぎると平和がピンフになっちゃうんだよね。天鳳でルーム作ってZoomで中継しながら対局が良いらしい。支払いはpaypayで。おっと誰かが来たようだ。</t>
  </si>
  <si>
    <t>Shinagawa-ku Tokyo</t>
  </si>
  <si>
    <t>大企業勤務2社13年→妻子持ち無職学生→共同創業（iCARE）→離脱（中学受験コミット）→現職（スタートアップ転職・メンター三田会）　Saas・ヘルスケア・オオクワガタが趣味
 ＜略歴＞ https://t.co/m5M3i9UJAR ＜FB＞https://t.co/UqOxsyUEkA</t>
  </si>
  <si>
    <t>eajajt</t>
  </si>
  <si>
    <t>兵庫県 三田市</t>
  </si>
  <si>
    <t>30歳になりました、まだなにも諦めてません</t>
  </si>
  <si>
    <t>THAISUKI2</t>
  </si>
  <si>
    <t>久しぶりに使ったpaypayダイソーで。400円使って2円バックwありがたいんだけど...お前変わっちまったな。</t>
  </si>
  <si>
    <t>10年後にタイ移住すべく日々ゆるく生きているクズ。全て幻。セミリタイア風ニート。</t>
  </si>
  <si>
    <t>sige1225</t>
  </si>
  <si>
    <t>ビデオゲームミュージック、chiptune、funkot、dangdut、インディゲームが好き。あとは珍文、妄想、料理、映画（名作からZ級まで）などなど。DJもします。パーティー好き。
noteはじめました。趣味のこと書いてます。</t>
  </si>
  <si>
    <t>@hanayayohei_jp テイクアウトもPayPay‼️とっても助かる✨嬉しいです✨手の込んだ和食が食べたい時や、大人数で集まる時、よく使わせてもらっています☺️応募させていただきます🌸</t>
  </si>
  <si>
    <t>noisy_S18</t>
  </si>
  <si>
    <t>ぶっちゃけうちの店のPayPay会計はお客さんにほとんどやってもらう形だから会計する瞬間は別になんだけど、現金会計のつもりで金額打ってたらやっぱPayPayで！とか言われるとンガーーッてなって打ち直すのが（逆も然り）（※現金かPayPayかでレシートの印字表示が変わるとかもろもろの理由で）めんどい</t>
  </si>
  <si>
    <t>貯金が尽きた</t>
  </si>
  <si>
    <t>SUMInoisy（すみ）の版権中心雑多垢。日常ツイ多めあしからず／成人済雑食／／like…AHSキャラ（氷山キヨテル他）、fgo（バニヤンちゃん他）、龍如、審眼、プリキュア／／詳しくはツイフィへ／／一次創作→ @noisy_Sykz ／大人向→ @noisy_Sunder</t>
  </si>
  <si>
    <t>H1r0Ta2BA</t>
  </si>
  <si>
    <t>paypayだけが優遇されてるの天下りや癒着や忖度といった闇を感じるから好きくないぼくは楽天Edyシャリーん</t>
  </si>
  <si>
    <t>ここにいる</t>
  </si>
  <si>
    <t>みずいろの86とかわいい物とかわいい女の子とおいしいものがすきな中学8年生クラシックギターはじめましたアイコン本人いつかぼくのことを思い出して少し笑ってくれたなら</t>
  </si>
  <si>
    <t>belltreea28</t>
  </si>
  <si>
    <t>8連勤終了今日、明日、明後日と3連休🙌金曜日の17時半にバイト先へ向かうまでは1歩も家を出ないと決めたのでバイト帰りにコンビニで普段は買わない贅沢なカフェオレとかアイスとか買ってきたとは言うてもPayPay残高582円しか無かったからそれに収まる範囲内で。</t>
  </si>
  <si>
    <t>福岡と熊本</t>
  </si>
  <si>
    <t>Twitterのタイムライン最前管理系オタク。 ラブライブとか福岡とか旅行とか鉄道とかBiSHとかが好きです。海未推し。推しカフェ→@CafeTweeny ｧｯｬ｡</t>
  </si>
  <si>
    <t>Bd2gja1</t>
  </si>
  <si>
    <t>Yahoo! JAPAN IDでログインしてYahoo!ズバトクのトップページを訪問するとスタンプが獲得できる！ - 1000円相当のPayPayボーナスライトが当たる！　Yahoo!ズバトクログインスタンプ - Yahoo!スタンプ #ズバトク #スタンプ https://t.co/6ddNrTtjIX</t>
  </si>
  <si>
    <t>ポイ活中です。
楽天ROOM、楽天パシャ、楽天チェック、楽天スーパーポイントスクリーン、Yahoo!ズバトク、PayPay、楽天pay、nanaco、楽天Edy、Suica、ハピタス等を使っています。
https://t.co/VI14yyDCMQ</t>
  </si>
  <si>
    <t>OrixLions1</t>
  </si>
  <si>
    <t>@orixInovation34 ありがとうございます😭シーズン始まったらPayPayでお待ちしてます!!</t>
  </si>
  <si>
    <t>福岡PayPayドームビジター席</t>
  </si>
  <si>
    <t>02line Fukuoka|OrixBuffaloes 阪神タイガース|三四郎 相田周二|アルコ&amp;ピース|ANN(水木金)ANN0(水)＆JUNK(木金)、沈金、dcg、チョコナナヘビーリスナー|アビスパ福岡|HKT48田中美久|乃木坂46中田花奈 新内眞衣|プロスピa(オリ純正＆12球団)|小倉オリオールズのお荷物</t>
  </si>
  <si>
    <t>＼獲得／PayPayボーナスライト 1円相当 - けんさくとえんじん 毎日くじ #ズバトク https://t.co/Ltvk2VlxP1</t>
  </si>
  <si>
    <t>＼獲得／4等：牛めし松屋 PayPayモール店内で利用できる全品対象5％OFFクーポン - 松屋の人気商品が一度に味わえるスーパーバラエティーセット（冷凍個食パック）などを無料でプレゼント #ズバトク https://t.co/K3tirmgva2</t>
  </si>
  <si>
    <t>＼獲得／半額！　ベイビーちゃんの訳あり洗顔ミニ石鹸10個セット - 毎日ひける！　PayPayボーナスライトが当たるくじ #ズバトク https://t.co/DxsHbmUKTX</t>
  </si>
  <si>
    <t>akiaki0121j</t>
  </si>
  <si>
    <t>⚾️宮崎の春キャンプ#ソフトバンクホークス#生目の杜アイビースタジアムあれから2年以上経ったんだ…また、観に行きたいなぁもちろん福岡のPayPayドームもね！🏟 https://t.co/y7BnFCbIoq</t>
  </si>
  <si>
    <t>"私らしく"</t>
  </si>
  <si>
    <t>PayPayワシも百均とかではしばしば使うけど…レジで対応する立場になるとそこそこめんどくせってなる……レジ旧式だから仕方ないんだけど</t>
  </si>
  <si>
    <t>saijakuoh_</t>
  </si>
  <si>
    <t>日本岡山</t>
  </si>
  <si>
    <t>岡山でくそざこYPやってます
csお誘い待ってます
☾は推しの歌い手さんのマークです
フォロバは気まぐれ
サイド無しヤンキーの下僕</t>
  </si>
  <si>
    <t>InitialT2000</t>
  </si>
  <si>
    <t>初めて今paypayの送金やってみたけど便利すぎてヤバい…振り込みがバカらしくなってくる（）</t>
  </si>
  <si>
    <t>社会適合車🚗社会不適合者🙄</t>
  </si>
  <si>
    <t>BEAT乗り
楽しむ為だけのカーライフ</t>
  </si>
  <si>
    <t>kurobedamuikuyo</t>
  </si>
  <si>
    <t>お父さんから謎にPayPayでお小遣いもろた。ハッピー。 https://t.co/S78lkyXvxK</t>
  </si>
  <si>
    <t>🇫🇮</t>
  </si>
  <si>
    <t>116回👩‍⚕️医学部5年 medu4</t>
  </si>
  <si>
    <t>bambooyoudo</t>
  </si>
  <si>
    <t>PayPayで投げ銭は投げ銭はできない？｜ばんぶ〜動画制作 @bambooyoudo #note https://t.co/8i1dLh23Eo</t>
  </si>
  <si>
    <t>地球のどこか</t>
  </si>
  <si>
    <t>映像制作してます、企業案件もやっておりますし youtubeチャンネル復活しました サブ合わせて３つ運営開始です。 好きな事で生きていきます</t>
  </si>
  <si>
    <t>SMS認証代行をします！一律630円からの破格気軽にDMください#SMS認証代行#メルカリ認証#ラクマ認証ラクマ770円ライン660円メルカリ880円基本千円以下です他も630円でok!実績数1600件以上#バンドル #アイコス #iQOS #LINE #PayPay #nike #SNKRS国内番号バンもされない安全保障ですなひゆ</t>
  </si>
  <si>
    <t>remu7</t>
  </si>
  <si>
    <t>PayPayのCM宮野陽名ちゃん？犬鳴村のマヤさん！間違ってたらｽﾏﾝ https://t.co/LWDAK24spR</t>
  </si>
  <si>
    <t>浜辺美波さん、山田杏奈さん、
欅箱、
https://t.co/R22DMDdcdu</t>
  </si>
  <si>
    <t>abe060211</t>
  </si>
  <si>
    <t>プロスピとツムツムエナジー、コイン無限チートやりますPayPayに5000円入れてくれたらいつでもやりまーすこれに入れてくてたらしまーすsimeji0602 #プロスピ#ツムツム#エナジー#コイン#無限#チート</t>
  </si>
  <si>
    <t>T</t>
  </si>
  <si>
    <t>tytennis</t>
  </si>
  <si>
    <t>@neginuki110725 paypayが神です…✨✨</t>
  </si>
  <si>
    <t>吐き消しで発散</t>
  </si>
  <si>
    <t>I want to live in Moomin Valley. If you feel like that you are already there.KJは引退しました。怖そうな人はブロですみません💦</t>
  </si>
  <si>
    <t>ei25fkja</t>
  </si>
  <si>
    <t>@SBCare 5日程前iPhone背面割れにてアップルの方の保証でエクスプレスなんたらでiPhoneさらにしたのですが約12000円程のPayPay保証（修理代はいつごろ入りますか？アップルの保証は2年間に2回は保証期間なのでPayPayで帰ってくるはずなのですが　前回は固定Tポイントですぐに連絡きた</t>
  </si>
  <si>
    <t>umeme__2</t>
  </si>
  <si>
    <t>ます！！それから可愛いエピソードだったりなーくんはPayPay派だったり…私はPayPayよく分からないので使ってないです機械オタクなので…それからTカードのお話だったり新作の歌ってみた動画投稿のお話だったり…！？もりもりでしたね₍ᐢ › ༝ ‹ ᐢ₎本当になーくんの歌みた久しぶりで本当に楽し</t>
  </si>
  <si>
    <t>るぅとくんなーくんしか勝たんのです💛💜</t>
  </si>
  <si>
    <t>💛私の人生を変えてくれた人💜
𓂃 𓈒𓏸なーくん、るぅとくんという素敵な推し様に出会えて推している事がとても幸せ𓂃 𓈒𓏸
なーくん同拒
空リプ＆挨拶→#美味しいうめめちゃん</t>
  </si>
  <si>
    <t>うちの店もPayPay対応してて、QRコード読み取ってもらってレジに表示された料金を客に打ってもらうシステムでやってるけど、まぁバーコード見せて待機してる人は（すみません読み取って貰う奴なんですーって言えば済むから）まだいいんだけど→</t>
  </si>
  <si>
    <t>mie_flower_</t>
  </si>
  <si>
    <t>日本 東京 港区</t>
  </si>
  <si>
    <t>トルコは美しい国。トルコと日本の未来の成功を祈っております。トルコリラを両建てでギリギリ生き延びている。リップラー。羽衣リラレンジャー</t>
  </si>
  <si>
    <t>masazero</t>
  </si>
  <si>
    <t>ほんとこれ。paypayは割と使いやすいと思うけど、ここだけは本当だめ。</t>
  </si>
  <si>
    <t>東京都調布市</t>
  </si>
  <si>
    <t>システムの基盤設計とかしてます。ここ最近は以下のことをつぶやいています。_x000D_
・ポータブルオーディオ
・ガジェット_x000D_
・PC-DIY_x000D_
・たまにゲーム
使用DAPはNW-ZX1、イヤホンはIE80、ヘッドホンはedition8、据置きアンプはなしで、サウンドカードのSC808直。カスタムが欲しい今日この頃。</t>
  </si>
  <si>
    <t>99_________man</t>
  </si>
  <si>
    <t>この前、どうしてもバイト先にあるコークオンの無料ドリンクチケット使いたいおばちゃんがいてアプリをいれて登録から何から教えたな俺なんの仕事だっけとは思ったけどコークオンはたまたま使ってたからよかったけど、PayPayはまじ分からんメルペイもよくわからん https://t.co/ac73IUdZpx</t>
  </si>
  <si>
    <t>#sekainoowari #欅坂46</t>
  </si>
  <si>
    <t>DBU 🇯🇵 部会長やってやす🤤</t>
  </si>
  <si>
    <t>kaonasikumukumu</t>
  </si>
  <si>
    <t>あと、バーコード決済の時はPayPayでお願いします。とか言えないの？お口がないのかな？そのまま無言で出してくる人おるけど😊😊😊いや、バーコード決済っていうのはわかるけど、ほら、これわかるだろ、ほらよてきな感じくそ腹立つ</t>
  </si>
  <si>
    <t>ヨンフン ヨンクミ earth 🐭 ポギハジマ上原#寿司女</t>
  </si>
  <si>
    <t>hamsterloveyou</t>
  </si>
  <si>
    <t>愛知県ハムスター市タッター町</t>
  </si>
  <si>
    <t>タティングレースとハムスターの魅力にやられた主婦。浜松と同居中。絡んでやると割と喜びます。デトロイトは神。モンハンをはじめました。アイコンは@mdmd_114 様より</t>
  </si>
  <si>
    <t>Barutanien</t>
  </si>
  <si>
    <t>#ゲーム垢、 #荒野、 #グラクロやっておりまーすぅ！ちなみにRANK80</t>
  </si>
  <si>
    <t>itukaaone</t>
  </si>
  <si>
    <t>Paypayモールで買えば実質25000円で帰るDDJｰ400くん･･･うーむ･･･</t>
  </si>
  <si>
    <t>天下のHAYASIBARAがある大都会</t>
  </si>
  <si>
    <t>大昔MinecraftやAVAをしてました。たまにいろんな写真を撮ったり？Minecraft/野球(広島東洋･横浜DeNA）/鉄道(JR)/競馬(?)/ミリタリー(主に海自･海軍関係)/平沢進/アイマス(加蓮･肇･静香･イルミネ)Pです｡  サブ垢兼ラジオ垢:＠itukaaone1 趣味垢:@itukaaone2</t>
  </si>
  <si>
    <t>ruban0713_com</t>
  </si>
  <si>
    <t>いつもなら、「あー、はぁい、PayPayですね😆💕」ぐらいでかわせるのに、コロナストレスで今のままでにないぐらいしんぷるな「は😟？」がでたよ。</t>
  </si>
  <si>
    <t>書くことなくなりました。</t>
  </si>
  <si>
    <t>gNZZZQSmmQlgYcj</t>
  </si>
  <si>
    <t>脇の写真と足裏グーパーしてる動画買います。1本500円で買います。年齢確認と女性確認します。PayPayのみ#画像買います　#動画買います　#m男</t>
  </si>
  <si>
    <t>人類初？Twitterで童卒した男　PayPay5000円でチョロい奴紹介するって言ったらどうする？</t>
  </si>
  <si>
    <t>xxxsi4xxx</t>
  </si>
  <si>
    <t>決済方法も近代的🙌paypayっ♪ https://t.co/lLhTiEJJhp</t>
  </si>
  <si>
    <t>Dancer.mama.////TOKYO FEMALE WAACKERSのSi4です！LESSON→Sun.14:00新宿NOA、Tue.20:10町田ETC。WAACKING/PUNKINGです。不定期にプライベートレッスンあるます。現在お休み中</t>
  </si>
  <si>
    <t>kai_dukashi</t>
  </si>
  <si>
    <t>いつまで経ってもモデラーになれない…。ただひたすらにヤフオクとPayPayモールで購入して、PayPayマネーライトとTポイントを稼ぐ男になり果てている。</t>
  </si>
  <si>
    <t>ウォーサカ府</t>
  </si>
  <si>
    <t>心の赴くままにプラモデルを購入します。ガンダムはＦ９１とＶ推しです。</t>
  </si>
  <si>
    <t>sui_natsuki</t>
  </si>
  <si>
    <t>わたしぐらいの経験豊富な不注意になると財布がなくても素知らぬ顔で「PayPayつかえますか？」って言えるし自分にコーヒーひっくり返しても表情一つ変えずに話を続けながらハンカチで吸い取ることもたやすい。</t>
  </si>
  <si>
    <t>お話書いたりゲームする用の垢。TRPG。ソシャゲはシノアリス(虚妄)とMマス(薫・九十九・にゃんすP)。駄洒落と替え歌と言葉遊びと時々手芸。座右の銘は我思う故に我あり。存分に遊ぶには人生はあまりに短い。ウルトラマンタイガを見てください。</t>
  </si>
  <si>
    <t>モンスト石垢普通に課金するより安く済むのでお得です！是非どうでしょうか！お支払い方法コンビニ支払い PayPay アマギフ欲しいゲームの石垢があればDMまで！！#モンスト石垢 #モンスト販売https://t.co/wG2zKfVbvq</t>
  </si>
  <si>
    <t>kirito1205</t>
  </si>
  <si>
    <t>@malbt_2 PayPayがあるじゃん！笑</t>
  </si>
  <si>
    <t>広島→岡山→広島</t>
  </si>
  <si>
    <t>アニメは主にアイカツが好きです。料理を時々します。</t>
  </si>
  <si>
    <t>553_wit</t>
  </si>
  <si>
    <t>干される系オタク25日にオタク頑張るので電話できないや（PayPayとかピってやる系のやつやったことなくて詐欺とかにあいそうでできないだけ）</t>
  </si>
  <si>
    <t>553の新規ヲタクです🥺 since 2019.12.26</t>
  </si>
  <si>
    <t>master_2019_</t>
  </si>
  <si>
    <t>大盛りサラダ付きで¥790なので一回の還元が¥158ペイペイの20%還元が最大¥3000なので3000÷158≒19約19回もお得にキチンカレーを食べる事ができるようにしてくれたPayPayさんに感謝</t>
  </si>
  <si>
    <t>投資、ポイ活、キャッシュレス、楽天経済圏/美容/筋トレ？/Uber eats/30代リーマン https://t.co/JnQvmky0fv</t>
  </si>
  <si>
    <t>suzuchan_yellow</t>
  </si>
  <si>
    <t>やっとPayPayとLINE Payでびゅーしました❗これでチケ代なりなんなりぺい送金できる文明の利器すごい🥺🥺</t>
  </si>
  <si>
    <t>君なしじゃ生きられない人にしないで</t>
  </si>
  <si>
    <t>01line/Kanto/仮屋瀬さつきくん     
                       (元)黒髪ボブの女の子
【@9bic_satsuki】
           ❤️31💬8</t>
  </si>
  <si>
    <t>mikomin</t>
  </si>
  <si>
    <t>paypayで払おうとはりきって金だけつっこんで終わった…</t>
  </si>
  <si>
    <t>20↑ ゆるゆる雑多垢です</t>
  </si>
  <si>
    <t>gomachan_77</t>
  </si>
  <si>
    <t>Paypay、マジで現金払いの方が早いだろ…と感じる時がある。</t>
  </si>
  <si>
    <t>アイカツエンジニア</t>
  </si>
  <si>
    <t>職業ゲームプログラマです。
アイカツ!シリーズ/プリティーリシーズ/坂本真綾あたりが好き</t>
  </si>
  <si>
    <t>namayakeanken</t>
  </si>
  <si>
    <t>なぜ数ある決済方法の中でpaypay？ https://t.co/uqfy1tKCE8</t>
  </si>
  <si>
    <t>このアカウントは邪神ちゃんに監視されています</t>
  </si>
  <si>
    <t>資本主義と社会主義、共産主義の間で翻弄されてる人
@yamiagodrill(-150628)凍結・規制時https://t.co/abg8cMm7dd</t>
  </si>
  <si>
    <t>otegoro22</t>
  </si>
  <si>
    <t>goo Simseller PayPayモール店でApple iPhone XS 64GB メーカー認定整備済 本体が59800円で販売中。256GBの方は69800円で販売中です。https://t.co/RlgBSV74Eq</t>
  </si>
  <si>
    <t>基本的にはネット上の安い商品の紹介やセール情報を発信します。
ネット上で入手しにくい商品や品薄になりやすい商品も稀に紹介していきます。
一時的にアルコール除菌剤やマスクも紹介します。</t>
  </si>
  <si>
    <t>PayPayのことパイパイ👐🏻（動作あり）って言うてくるおじさんと謎に握手求めてくるおじさん本間にめんどい。（同一人物）</t>
  </si>
  <si>
    <t>@u_ru_ruu 依頼(｀・ロ・´)ﾊﾖﾊﾖ!paypay</t>
  </si>
  <si>
    <t>kibikodama</t>
  </si>
  <si>
    <t>PayPayの使い方問い合わせや操作待ちもそれなりにストレスではあるんですけど、私個人としては会計時にサインしてないクレジットカードを出してくる人の方が強いストレスを感じます。カードにサインするよう言うと何故かキレるし、サインのないカードは使えないって言うと更にキレるし、迷惑です。</t>
  </si>
  <si>
    <t>F/R/Bはご自由に。
パジャマが好き。おはようからおはようまで24時間パジャマでいたい(綿100%限定)
フィクションの中に少しのノンフィクション。ぬいぐるみをこよなく愛し一緒に出掛ける変態。ぬい撮りは癒し。生き物が好き。創作好き。多趣味。RT過多。リプの返事は気まぐれ既読スルー常習犯です。</t>
  </si>
  <si>
    <t>fukken_z</t>
  </si>
  <si>
    <t>Win95時代からの自作erでジャンク大好き！ ( ﾟ∀ﾟ)o彡°AMD! AMD!な元サイリッカー。Intel・AMD問わずzigsowでローエンドCPUのレビューしています(；=ﾟωﾟ)=333 最近Blog始めました。</t>
  </si>
  <si>
    <t>riruka_aikawa</t>
  </si>
  <si>
    <t>˙˚ʚ @love_nkun ɞ˚˙配信お疲れ様でした！(配信行ってないけどw)TL見てる感じではPayPayとかのお話してたようですね！今日はあんまり声聞けませんでしたけど、今日もなーくんが生きてて幸せでしたありがとうございますでは！おやすみなさい！(๑´•ω•)੭ ੈ</t>
  </si>
  <si>
    <t>My place is hot here.</t>
  </si>
  <si>
    <t>やっぱなーくんしか勝たんよなぁ✨✨ ( ᐢ. ̫ .ᐢ 💜@love_nkun💜 ᐢ. ̫ .ᐢ ) 毎日が幸せなのは@love_nkunがいてくれるから！拒否など1mmも無いのでDMにクロちゃんの画像でも何でも送ってきてどぞ #いつでも外出自粛中のゆなでてこい ←空リプ！質問あればどうぞ￤￤フォロバ率100%￤￤</t>
  </si>
  <si>
    <t>love__nico__</t>
  </si>
  <si>
    <t>♡@nanamorisan♡なーくん ソロ枠お疲れ様でした！！なーくん もPayPayとメルペイ使ってると分かって同じで嬉しいです💜🥳なーくん のクリアファイル使ってます🙋🏻‍♀️なーくん 咳心配です；＿；；＿；アイス食べたの忘れてた なーくん 可愛すぎます🤦🏻‍♀️🤦🏻‍♀️#なーくん #ななもりさん</t>
  </si>
  <si>
    <t>すとぷりと出逢えた奇跡 Since.2019 5/10</t>
  </si>
  <si>
    <t>︎︎ ( ᐢ. ̫ .ᐢ 💜@love_nkun💜 ᐢ. ̫ .ᐢ )( ¨̮💛@root_nico💛¨̮ ) ㅤㅤㅤㅤㅤㅤㅤㅤㅤㅤㅤㅤㅤㅤㅤㅤㅤㅤㅤㅤㅤㅤㅤㅤㅤㅤㅤㅤㅤㅤㅤㅤㅤㅤㅤㅤㅤㅤㅤㅤㅤㅤㅤㅤㅤㅤㅤㅤㅤㅤㅤㅤㅤㅤㅤㅤㅤ💜 🐦 な 組 と る 組 が 銀 河 一 🐹 💛 FA🎨</t>
  </si>
  <si>
    <t>akicollection33</t>
  </si>
  <si>
    <t>秋葉原☆アロマ☆Collection〜派遣型リフレ&amp;amp;アロマエステ〜 : （※火曜定休日）クレジットカード💳Suica＆PayPay等キャッシュレス還元実施中！！https://t.co/cf9cBOOUls</t>
  </si>
  <si>
    <t>秋葉原周辺ホテルより☎️ 08068694545 予約専用LINE⇨https://t.co/fUv60Kvxo9📲LINE会員☆優先情報💘有り💒男🚹のニーズに応える桃源郷🍑 #密着アロマエステ #派遣型リフレ #JKリフレ #ラブいちゃ #秋葉原 #マイクロビキニ #LJK</t>
  </si>
  <si>
    <t>moritango_</t>
  </si>
  <si>
    <t>@sound_of_ichigo Tポイントアプリ(Paypay)でもデザインあるのでそちらで使うのもありだと思います🙆🏻👌✨ https://t.co/rDd1OXgo4d</t>
  </si>
  <si>
    <t>すとぷりの箱推しさせてもらってます🐱 みんな大好きだゾ！！ タグ使わないとお迎え行きません🥺→#まじきち失礼しゃっす</t>
  </si>
  <si>
    <t>TheBurningRat</t>
  </si>
  <si>
    <t>レストランでデート中かなんかの娘にPayPayで小遣い送金するお父さんのCM？あれ、レストランがPayPay導入してないってオチで、利用者側向けではなく店舗向けの宣伝だったら面白いのにな。</t>
  </si>
  <si>
    <t>下北沢、渋谷、新宿、西永福、調布、立川、八王子のライブハウス</t>
  </si>
  <si>
    <t>@zou_yilu 店主 a.k.a. 赤字の錬金術師。不平不満と心霊オカルトとバンド⇒BALLOND'OR/FINLANDS/羊文学/THIS IS JAPAN/FRSKID/RiL/The Mash/ステレオガール/JYOCHO/眩暈SIREN/The Whoops/奮酉/東京パピーズ/THEティバ/まちぶせ/メレ</t>
  </si>
  <si>
    <t>@0Renano @Nova23752 チーム  PayPay代表者 @Barutanienコピペ　Barutanien24時30分もし余っていたら頂きたいです</t>
  </si>
  <si>
    <t>party_maker1229</t>
  </si>
  <si>
    <t>分かるどうやって払うの？ってめっちゃ聞かれるあと"〇〇円になります"って言ったら、おそらくPayPayやと予想つくけど無言でスマホ操作しだすのやめてほしい" PayPayで"の一言も言えないの？ https://t.co/g9bbSUEw1w</t>
  </si>
  <si>
    <t>Perfume大好き‼…からのきゃりーなどystkサウンド中毒者(笑) P.T.A.会員 ロック系も大好き‼とにかく音楽ライブが好きでよくライブハウスに出現します。PerfumeファンのグループLINEしてるので、気軽にお返事ください(^^)</t>
  </si>
  <si>
    <t>mintgreeeen_4</t>
  </si>
  <si>
    <t>iTunesカードとか各種支払いアプリ(PayPayとかLINE Payとか)に対応してくださったら嬉しいけど高望みだよなぁ…………ハシモトのブログ見たいよ…………そしてJの推したちにお金を落としたいんだよな…………</t>
  </si>
  <si>
    <t>詳しくはツイプロ見て。2次元も話すよ♡</t>
  </si>
  <si>
    <t>橋本良亮さんにゾッコン。 #ハシモトカワイイ</t>
  </si>
  <si>
    <t>YuU_ciel</t>
  </si>
  <si>
    <t>海の近く！</t>
  </si>
  <si>
    <t>🥦🥦🥦</t>
  </si>
  <si>
    <t>Hanae751</t>
  </si>
  <si>
    <t>PayPayの音量設定すこ#PayPay https://t.co/KInhrilWJR</t>
  </si>
  <si>
    <t>4代目緯度隊募集とか言ってみる</t>
  </si>
  <si>
    <t>いどたい。ハナエ師匠推し。豆粒＆飼育委員 ジョブさん信者。受験勉強の為、3/21から低浮上になります。2代目緯度隊→@QUiZ_MAMESHiBAA、 3代目緯度隊→@Miso_3IDOTAI</t>
  </si>
  <si>
    <t>9u_fe</t>
  </si>
  <si>
    <t>@bigboyjapan_cam \ こんな時期🌸だし、#テイクアウト できるの嬉しい‼️しかも #PayPay で‼️／#ビッグボーイ さんのハンバーグが大好きです❣️ご縁がありますように🍖</t>
  </si>
  <si>
    <t>ほしい物リスト◎</t>
  </si>
  <si>
    <t>💎💫甘いもの大好き！けど体型もキープしたい🍎音楽・読書・映画・アート・ライブ・観劇・服・お洒落・旅行✈️ 好き！あとカープ🎒日々が幸せでありますよーに 🕊🍓Ꮚ•ꈊ•Ꮚ #かなこの当選報告</t>
  </si>
  <si>
    <t>M_mii0630</t>
  </si>
  <si>
    <t>ツイキャスお疲れ様でした！色々な話が聞けてよかったです。コンビニでの話、PayPayでの言い方可愛かったです(*´꒳`*)ドッキリ動画是非やってください！楽しみにしてます😊歌みたの動画も楽しみです！ありがとうございました！ゆっくり休んでください💤#なーくん</t>
  </si>
  <si>
    <t>すとぷりすなー🍓👑❤️💛よりの箱推し/新規 気軽にフォローしてください！無言フォロー失礼します🙇‍♀️是非仲良くしていただけると嬉しいです(*´꒳`*)</t>
  </si>
  <si>
    <t>tokageajioisii</t>
  </si>
  <si>
    <t>#すとぷりギャラリー#なーくんキャッシュレスで心の中はドヤ顔のなーくん0406ツイキャスよりコンビニで「PayPayで」っていう時、ちょっとかっこいいと思ってるというエピソードから放送の中でペイペイが早口すぎて「ぺぺ」にしか聞こえませんでした😅 https://t.co/2JBRMFxjyY</t>
  </si>
  <si>
    <t>個包装の中</t>
  </si>
  <si>
    <t>一回バズってみたいなー あ、でもみんなには一応内緒でお願いします。</t>
  </si>
  <si>
    <t>hFTGJ7TbOvuu8Lp</t>
  </si>
  <si>
    <t>💜 PayPayで！#なーくん#ななもりくん https://t.co/UtXRGu5Zgc</t>
  </si>
  <si>
    <t>垢めんどくさい事になりました_:(´ω`」 ∠):_ 作り直しました_:(´ω`」 ∠):_ よろしくお願いします(´；ω；｀)</t>
  </si>
  <si>
    <t>zamatak</t>
  </si>
  <si>
    <t>誰かPayPayのやり方教えて下さい</t>
  </si>
  <si>
    <t>okinawa</t>
  </si>
  <si>
    <t>古着のGAPと新品のビールが好きです</t>
  </si>
  <si>
    <t>geta223</t>
  </si>
  <si>
    <t>マスク付けて買い物きて お会計の時にマスクずらして「PayPayで」とかって言うのなんなん笑　いやマスクの意味!って笑ってしまうのだが</t>
  </si>
  <si>
    <t>SUN90899968</t>
  </si>
  <si>
    <t>@banana_hiton どんな感じでするの？PayPayとかで渡すのかな⁉️</t>
  </si>
  <si>
    <t>基本的に、DMでのやりとりはしません❗️事前に言ってくださるか、スゴく絡んでる方はDMでお話OKです(企画の当選メールは受け入れます)推しマ辞めました。それで嫌いになるならブロックでもして下さい(皆を推してるのは変わりませんが)企画中は塩沢ときになります 豆っ子🌱 ♛︎</t>
  </si>
  <si>
    <t>g_pvjf</t>
  </si>
  <si>
    <t>@b960122 @PayPay ザボさん！お返事がとって〜も遅くなり、申し訳ありませんでしたッ‼️BSだったので見ていましたがッ！Σ(-᷅_-᷄๑)父が（巨人ファン）が、あーだこーだ言い始め、試合に集中出来ませんでした〜〜😭</t>
  </si>
  <si>
    <t>2019年も終了しました。私はー松田（マッチ）と甲斐野投手　結構好きです❗️😊　ペイペイドームに2020年も応援しに行きたいです。よろしくっす❣️</t>
  </si>
  <si>
    <t>Ebi8_7ri3</t>
  </si>
  <si>
    <t>私の、PayPayからのTポイント（連携先）の画面最強じゃん？ https://t.co/w9c6f8OZDx</t>
  </si>
  <si>
    <t>超特急 松尾太陽 / ORβIT ひちょ ☺︎ 95-96line よろしくお願いします☺️ next→6/9</t>
  </si>
  <si>
    <t>karasumanime</t>
  </si>
  <si>
    <t>paypay、ちょっと前のアプリの更新で自分で金額入力する支払いのとき、入力ボックスに金額打ち込むと初期値の0が末尾に残ってて一桁多く払いそうになるって仕様になってたんだけど、とくに騒がれてなさそうだったので一部の環境だけのバグだったのかな。</t>
  </si>
  <si>
    <t>写真ブログ</t>
  </si>
  <si>
    <t>作画</t>
  </si>
  <si>
    <t>出)お好きな家具・マイル旅行券等のアイテム求)1点につきアマギフ or paypay 500円先送りのみお気軽にDMまでお越しください！#あつ森#あつまれどうふつの森</t>
  </si>
  <si>
    <t>business_18427</t>
  </si>
  <si>
    <t>@AI70452666 1週間前だから大丈夫🙆‍♀️っていうのが危険なので明日朝までになんとかします笑←〇〇ペイだらけですもんね🥺PayPayのとき乗り遅れたのが悔しかったので今回はなんとか乗れましたw</t>
  </si>
  <si>
    <t>せどり歴半年👏まだまだ勉強中🔰先輩方どんどんフォローさせてもらいます🙇‍♀️</t>
  </si>
  <si>
    <t>R5pQtutiN3Jihgs</t>
  </si>
  <si>
    <t>はぁ？お前みたいな無責任な奴が一丁前に正論言ってる風吹かすなよ😆黙ってpaypay送金しろや😆 https://t.co/xNwAehm8FU</t>
  </si>
  <si>
    <t>出稼ぎメイン(大阪在籍)の風俗嬢の裏垢🥀🥀整形のために働いてます オス(ホスト、スカウト)DMいらん</t>
  </si>
  <si>
    <t>お風呂上がり♨️生理。昨日はリスナーさんのPayPay2000円でピザ❗️有難う٩( ᐖ )و一昨日通報された川口駅前お花見オフ会…参加者ジモティーオジさん1人でした #lv325191164 https://t.co/LTBfXCQTHN https://t.co/szhvX042xp</t>
  </si>
  <si>
    <t>MoriguriM</t>
  </si>
  <si>
    <t>【生放送】お風呂上がり♨️生理。昨日はリスナーさんのPayPay2000円でピザ❗️有難う٩( ᐖ )و一昨日通報された川口駅前お花見オフ会…参加者ジモティーオジさ... を開始しました。 https://t.co/jKK2tS96XK #lv325191164</t>
  </si>
  <si>
    <t>お風呂上がり♨️生理。昨日はリスナーさんのPayPay2000円でピザ❗️有難う٩( ᐖ )و一昨日通報された川口駅前お花見オフ会…参加者ジモティーオジさん1人でした / 番組開始しました！ https://t.co/00elXsUa7K</t>
  </si>
  <si>
    <t>Makiazuizui</t>
  </si>
  <si>
    <t>そのうち初詣のお賽銭もPayPay対応になったりするんかな、、、そうなったら境内によくある木の看板のQRコード読みとったりするのシュール過ぎるな。。。</t>
  </si>
  <si>
    <t>男。Mr.Children/Spitz/フジファブリック/星野源/旅/映画/銭湯/ボルダリング/マラソン/今しかできないことを明日のために！</t>
  </si>
  <si>
    <t>デニーズでpaypay使えるようになってるやん！</t>
  </si>
  <si>
    <t>jam_sushi</t>
  </si>
  <si>
    <t>めちゃくちゃ今更かもしれないけどPayPayの着せ替えにJO1いたんだけど((( https://t.co/VLdGEPaZIH</t>
  </si>
  <si>
    <t>JO1を愛し木全を愛する学生jam🙄jamフォロバ100%！木全🐰鶴房👽ずんき🍝(Carat  うぉぬ)</t>
  </si>
  <si>
    <t>john_krmt</t>
  </si>
  <si>
    <t>paypayの外食20%還元キャンペーン、期間延長してくれませんかね</t>
  </si>
  <si>
    <t>細々とオタク業を営む陸マイラー。ふだんはボカロと萌えで生きています。ゆゆ式。@john_krmt2</t>
  </si>
  <si>
    <t>kiminitodokuna_</t>
  </si>
  <si>
    <t>うーんだからなんでバイト休みになってお金ないから田舎帰る発想になるの⁇口座持ってないの⁇なんか今PayPayとかでも送金してもらえるんじゃないっけ。私が親ならお金なら送るから頼むから帰ってくるな家から出るなっていうなぁ</t>
  </si>
  <si>
    <t>追っかけと狙いしかしてこなかった人の末路🤱🏼超現場主義藤ヶ谷担⛸🍑現場育休中🍼夢は娘をアベンジャーズに入れること</t>
  </si>
  <si>
    <t>misomayoMOE</t>
  </si>
  <si>
    <t>賛同します。クレジットカードかPayPayで500円からキャンペーン広告に参加もできます。署名だけでも参加できます。 https://t.co/IHMdx0fW18</t>
  </si>
  <si>
    <t>川崎市ンガプラム　マヒシュマティ王国</t>
  </si>
  <si>
    <t>成人 関係性萌え腐ブロマンス 映画と雑多垂れ流し垢 RTいいねマン 軽率にフォロー&amp;フォロー解除します TLは宝だけど、自ツイは排泄物なのでブロックミュートよろしくお願いします</t>
  </si>
  <si>
    <t>suginokesizumi</t>
  </si>
  <si>
    <t>@saijakuoh_ すいません、メルカリはアカウント消えてしまっていて使えないですm(_ _)m振り込みかPayPayとかなら対応できます。</t>
  </si>
  <si>
    <t>沖縄県</t>
  </si>
  <si>
    <t>沖縄のサイバーの人です。一応琉大TCGサークル部長です。ケビンCS主催してます。</t>
  </si>
  <si>
    <t>masaki358</t>
  </si>
  <si>
    <t>海老名ららぽのロピアに貼ってありました。PayPay4月30日で利用終了みたいです。 https://t.co/w19Ag46xox</t>
  </si>
  <si>
    <t>神奈川県海老名市</t>
  </si>
  <si>
    <t>娘（中学生）と息子（小学生）に翻弄される日々</t>
  </si>
  <si>
    <t>_sw826</t>
  </si>
  <si>
    <t>めいめいちゃちゃちゃ</t>
  </si>
  <si>
    <t>虹色のピース！</t>
  </si>
  <si>
    <t>LEN_naaashikoi</t>
  </si>
  <si>
    <t>なーくん「PayPayで」</t>
  </si>
  <si>
    <t>ジェルくんに救われた _____ .</t>
  </si>
  <si>
    <t>箱推し / 大人組寄り / ジェルくん最推し</t>
  </si>
  <si>
    <t>YUUKI_SPEED</t>
  </si>
  <si>
    <t>坂道レーシングチーム  学連1年目</t>
  </si>
  <si>
    <t>OTキャノンボール経験あり 遠藤さくら 社不です(笑)</t>
  </si>
  <si>
    <t>maaaya1015</t>
  </si>
  <si>
    <t>@sukiya_jp おうち時間が増えたのでテイクアウトで食べることも増えたのでPayPayでさくっと支払えるのはいいですね✨応募させていただきます🌸</t>
  </si>
  <si>
    <t>20代✨働く女子👩💄原宿ファッション👚カメラ📷ディズニー🐭
懸賞&amp;ポイ活等の初心者🔰始めました⚡
無言フォロー失礼します｡｡｡
懸賞垢さんはフォロバします！ 
沢山報告できますように💕👉 #まぁやの当選報告 フォロワーさんの当選報告はらぶりつでお祝いします🎉✨</t>
  </si>
  <si>
    <t>shinanozaka46</t>
  </si>
  <si>
    <t>PayPayよく行くお店20パーセント還元対象外でキレそうな</t>
  </si>
  <si>
    <t>🔔アイテム販売🔔🔔30個　1500円🔔65個　3000円🔔125個　5000円おまけ🔔色化石30体　5000円　PayPay4500円道具指定も可能❗️お支払い　Amazonギフト　PayPay  #ポケモン販売#ポケモン剣盾販売#ポケモン剣盾交換#ポケモン交換#ポケモン剣盾 https://t.co/3esatR5I3i</t>
  </si>
  <si>
    <t>y0uyan</t>
  </si>
  <si>
    <t>使い方聞いてくる人はともかく、金額の確認頑なにさせない奴はPayPay使うんじゃねえ</t>
  </si>
  <si>
    <t>ガラル地方</t>
  </si>
  <si>
    <t>成人済み。好きな事して生きてるコスプレエンジョイ勢。ニトキラ民。最近は鬼滅/FE風花雪月/pkmn剣盾(dnkb)普段は猫の事ばかり。ツイートうるさくてすまんな。とりあえず痩せろ🐖</t>
  </si>
  <si>
    <t>ZexV_3D</t>
  </si>
  <si>
    <t>zx✨ポケモン剣盾ショップ✨　●この中の色個体 3匹　　　　　　＋　●好きなアイテム15個のセットが〜2000円です✨・オシャボ/マスボ指定可能です♪お支払い方法▶︎Amazonギフト券(2000円分)▶︎PayPayで500円引き！(1500円)ポケモン販売/販売/対戦/募集/剣盾https://t.co/Ev4LvadvGO</t>
  </si>
  <si>
    <t>このアカウントは宣伝用になります♪  ご購入希望者は【@BJYPZ】まで ご連絡(DM)下さい♪  ※リプライですと反応できない可能性がございます</t>
  </si>
  <si>
    <t>cherishxhxn</t>
  </si>
  <si>
    <t>PayPayでシャンパン代集まるのすごい🍾</t>
  </si>
  <si>
    <t>とちぎ＊</t>
  </si>
  <si>
    <t>嵐♡潤くん❃えいと♡やすだ✿ ･*✿ ･*✿ ･*✿ ･* 2016年〜BREX♡#13→24→13渡邉裕規♡♡♡♡ 2017-2018シーズンからカメラはじめました📷 ✧ ✴︎無断転載、保存はご遠慮ください♡◡̈⃝⋆*</t>
  </si>
  <si>
    <t>Ayumi53764305</t>
  </si>
  <si>
    <t>～なーくん枠で好きだった部分～前ツイートしたコンビニの話を細かく伝えてくれてからリスナーさんに「店員さんと会話しますか？」って聞かれて💜するよ！どんな会話するか教えてあげようか？PayPayで! 箸1膳で。温めで!この3つがあれば大体なんとかなる笑って言ってたの面白かったですw</t>
  </si>
  <si>
    <t>.*❁Ayumi❁*.って言います( *´꒳`* )
高校1年生です！
好きな物は音楽/アニメ/あんスタ/アイナナに読書が大好きです！分からないこともあるんですけどフォロー気軽にしてもらったりと仲良くして下さると嬉しいです♪よろしくお願いします！！
🍓すとぷりすなー👑  ❤💗寄りの箱推し！</t>
  </si>
  <si>
    <t>Nyam_stpr</t>
  </si>
  <si>
    <t>おつもりでした！✨ハッピーターンの粉口の周りにいっぱい付けたいとか、PayPayでイキってるとか、ドッキリしたいしされたいとか、かわいいなーくんのお話聞けて楽しかったです💜大事なお知らせや中止の説明も改めて詳しくしてくれて、想いを話してくれてありがとう。</t>
  </si>
  <si>
    <t>💛❤️寄りのすとぷり箱推し🍓👑 20↑    たまにFA描くのでいいねしてくれたら泣いて喜びます✨</t>
  </si>
  <si>
    <t>【買取】あんスタ カプ缶 瀬名泉🎀 画像の絵柄を上限まで回収中 🎀定価+送料で買い取ります ✊🏻！11個まで回収しているので、纏めて譲ってくれる方優先させて頂きます。PayPay経由希望です。メルカリも可御手元に迷子がありましたら、検索からでも是非お声かけ下さい。 https://t.co/Ewh5Nd3FyK</t>
  </si>
  <si>
    <t>#荒野行動アカウント買取 1#廃課金_金枠多数など高価買取 総実績700以上なので安心🗝️実績確認【https://t.co/Nx5b8A0IsN】買取方法💵各種プリカ/銀行振り込み/Linepay/paypay#荒野行動#荒野行動垢買取#荒野行動買取https://t.co/rWdPmmvxv8</t>
  </si>
  <si>
    <t>namisuke735735</t>
  </si>
  <si>
    <t>【サーティワンアイスクリーム】ルビーチョコレートを使ったアイスクリーム！PayPayを使うとお得 ー アメブロを更新しました#サーティワンアイスクリームhttps://t.co/RcbzE13g00</t>
  </si>
  <si>
    <t>最近、人生最大体重の記録を更新中！ 食べること飲むこと大好き！！！ オフの日は、スポーツクラブ（ティップネス）のバレエ、ベリーダンスのレッスンで汗を流したり お出かけしておいしいものを食べたりしています ！酒以外の最近の私の癒しは、 「名探偵コナン」と、「フィギュアスケートの宇野昌磨選手」</t>
  </si>
  <si>
    <t>haiji_doctor</t>
  </si>
  <si>
    <t>#お得な毎日4月7日(火)✅PayPay🔸対象の飲食店 20％(プレミアム会員25％)　～4/30🔸キャッシュレス還元事業5％店で+5％ 合計10％　～4/30✅d払い🔸ユニクロ or GUで2枚買うと1枚分ポイント還元 ～4/9🔸キャッシュレス還元事業5％店で+5％ 合計10.5％　～6/30⬇続く</t>
  </si>
  <si>
    <t>マネーフォワードさん主催「お金のEXPO」でも紹介されたお得なコード決済・キャッシュレス情報まとめを月3回更新中。
50日でフォロワー5000人増！
PayPay / LINEPay / 楽天Pay / d払い /メルペイ / auPAY
#お得な毎日 ←ハッシュタグからの「最新」タブで節約お得情報毎日発信中</t>
  </si>
  <si>
    <t>Shanghai_gaku</t>
  </si>
  <si>
    <t>【上海酒家 岳】です。当店「PayPay」「クレジットカード」ご利用出来ます。</t>
  </si>
  <si>
    <t>横浜市中区</t>
  </si>
  <si>
    <t>🥡横浜市中区南仲通3-35 エクセレントⅢ 地下1階 ☎️045-264-9593</t>
  </si>
  <si>
    <t>【4月7日0時現在】Amazon・楽天・PayPayモールの最新在庫状況をお知らせします。https://t.co/bFyPy7mY8B#マスク #マスク在庫 #マスク入荷情報 #マスク情報 #除菌 #除菌シート #アルコール消毒液 #在庫あり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</si>
</sst>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0" fontId="0" fillId="0" borderId="0" xfId="0" quotePrefix="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92043-D6D9-41EB-AF7B-5DFF71B4AF08}">
  <dimension ref="A1:XFB3177"/>
  <sheetViews>
    <sheetView tabSelected="1" workbookViewId="0">
      <selection sqref="A1:XFD1048576"/>
    </sheetView>
  </sheetViews>
  <sheetFormatPr defaultRowHeight="13.5"/>
  <cols>
    <col min="3" max="3" width="24" customWidth="1"/>
    <col min="8" max="8" width="44.375" customWidth="1"/>
  </cols>
  <sheetData>
    <row r="1" spans="1:1022 1034:2042 2054:3062 3074:4094 4106:5114 5126:6134 6146:7166 7178:8186 8198:9206 9218:10238 10250:11258 11270:12278 12290:13310 13322:14330 14342:15350 15362:16382">
      <c r="A1" t="s">
        <v>0</v>
      </c>
      <c r="B1" t="s">
        <v>1</v>
      </c>
      <c r="C1" t="s">
        <v>2</v>
      </c>
      <c r="D1" t="s">
        <v>3</v>
      </c>
      <c r="E1" t="s">
        <v>4</v>
      </c>
      <c r="F1" t="s">
        <v>5</v>
      </c>
      <c r="G1" t="s">
        <v>6</v>
      </c>
      <c r="H1" t="s">
        <v>7</v>
      </c>
      <c r="I1" t="s">
        <v>8</v>
      </c>
      <c r="J1" t="s">
        <v>9</v>
      </c>
      <c r="K1" t="s">
        <v>10</v>
      </c>
      <c r="L1" t="s">
        <v>11</v>
      </c>
      <c r="M1" t="s">
        <v>12</v>
      </c>
      <c r="N1" s="1"/>
      <c r="Z1" s="1"/>
      <c r="AL1" s="1"/>
      <c r="AX1" s="1"/>
      <c r="BJ1" s="1"/>
      <c r="BV1" s="1"/>
      <c r="CH1" s="1"/>
      <c r="CT1" s="1"/>
      <c r="DF1" s="1"/>
      <c r="DR1" s="1"/>
      <c r="ED1" s="1"/>
      <c r="EP1" s="1"/>
      <c r="FB1" s="1"/>
      <c r="FN1" s="1"/>
      <c r="FZ1" s="1"/>
      <c r="GL1" s="1"/>
      <c r="GX1" s="1"/>
      <c r="HJ1" s="1"/>
      <c r="HV1" s="1"/>
      <c r="IH1" s="1"/>
      <c r="IT1" s="1"/>
      <c r="JF1" s="1"/>
      <c r="JR1" s="1"/>
      <c r="KD1" s="1"/>
      <c r="KP1" s="1"/>
      <c r="LB1" s="1"/>
      <c r="LN1" s="1"/>
      <c r="LZ1" s="1"/>
      <c r="ML1" s="1"/>
      <c r="MX1" s="1"/>
      <c r="NJ1" s="1"/>
      <c r="NV1" s="1"/>
      <c r="OH1" s="1"/>
      <c r="OT1" s="1"/>
      <c r="PF1" s="1"/>
      <c r="PR1" s="1"/>
      <c r="QD1" s="1"/>
      <c r="QP1" s="1"/>
      <c r="RB1" s="1"/>
      <c r="RN1" s="1"/>
      <c r="RZ1" s="1"/>
      <c r="SL1" s="1"/>
      <c r="SX1" s="1"/>
      <c r="TJ1" s="1"/>
      <c r="TV1" s="1"/>
      <c r="UH1" s="1"/>
      <c r="UT1" s="1"/>
      <c r="VF1" s="1"/>
      <c r="VR1" s="1"/>
      <c r="WD1" s="1"/>
      <c r="WP1" s="1"/>
      <c r="XB1" s="1"/>
      <c r="XN1" s="1"/>
      <c r="XZ1" s="1"/>
      <c r="YL1" s="1"/>
      <c r="YX1" s="1"/>
      <c r="ZJ1" s="1"/>
      <c r="ZV1" s="1"/>
      <c r="AAH1" s="1"/>
      <c r="AAT1" s="1"/>
      <c r="ABF1" s="1"/>
      <c r="ABR1" s="1"/>
      <c r="ACD1" s="1"/>
      <c r="ACP1" s="1"/>
      <c r="ADB1" s="1"/>
      <c r="ADN1" s="1"/>
      <c r="ADZ1" s="1"/>
      <c r="AEL1" s="1"/>
      <c r="AEX1" s="1"/>
      <c r="AFJ1" s="1"/>
      <c r="AFV1" s="1"/>
      <c r="AGH1" s="1"/>
      <c r="AGT1" s="1"/>
      <c r="AHF1" s="1"/>
      <c r="AHR1" s="1"/>
      <c r="AID1" s="1"/>
      <c r="AIP1" s="1"/>
      <c r="AJB1" s="1"/>
      <c r="AJN1" s="1"/>
      <c r="AJZ1" s="1"/>
      <c r="AKL1" s="1"/>
      <c r="AKX1" s="1"/>
      <c r="ALJ1" s="1"/>
      <c r="ALV1" s="1"/>
      <c r="AMH1" s="1"/>
      <c r="AMT1" s="1"/>
      <c r="ANF1" s="1"/>
      <c r="ANR1" s="1"/>
      <c r="AOD1" s="1"/>
      <c r="AOP1" s="1"/>
      <c r="APB1" s="1"/>
      <c r="APN1" s="1"/>
      <c r="APZ1" s="1"/>
      <c r="AQL1" s="1"/>
      <c r="AQX1" s="1"/>
      <c r="ARJ1" s="1"/>
      <c r="ARV1" s="1"/>
      <c r="ASH1" s="1"/>
      <c r="AST1" s="1"/>
      <c r="ATF1" s="1"/>
      <c r="ATR1" s="1"/>
      <c r="AUD1" s="1"/>
      <c r="AUP1" s="1"/>
      <c r="AVB1" s="1"/>
      <c r="AVN1" s="1"/>
      <c r="AVZ1" s="1"/>
      <c r="AWL1" s="1"/>
      <c r="AWX1" s="1"/>
      <c r="AXJ1" s="1"/>
      <c r="AXV1" s="1"/>
      <c r="AYH1" s="1"/>
      <c r="AYT1" s="1"/>
      <c r="AZF1" s="1"/>
      <c r="AZR1" s="1"/>
      <c r="BAD1" s="1"/>
      <c r="BAP1" s="1"/>
      <c r="BBB1" s="1"/>
      <c r="BBN1" s="1"/>
      <c r="BBZ1" s="1"/>
      <c r="BCL1" s="1"/>
      <c r="BCX1" s="1"/>
      <c r="BDJ1" s="1"/>
      <c r="BDV1" s="1"/>
      <c r="BEH1" s="1"/>
      <c r="BET1" s="1"/>
      <c r="BFF1" s="1"/>
      <c r="BFR1" s="1"/>
      <c r="BGD1" s="1"/>
      <c r="BGP1" s="1"/>
      <c r="BHB1" s="1"/>
      <c r="BHN1" s="1"/>
      <c r="BHZ1" s="1"/>
      <c r="BIL1" s="1"/>
      <c r="BIX1" s="1"/>
      <c r="BJJ1" s="1"/>
      <c r="BJV1" s="1"/>
      <c r="BKH1" s="1"/>
      <c r="BKT1" s="1"/>
      <c r="BLF1" s="1"/>
      <c r="BLR1" s="1"/>
      <c r="BMD1" s="1"/>
      <c r="BMP1" s="1"/>
      <c r="BNB1" s="1"/>
      <c r="BNN1" s="1"/>
      <c r="BNZ1" s="1"/>
      <c r="BOL1" s="1"/>
      <c r="BOX1" s="1"/>
      <c r="BPJ1" s="1"/>
      <c r="BPV1" s="1"/>
      <c r="BQH1" s="1"/>
      <c r="BQT1" s="1"/>
      <c r="BRF1" s="1"/>
      <c r="BRR1" s="1"/>
      <c r="BSD1" s="1"/>
      <c r="BSP1" s="1"/>
      <c r="BTB1" s="1"/>
      <c r="BTN1" s="1"/>
      <c r="BTZ1" s="1"/>
      <c r="BUL1" s="1"/>
      <c r="BUX1" s="1"/>
      <c r="BVJ1" s="1"/>
      <c r="BVV1" s="1"/>
      <c r="BWH1" s="1"/>
      <c r="BWT1" s="1"/>
      <c r="BXF1" s="1"/>
      <c r="BXR1" s="1"/>
      <c r="BYD1" s="1"/>
      <c r="BYP1" s="1"/>
      <c r="BZB1" s="1"/>
      <c r="BZN1" s="1"/>
      <c r="BZZ1" s="1"/>
      <c r="CAL1" s="1"/>
      <c r="CAX1" s="1"/>
      <c r="CBJ1" s="1"/>
      <c r="CBV1" s="1"/>
      <c r="CCH1" s="1"/>
      <c r="CCT1" s="1"/>
      <c r="CDF1" s="1"/>
      <c r="CDR1" s="1"/>
      <c r="CED1" s="1"/>
      <c r="CEP1" s="1"/>
      <c r="CFB1" s="1"/>
      <c r="CFN1" s="1"/>
      <c r="CFZ1" s="1"/>
      <c r="CGL1" s="1"/>
      <c r="CGX1" s="1"/>
      <c r="CHJ1" s="1"/>
      <c r="CHV1" s="1"/>
      <c r="CIH1" s="1"/>
      <c r="CIT1" s="1"/>
      <c r="CJF1" s="1"/>
      <c r="CJR1" s="1"/>
      <c r="CKD1" s="1"/>
      <c r="CKP1" s="1"/>
      <c r="CLB1" s="1"/>
      <c r="CLN1" s="1"/>
      <c r="CLZ1" s="1"/>
      <c r="CML1" s="1"/>
      <c r="CMX1" s="1"/>
      <c r="CNJ1" s="1"/>
      <c r="CNV1" s="1"/>
      <c r="COH1" s="1"/>
      <c r="COT1" s="1"/>
      <c r="CPF1" s="1"/>
      <c r="CPR1" s="1"/>
      <c r="CQD1" s="1"/>
      <c r="CQP1" s="1"/>
      <c r="CRB1" s="1"/>
      <c r="CRN1" s="1"/>
      <c r="CRZ1" s="1"/>
      <c r="CSL1" s="1"/>
      <c r="CSX1" s="1"/>
      <c r="CTJ1" s="1"/>
      <c r="CTV1" s="1"/>
      <c r="CUH1" s="1"/>
      <c r="CUT1" s="1"/>
      <c r="CVF1" s="1"/>
      <c r="CVR1" s="1"/>
      <c r="CWD1" s="1"/>
      <c r="CWP1" s="1"/>
      <c r="CXB1" s="1"/>
      <c r="CXN1" s="1"/>
      <c r="CXZ1" s="1"/>
      <c r="CYL1" s="1"/>
      <c r="CYX1" s="1"/>
      <c r="CZJ1" s="1"/>
      <c r="CZV1" s="1"/>
      <c r="DAH1" s="1"/>
      <c r="DAT1" s="1"/>
      <c r="DBF1" s="1"/>
      <c r="DBR1" s="1"/>
      <c r="DCD1" s="1"/>
      <c r="DCP1" s="1"/>
      <c r="DDB1" s="1"/>
      <c r="DDN1" s="1"/>
      <c r="DDZ1" s="1"/>
      <c r="DEL1" s="1"/>
      <c r="DEX1" s="1"/>
      <c r="DFJ1" s="1"/>
      <c r="DFV1" s="1"/>
      <c r="DGH1" s="1"/>
      <c r="DGT1" s="1"/>
      <c r="DHF1" s="1"/>
      <c r="DHR1" s="1"/>
      <c r="DID1" s="1"/>
      <c r="DIP1" s="1"/>
      <c r="DJB1" s="1"/>
      <c r="DJN1" s="1"/>
      <c r="DJZ1" s="1"/>
      <c r="DKL1" s="1"/>
      <c r="DKX1" s="1"/>
      <c r="DLJ1" s="1"/>
      <c r="DLV1" s="1"/>
      <c r="DMH1" s="1"/>
      <c r="DMT1" s="1"/>
      <c r="DNF1" s="1"/>
      <c r="DNR1" s="1"/>
      <c r="DOD1" s="1"/>
      <c r="DOP1" s="1"/>
      <c r="DPB1" s="1"/>
      <c r="DPN1" s="1"/>
      <c r="DPZ1" s="1"/>
      <c r="DQL1" s="1"/>
      <c r="DQX1" s="1"/>
      <c r="DRJ1" s="1"/>
      <c r="DRV1" s="1"/>
      <c r="DSH1" s="1"/>
      <c r="DST1" s="1"/>
      <c r="DTF1" s="1"/>
      <c r="DTR1" s="1"/>
      <c r="DUD1" s="1"/>
      <c r="DUP1" s="1"/>
      <c r="DVB1" s="1"/>
      <c r="DVN1" s="1"/>
      <c r="DVZ1" s="1"/>
      <c r="DWL1" s="1"/>
      <c r="DWX1" s="1"/>
      <c r="DXJ1" s="1"/>
      <c r="DXV1" s="1"/>
      <c r="DYH1" s="1"/>
      <c r="DYT1" s="1"/>
      <c r="DZF1" s="1"/>
      <c r="DZR1" s="1"/>
      <c r="EAD1" s="1"/>
      <c r="EAP1" s="1"/>
      <c r="EBB1" s="1"/>
      <c r="EBN1" s="1"/>
      <c r="EBZ1" s="1"/>
      <c r="ECL1" s="1"/>
      <c r="ECX1" s="1"/>
      <c r="EDJ1" s="1"/>
      <c r="EDV1" s="1"/>
      <c r="EEH1" s="1"/>
      <c r="EET1" s="1"/>
      <c r="EFF1" s="1"/>
      <c r="EFR1" s="1"/>
      <c r="EGD1" s="1"/>
      <c r="EGP1" s="1"/>
      <c r="EHB1" s="1"/>
      <c r="EHN1" s="1"/>
      <c r="EHZ1" s="1"/>
      <c r="EIL1" s="1"/>
      <c r="EIX1" s="1"/>
      <c r="EJJ1" s="1"/>
      <c r="EJV1" s="1"/>
      <c r="EKH1" s="1"/>
      <c r="EKT1" s="1"/>
      <c r="ELF1" s="1"/>
      <c r="ELR1" s="1"/>
      <c r="EMD1" s="1"/>
      <c r="EMP1" s="1"/>
      <c r="ENB1" s="1"/>
      <c r="ENN1" s="1"/>
      <c r="ENZ1" s="1"/>
      <c r="EOL1" s="1"/>
      <c r="EOX1" s="1"/>
      <c r="EPJ1" s="1"/>
      <c r="EPV1" s="1"/>
      <c r="EQH1" s="1"/>
      <c r="EQT1" s="1"/>
      <c r="ERF1" s="1"/>
      <c r="ERR1" s="1"/>
      <c r="ESD1" s="1"/>
      <c r="ESP1" s="1"/>
      <c r="ETB1" s="1"/>
      <c r="ETN1" s="1"/>
      <c r="ETZ1" s="1"/>
      <c r="EUL1" s="1"/>
      <c r="EUX1" s="1"/>
      <c r="EVJ1" s="1"/>
      <c r="EVV1" s="1"/>
      <c r="EWH1" s="1"/>
      <c r="EWT1" s="1"/>
      <c r="EXF1" s="1"/>
      <c r="EXR1" s="1"/>
      <c r="EYD1" s="1"/>
      <c r="EYP1" s="1"/>
      <c r="EZB1" s="1"/>
      <c r="EZN1" s="1"/>
      <c r="EZZ1" s="1"/>
      <c r="FAL1" s="1"/>
      <c r="FAX1" s="1"/>
      <c r="FBJ1" s="1"/>
      <c r="FBV1" s="1"/>
      <c r="FCH1" s="1"/>
      <c r="FCT1" s="1"/>
      <c r="FDF1" s="1"/>
      <c r="FDR1" s="1"/>
      <c r="FED1" s="1"/>
      <c r="FEP1" s="1"/>
      <c r="FFB1" s="1"/>
      <c r="FFN1" s="1"/>
      <c r="FFZ1" s="1"/>
      <c r="FGL1" s="1"/>
      <c r="FGX1" s="1"/>
      <c r="FHJ1" s="1"/>
      <c r="FHV1" s="1"/>
      <c r="FIH1" s="1"/>
      <c r="FIT1" s="1"/>
      <c r="FJF1" s="1"/>
      <c r="FJR1" s="1"/>
      <c r="FKD1" s="1"/>
      <c r="FKP1" s="1"/>
      <c r="FLB1" s="1"/>
      <c r="FLN1" s="1"/>
      <c r="FLZ1" s="1"/>
      <c r="FML1" s="1"/>
      <c r="FMX1" s="1"/>
      <c r="FNJ1" s="1"/>
      <c r="FNV1" s="1"/>
      <c r="FOH1" s="1"/>
      <c r="FOT1" s="1"/>
      <c r="FPF1" s="1"/>
      <c r="FPR1" s="1"/>
      <c r="FQD1" s="1"/>
      <c r="FQP1" s="1"/>
      <c r="FRB1" s="1"/>
      <c r="FRN1" s="1"/>
      <c r="FRZ1" s="1"/>
      <c r="FSL1" s="1"/>
      <c r="FSX1" s="1"/>
      <c r="FTJ1" s="1"/>
      <c r="FTV1" s="1"/>
      <c r="FUH1" s="1"/>
      <c r="FUT1" s="1"/>
      <c r="FVF1" s="1"/>
      <c r="FVR1" s="1"/>
      <c r="FWD1" s="1"/>
      <c r="FWP1" s="1"/>
      <c r="FXB1" s="1"/>
      <c r="FXN1" s="1"/>
      <c r="FXZ1" s="1"/>
      <c r="FYL1" s="1"/>
      <c r="FYX1" s="1"/>
      <c r="FZJ1" s="1"/>
      <c r="FZV1" s="1"/>
      <c r="GAH1" s="1"/>
      <c r="GAT1" s="1"/>
      <c r="GBF1" s="1"/>
      <c r="GBR1" s="1"/>
      <c r="GCD1" s="1"/>
      <c r="GCP1" s="1"/>
      <c r="GDB1" s="1"/>
      <c r="GDN1" s="1"/>
      <c r="GDZ1" s="1"/>
      <c r="GEL1" s="1"/>
      <c r="GEX1" s="1"/>
      <c r="GFJ1" s="1"/>
      <c r="GFV1" s="1"/>
      <c r="GGH1" s="1"/>
      <c r="GGT1" s="1"/>
      <c r="GHF1" s="1"/>
      <c r="GHR1" s="1"/>
      <c r="GID1" s="1"/>
      <c r="GIP1" s="1"/>
      <c r="GJB1" s="1"/>
      <c r="GJN1" s="1"/>
      <c r="GJZ1" s="1"/>
      <c r="GKL1" s="1"/>
      <c r="GKX1" s="1"/>
      <c r="GLJ1" s="1"/>
      <c r="GLV1" s="1"/>
      <c r="GMH1" s="1"/>
      <c r="GMT1" s="1"/>
      <c r="GNF1" s="1"/>
      <c r="GNR1" s="1"/>
      <c r="GOD1" s="1"/>
      <c r="GOP1" s="1"/>
      <c r="GPB1" s="1"/>
      <c r="GPN1" s="1"/>
      <c r="GPZ1" s="1"/>
      <c r="GQL1" s="1"/>
      <c r="GQX1" s="1"/>
      <c r="GRJ1" s="1"/>
      <c r="GRV1" s="1"/>
      <c r="GSH1" s="1"/>
      <c r="GST1" s="1"/>
      <c r="GTF1" s="1"/>
      <c r="GTR1" s="1"/>
      <c r="GUD1" s="1"/>
      <c r="GUP1" s="1"/>
      <c r="GVB1" s="1"/>
      <c r="GVN1" s="1"/>
      <c r="GVZ1" s="1"/>
      <c r="GWL1" s="1"/>
      <c r="GWX1" s="1"/>
      <c r="GXJ1" s="1"/>
      <c r="GXV1" s="1"/>
      <c r="GYH1" s="1"/>
      <c r="GYT1" s="1"/>
      <c r="GZF1" s="1"/>
      <c r="GZR1" s="1"/>
      <c r="HAD1" s="1"/>
      <c r="HAP1" s="1"/>
      <c r="HBB1" s="1"/>
      <c r="HBN1" s="1"/>
      <c r="HBZ1" s="1"/>
      <c r="HCL1" s="1"/>
      <c r="HCX1" s="1"/>
      <c r="HDJ1" s="1"/>
      <c r="HDV1" s="1"/>
      <c r="HEH1" s="1"/>
      <c r="HET1" s="1"/>
      <c r="HFF1" s="1"/>
      <c r="HFR1" s="1"/>
      <c r="HGD1" s="1"/>
      <c r="HGP1" s="1"/>
      <c r="HHB1" s="1"/>
      <c r="HHN1" s="1"/>
      <c r="HHZ1" s="1"/>
      <c r="HIL1" s="1"/>
      <c r="HIX1" s="1"/>
      <c r="HJJ1" s="1"/>
      <c r="HJV1" s="1"/>
      <c r="HKH1" s="1"/>
      <c r="HKT1" s="1"/>
      <c r="HLF1" s="1"/>
      <c r="HLR1" s="1"/>
      <c r="HMD1" s="1"/>
      <c r="HMP1" s="1"/>
      <c r="HNB1" s="1"/>
      <c r="HNN1" s="1"/>
      <c r="HNZ1" s="1"/>
      <c r="HOL1" s="1"/>
      <c r="HOX1" s="1"/>
      <c r="HPJ1" s="1"/>
      <c r="HPV1" s="1"/>
      <c r="HQH1" s="1"/>
      <c r="HQT1" s="1"/>
      <c r="HRF1" s="1"/>
      <c r="HRR1" s="1"/>
      <c r="HSD1" s="1"/>
      <c r="HSP1" s="1"/>
      <c r="HTB1" s="1"/>
      <c r="HTN1" s="1"/>
      <c r="HTZ1" s="1"/>
      <c r="HUL1" s="1"/>
      <c r="HUX1" s="1"/>
      <c r="HVJ1" s="1"/>
      <c r="HVV1" s="1"/>
      <c r="HWH1" s="1"/>
      <c r="HWT1" s="1"/>
      <c r="HXF1" s="1"/>
      <c r="HXR1" s="1"/>
      <c r="HYD1" s="1"/>
      <c r="HYP1" s="1"/>
      <c r="HZB1" s="1"/>
      <c r="HZN1" s="1"/>
      <c r="HZZ1" s="1"/>
      <c r="IAL1" s="1"/>
      <c r="IAX1" s="1"/>
      <c r="IBJ1" s="1"/>
      <c r="IBV1" s="1"/>
      <c r="ICH1" s="1"/>
      <c r="ICT1" s="1"/>
      <c r="IDF1" s="1"/>
      <c r="IDR1" s="1"/>
      <c r="IED1" s="1"/>
      <c r="IEP1" s="1"/>
      <c r="IFB1" s="1"/>
      <c r="IFN1" s="1"/>
      <c r="IFZ1" s="1"/>
      <c r="IGL1" s="1"/>
      <c r="IGX1" s="1"/>
      <c r="IHJ1" s="1"/>
      <c r="IHV1" s="1"/>
      <c r="IIH1" s="1"/>
      <c r="IIT1" s="1"/>
      <c r="IJF1" s="1"/>
      <c r="IJR1" s="1"/>
      <c r="IKD1" s="1"/>
      <c r="IKP1" s="1"/>
      <c r="ILB1" s="1"/>
      <c r="ILN1" s="1"/>
      <c r="ILZ1" s="1"/>
      <c r="IML1" s="1"/>
      <c r="IMX1" s="1"/>
      <c r="INJ1" s="1"/>
      <c r="INV1" s="1"/>
      <c r="IOH1" s="1"/>
      <c r="IOT1" s="1"/>
      <c r="IPF1" s="1"/>
      <c r="IPR1" s="1"/>
      <c r="IQD1" s="1"/>
      <c r="IQP1" s="1"/>
      <c r="IRB1" s="1"/>
      <c r="IRN1" s="1"/>
      <c r="IRZ1" s="1"/>
      <c r="ISL1" s="1"/>
      <c r="ISX1" s="1"/>
      <c r="ITJ1" s="1"/>
      <c r="ITV1" s="1"/>
      <c r="IUH1" s="1"/>
      <c r="IUT1" s="1"/>
      <c r="IVF1" s="1"/>
      <c r="IVR1" s="1"/>
      <c r="IWD1" s="1"/>
      <c r="IWP1" s="1"/>
      <c r="IXB1" s="1"/>
      <c r="IXN1" s="1"/>
      <c r="IXZ1" s="1"/>
      <c r="IYL1" s="1"/>
      <c r="IYX1" s="1"/>
      <c r="IZJ1" s="1"/>
      <c r="IZV1" s="1"/>
      <c r="JAH1" s="1"/>
      <c r="JAT1" s="1"/>
      <c r="JBF1" s="1"/>
      <c r="JBR1" s="1"/>
      <c r="JCD1" s="1"/>
      <c r="JCP1" s="1"/>
      <c r="JDB1" s="1"/>
      <c r="JDN1" s="1"/>
      <c r="JDZ1" s="1"/>
      <c r="JEL1" s="1"/>
      <c r="JEX1" s="1"/>
      <c r="JFJ1" s="1"/>
      <c r="JFV1" s="1"/>
      <c r="JGH1" s="1"/>
      <c r="JGT1" s="1"/>
      <c r="JHF1" s="1"/>
      <c r="JHR1" s="1"/>
      <c r="JID1" s="1"/>
      <c r="JIP1" s="1"/>
      <c r="JJB1" s="1"/>
      <c r="JJN1" s="1"/>
      <c r="JJZ1" s="1"/>
      <c r="JKL1" s="1"/>
      <c r="JKX1" s="1"/>
      <c r="JLJ1" s="1"/>
      <c r="JLV1" s="1"/>
      <c r="JMH1" s="1"/>
      <c r="JMT1" s="1"/>
      <c r="JNF1" s="1"/>
      <c r="JNR1" s="1"/>
      <c r="JOD1" s="1"/>
      <c r="JOP1" s="1"/>
      <c r="JPB1" s="1"/>
      <c r="JPN1" s="1"/>
      <c r="JPZ1" s="1"/>
      <c r="JQL1" s="1"/>
      <c r="JQX1" s="1"/>
      <c r="JRJ1" s="1"/>
      <c r="JRV1" s="1"/>
      <c r="JSH1" s="1"/>
      <c r="JST1" s="1"/>
      <c r="JTF1" s="1"/>
      <c r="JTR1" s="1"/>
      <c r="JUD1" s="1"/>
      <c r="JUP1" s="1"/>
      <c r="JVB1" s="1"/>
      <c r="JVN1" s="1"/>
      <c r="JVZ1" s="1"/>
      <c r="JWL1" s="1"/>
      <c r="JWX1" s="1"/>
      <c r="JXJ1" s="1"/>
      <c r="JXV1" s="1"/>
      <c r="JYH1" s="1"/>
      <c r="JYT1" s="1"/>
      <c r="JZF1" s="1"/>
      <c r="JZR1" s="1"/>
      <c r="KAD1" s="1"/>
      <c r="KAP1" s="1"/>
      <c r="KBB1" s="1"/>
      <c r="KBN1" s="1"/>
      <c r="KBZ1" s="1"/>
      <c r="KCL1" s="1"/>
      <c r="KCX1" s="1"/>
      <c r="KDJ1" s="1"/>
      <c r="KDV1" s="1"/>
      <c r="KEH1" s="1"/>
      <c r="KET1" s="1"/>
      <c r="KFF1" s="1"/>
      <c r="KFR1" s="1"/>
      <c r="KGD1" s="1"/>
      <c r="KGP1" s="1"/>
      <c r="KHB1" s="1"/>
      <c r="KHN1" s="1"/>
      <c r="KHZ1" s="1"/>
      <c r="KIL1" s="1"/>
      <c r="KIX1" s="1"/>
      <c r="KJJ1" s="1"/>
      <c r="KJV1" s="1"/>
      <c r="KKH1" s="1"/>
      <c r="KKT1" s="1"/>
      <c r="KLF1" s="1"/>
      <c r="KLR1" s="1"/>
      <c r="KMD1" s="1"/>
      <c r="KMP1" s="1"/>
      <c r="KNB1" s="1"/>
      <c r="KNN1" s="1"/>
      <c r="KNZ1" s="1"/>
      <c r="KOL1" s="1"/>
      <c r="KOX1" s="1"/>
      <c r="KPJ1" s="1"/>
      <c r="KPV1" s="1"/>
      <c r="KQH1" s="1"/>
      <c r="KQT1" s="1"/>
      <c r="KRF1" s="1"/>
      <c r="KRR1" s="1"/>
      <c r="KSD1" s="1"/>
      <c r="KSP1" s="1"/>
      <c r="KTB1" s="1"/>
      <c r="KTN1" s="1"/>
      <c r="KTZ1" s="1"/>
      <c r="KUL1" s="1"/>
      <c r="KUX1" s="1"/>
      <c r="KVJ1" s="1"/>
      <c r="KVV1" s="1"/>
      <c r="KWH1" s="1"/>
      <c r="KWT1" s="1"/>
      <c r="KXF1" s="1"/>
      <c r="KXR1" s="1"/>
      <c r="KYD1" s="1"/>
      <c r="KYP1" s="1"/>
      <c r="KZB1" s="1"/>
      <c r="KZN1" s="1"/>
      <c r="KZZ1" s="1"/>
      <c r="LAL1" s="1"/>
      <c r="LAX1" s="1"/>
      <c r="LBJ1" s="1"/>
      <c r="LBV1" s="1"/>
      <c r="LCH1" s="1"/>
      <c r="LCT1" s="1"/>
      <c r="LDF1" s="1"/>
      <c r="LDR1" s="1"/>
      <c r="LED1" s="1"/>
      <c r="LEP1" s="1"/>
      <c r="LFB1" s="1"/>
      <c r="LFN1" s="1"/>
      <c r="LFZ1" s="1"/>
      <c r="LGL1" s="1"/>
      <c r="LGX1" s="1"/>
      <c r="LHJ1" s="1"/>
      <c r="LHV1" s="1"/>
      <c r="LIH1" s="1"/>
      <c r="LIT1" s="1"/>
      <c r="LJF1" s="1"/>
      <c r="LJR1" s="1"/>
      <c r="LKD1" s="1"/>
      <c r="LKP1" s="1"/>
      <c r="LLB1" s="1"/>
      <c r="LLN1" s="1"/>
      <c r="LLZ1" s="1"/>
      <c r="LML1" s="1"/>
      <c r="LMX1" s="1"/>
      <c r="LNJ1" s="1"/>
      <c r="LNV1" s="1"/>
      <c r="LOH1" s="1"/>
      <c r="LOT1" s="1"/>
      <c r="LPF1" s="1"/>
      <c r="LPR1" s="1"/>
      <c r="LQD1" s="1"/>
      <c r="LQP1" s="1"/>
      <c r="LRB1" s="1"/>
      <c r="LRN1" s="1"/>
      <c r="LRZ1" s="1"/>
      <c r="LSL1" s="1"/>
      <c r="LSX1" s="1"/>
      <c r="LTJ1" s="1"/>
      <c r="LTV1" s="1"/>
      <c r="LUH1" s="1"/>
      <c r="LUT1" s="1"/>
      <c r="LVF1" s="1"/>
      <c r="LVR1" s="1"/>
      <c r="LWD1" s="1"/>
      <c r="LWP1" s="1"/>
      <c r="LXB1" s="1"/>
      <c r="LXN1" s="1"/>
      <c r="LXZ1" s="1"/>
      <c r="LYL1" s="1"/>
      <c r="LYX1" s="1"/>
      <c r="LZJ1" s="1"/>
      <c r="LZV1" s="1"/>
      <c r="MAH1" s="1"/>
      <c r="MAT1" s="1"/>
      <c r="MBF1" s="1"/>
      <c r="MBR1" s="1"/>
      <c r="MCD1" s="1"/>
      <c r="MCP1" s="1"/>
      <c r="MDB1" s="1"/>
      <c r="MDN1" s="1"/>
      <c r="MDZ1" s="1"/>
      <c r="MEL1" s="1"/>
      <c r="MEX1" s="1"/>
      <c r="MFJ1" s="1"/>
      <c r="MFV1" s="1"/>
      <c r="MGH1" s="1"/>
      <c r="MGT1" s="1"/>
      <c r="MHF1" s="1"/>
      <c r="MHR1" s="1"/>
      <c r="MID1" s="1"/>
      <c r="MIP1" s="1"/>
      <c r="MJB1" s="1"/>
      <c r="MJN1" s="1"/>
      <c r="MJZ1" s="1"/>
      <c r="MKL1" s="1"/>
      <c r="MKX1" s="1"/>
      <c r="MLJ1" s="1"/>
      <c r="MLV1" s="1"/>
      <c r="MMH1" s="1"/>
      <c r="MMT1" s="1"/>
      <c r="MNF1" s="1"/>
      <c r="MNR1" s="1"/>
      <c r="MOD1" s="1"/>
      <c r="MOP1" s="1"/>
      <c r="MPB1" s="1"/>
      <c r="MPN1" s="1"/>
      <c r="MPZ1" s="1"/>
      <c r="MQL1" s="1"/>
      <c r="MQX1" s="1"/>
      <c r="MRJ1" s="1"/>
      <c r="MRV1" s="1"/>
      <c r="MSH1" s="1"/>
      <c r="MST1" s="1"/>
      <c r="MTF1" s="1"/>
      <c r="MTR1" s="1"/>
      <c r="MUD1" s="1"/>
      <c r="MUP1" s="1"/>
      <c r="MVB1" s="1"/>
      <c r="MVN1" s="1"/>
      <c r="MVZ1" s="1"/>
      <c r="MWL1" s="1"/>
      <c r="MWX1" s="1"/>
      <c r="MXJ1" s="1"/>
      <c r="MXV1" s="1"/>
      <c r="MYH1" s="1"/>
      <c r="MYT1" s="1"/>
      <c r="MZF1" s="1"/>
      <c r="MZR1" s="1"/>
      <c r="NAD1" s="1"/>
      <c r="NAP1" s="1"/>
      <c r="NBB1" s="1"/>
      <c r="NBN1" s="1"/>
      <c r="NBZ1" s="1"/>
      <c r="NCL1" s="1"/>
      <c r="NCX1" s="1"/>
      <c r="NDJ1" s="1"/>
      <c r="NDV1" s="1"/>
      <c r="NEH1" s="1"/>
      <c r="NET1" s="1"/>
      <c r="NFF1" s="1"/>
      <c r="NFR1" s="1"/>
      <c r="NGD1" s="1"/>
      <c r="NGP1" s="1"/>
      <c r="NHB1" s="1"/>
      <c r="NHN1" s="1"/>
      <c r="NHZ1" s="1"/>
      <c r="NIL1" s="1"/>
      <c r="NIX1" s="1"/>
      <c r="NJJ1" s="1"/>
      <c r="NJV1" s="1"/>
      <c r="NKH1" s="1"/>
      <c r="NKT1" s="1"/>
      <c r="NLF1" s="1"/>
      <c r="NLR1" s="1"/>
      <c r="NMD1" s="1"/>
      <c r="NMP1" s="1"/>
      <c r="NNB1" s="1"/>
      <c r="NNN1" s="1"/>
      <c r="NNZ1" s="1"/>
      <c r="NOL1" s="1"/>
      <c r="NOX1" s="1"/>
      <c r="NPJ1" s="1"/>
      <c r="NPV1" s="1"/>
      <c r="NQH1" s="1"/>
      <c r="NQT1" s="1"/>
      <c r="NRF1" s="1"/>
      <c r="NRR1" s="1"/>
      <c r="NSD1" s="1"/>
      <c r="NSP1" s="1"/>
      <c r="NTB1" s="1"/>
      <c r="NTN1" s="1"/>
      <c r="NTZ1" s="1"/>
      <c r="NUL1" s="1"/>
      <c r="NUX1" s="1"/>
      <c r="NVJ1" s="1"/>
      <c r="NVV1" s="1"/>
      <c r="NWH1" s="1"/>
      <c r="NWT1" s="1"/>
      <c r="NXF1" s="1"/>
      <c r="NXR1" s="1"/>
      <c r="NYD1" s="1"/>
      <c r="NYP1" s="1"/>
      <c r="NZB1" s="1"/>
      <c r="NZN1" s="1"/>
      <c r="NZZ1" s="1"/>
      <c r="OAL1" s="1"/>
      <c r="OAX1" s="1"/>
      <c r="OBJ1" s="1"/>
      <c r="OBV1" s="1"/>
      <c r="OCH1" s="1"/>
      <c r="OCT1" s="1"/>
      <c r="ODF1" s="1"/>
      <c r="ODR1" s="1"/>
      <c r="OED1" s="1"/>
      <c r="OEP1" s="1"/>
      <c r="OFB1" s="1"/>
      <c r="OFN1" s="1"/>
      <c r="OFZ1" s="1"/>
      <c r="OGL1" s="1"/>
      <c r="OGX1" s="1"/>
      <c r="OHJ1" s="1"/>
      <c r="OHV1" s="1"/>
      <c r="OIH1" s="1"/>
      <c r="OIT1" s="1"/>
      <c r="OJF1" s="1"/>
      <c r="OJR1" s="1"/>
      <c r="OKD1" s="1"/>
      <c r="OKP1" s="1"/>
      <c r="OLB1" s="1"/>
      <c r="OLN1" s="1"/>
      <c r="OLZ1" s="1"/>
      <c r="OML1" s="1"/>
      <c r="OMX1" s="1"/>
      <c r="ONJ1" s="1"/>
      <c r="ONV1" s="1"/>
      <c r="OOH1" s="1"/>
      <c r="OOT1" s="1"/>
      <c r="OPF1" s="1"/>
      <c r="OPR1" s="1"/>
      <c r="OQD1" s="1"/>
      <c r="OQP1" s="1"/>
      <c r="ORB1" s="1"/>
      <c r="ORN1" s="1"/>
      <c r="ORZ1" s="1"/>
      <c r="OSL1" s="1"/>
      <c r="OSX1" s="1"/>
      <c r="OTJ1" s="1"/>
      <c r="OTV1" s="1"/>
      <c r="OUH1" s="1"/>
      <c r="OUT1" s="1"/>
      <c r="OVF1" s="1"/>
      <c r="OVR1" s="1"/>
      <c r="OWD1" s="1"/>
      <c r="OWP1" s="1"/>
      <c r="OXB1" s="1"/>
      <c r="OXN1" s="1"/>
      <c r="OXZ1" s="1"/>
      <c r="OYL1" s="1"/>
      <c r="OYX1" s="1"/>
      <c r="OZJ1" s="1"/>
      <c r="OZV1" s="1"/>
      <c r="PAH1" s="1"/>
      <c r="PAT1" s="1"/>
      <c r="PBF1" s="1"/>
      <c r="PBR1" s="1"/>
      <c r="PCD1" s="1"/>
      <c r="PCP1" s="1"/>
      <c r="PDB1" s="1"/>
      <c r="PDN1" s="1"/>
      <c r="PDZ1" s="1"/>
      <c r="PEL1" s="1"/>
      <c r="PEX1" s="1"/>
      <c r="PFJ1" s="1"/>
      <c r="PFV1" s="1"/>
      <c r="PGH1" s="1"/>
      <c r="PGT1" s="1"/>
      <c r="PHF1" s="1"/>
      <c r="PHR1" s="1"/>
      <c r="PID1" s="1"/>
      <c r="PIP1" s="1"/>
      <c r="PJB1" s="1"/>
      <c r="PJN1" s="1"/>
      <c r="PJZ1" s="1"/>
      <c r="PKL1" s="1"/>
      <c r="PKX1" s="1"/>
      <c r="PLJ1" s="1"/>
      <c r="PLV1" s="1"/>
      <c r="PMH1" s="1"/>
      <c r="PMT1" s="1"/>
      <c r="PNF1" s="1"/>
      <c r="PNR1" s="1"/>
      <c r="POD1" s="1"/>
      <c r="POP1" s="1"/>
      <c r="PPB1" s="1"/>
      <c r="PPN1" s="1"/>
      <c r="PPZ1" s="1"/>
      <c r="PQL1" s="1"/>
      <c r="PQX1" s="1"/>
      <c r="PRJ1" s="1"/>
      <c r="PRV1" s="1"/>
      <c r="PSH1" s="1"/>
      <c r="PST1" s="1"/>
      <c r="PTF1" s="1"/>
      <c r="PTR1" s="1"/>
      <c r="PUD1" s="1"/>
      <c r="PUP1" s="1"/>
      <c r="PVB1" s="1"/>
      <c r="PVN1" s="1"/>
      <c r="PVZ1" s="1"/>
      <c r="PWL1" s="1"/>
      <c r="PWX1" s="1"/>
      <c r="PXJ1" s="1"/>
      <c r="PXV1" s="1"/>
      <c r="PYH1" s="1"/>
      <c r="PYT1" s="1"/>
      <c r="PZF1" s="1"/>
      <c r="PZR1" s="1"/>
      <c r="QAD1" s="1"/>
      <c r="QAP1" s="1"/>
      <c r="QBB1" s="1"/>
      <c r="QBN1" s="1"/>
      <c r="QBZ1" s="1"/>
      <c r="QCL1" s="1"/>
      <c r="QCX1" s="1"/>
      <c r="QDJ1" s="1"/>
      <c r="QDV1" s="1"/>
      <c r="QEH1" s="1"/>
      <c r="QET1" s="1"/>
      <c r="QFF1" s="1"/>
      <c r="QFR1" s="1"/>
      <c r="QGD1" s="1"/>
      <c r="QGP1" s="1"/>
      <c r="QHB1" s="1"/>
      <c r="QHN1" s="1"/>
      <c r="QHZ1" s="1"/>
      <c r="QIL1" s="1"/>
      <c r="QIX1" s="1"/>
      <c r="QJJ1" s="1"/>
      <c r="QJV1" s="1"/>
      <c r="QKH1" s="1"/>
      <c r="QKT1" s="1"/>
      <c r="QLF1" s="1"/>
      <c r="QLR1" s="1"/>
      <c r="QMD1" s="1"/>
      <c r="QMP1" s="1"/>
      <c r="QNB1" s="1"/>
      <c r="QNN1" s="1"/>
      <c r="QNZ1" s="1"/>
      <c r="QOL1" s="1"/>
      <c r="QOX1" s="1"/>
      <c r="QPJ1" s="1"/>
      <c r="QPV1" s="1"/>
      <c r="QQH1" s="1"/>
      <c r="QQT1" s="1"/>
      <c r="QRF1" s="1"/>
      <c r="QRR1" s="1"/>
      <c r="QSD1" s="1"/>
      <c r="QSP1" s="1"/>
      <c r="QTB1" s="1"/>
      <c r="QTN1" s="1"/>
      <c r="QTZ1" s="1"/>
      <c r="QUL1" s="1"/>
      <c r="QUX1" s="1"/>
      <c r="QVJ1" s="1"/>
      <c r="QVV1" s="1"/>
      <c r="QWH1" s="1"/>
      <c r="QWT1" s="1"/>
      <c r="QXF1" s="1"/>
      <c r="QXR1" s="1"/>
      <c r="QYD1" s="1"/>
      <c r="QYP1" s="1"/>
      <c r="QZB1" s="1"/>
      <c r="QZN1" s="1"/>
      <c r="QZZ1" s="1"/>
      <c r="RAL1" s="1"/>
      <c r="RAX1" s="1"/>
      <c r="RBJ1" s="1"/>
      <c r="RBV1" s="1"/>
      <c r="RCH1" s="1"/>
      <c r="RCT1" s="1"/>
      <c r="RDF1" s="1"/>
      <c r="RDR1" s="1"/>
      <c r="RED1" s="1"/>
      <c r="REP1" s="1"/>
      <c r="RFB1" s="1"/>
      <c r="RFN1" s="1"/>
      <c r="RFZ1" s="1"/>
      <c r="RGL1" s="1"/>
      <c r="RGX1" s="1"/>
      <c r="RHJ1" s="1"/>
      <c r="RHV1" s="1"/>
      <c r="RIH1" s="1"/>
      <c r="RIT1" s="1"/>
      <c r="RJF1" s="1"/>
      <c r="RJR1" s="1"/>
      <c r="RKD1" s="1"/>
      <c r="RKP1" s="1"/>
      <c r="RLB1" s="1"/>
      <c r="RLN1" s="1"/>
      <c r="RLZ1" s="1"/>
      <c r="RML1" s="1"/>
      <c r="RMX1" s="1"/>
      <c r="RNJ1" s="1"/>
      <c r="RNV1" s="1"/>
      <c r="ROH1" s="1"/>
      <c r="ROT1" s="1"/>
      <c r="RPF1" s="1"/>
      <c r="RPR1" s="1"/>
      <c r="RQD1" s="1"/>
      <c r="RQP1" s="1"/>
      <c r="RRB1" s="1"/>
      <c r="RRN1" s="1"/>
      <c r="RRZ1" s="1"/>
      <c r="RSL1" s="1"/>
      <c r="RSX1" s="1"/>
      <c r="RTJ1" s="1"/>
      <c r="RTV1" s="1"/>
      <c r="RUH1" s="1"/>
      <c r="RUT1" s="1"/>
      <c r="RVF1" s="1"/>
      <c r="RVR1" s="1"/>
      <c r="RWD1" s="1"/>
      <c r="RWP1" s="1"/>
      <c r="RXB1" s="1"/>
      <c r="RXN1" s="1"/>
      <c r="RXZ1" s="1"/>
      <c r="RYL1" s="1"/>
      <c r="RYX1" s="1"/>
      <c r="RZJ1" s="1"/>
      <c r="RZV1" s="1"/>
      <c r="SAH1" s="1"/>
      <c r="SAT1" s="1"/>
      <c r="SBF1" s="1"/>
      <c r="SBR1" s="1"/>
      <c r="SCD1" s="1"/>
      <c r="SCP1" s="1"/>
      <c r="SDB1" s="1"/>
      <c r="SDN1" s="1"/>
      <c r="SDZ1" s="1"/>
      <c r="SEL1" s="1"/>
      <c r="SEX1" s="1"/>
      <c r="SFJ1" s="1"/>
      <c r="SFV1" s="1"/>
      <c r="SGH1" s="1"/>
      <c r="SGT1" s="1"/>
      <c r="SHF1" s="1"/>
      <c r="SHR1" s="1"/>
      <c r="SID1" s="1"/>
      <c r="SIP1" s="1"/>
      <c r="SJB1" s="1"/>
      <c r="SJN1" s="1"/>
      <c r="SJZ1" s="1"/>
      <c r="SKL1" s="1"/>
      <c r="SKX1" s="1"/>
      <c r="SLJ1" s="1"/>
      <c r="SLV1" s="1"/>
      <c r="SMH1" s="1"/>
      <c r="SMT1" s="1"/>
      <c r="SNF1" s="1"/>
      <c r="SNR1" s="1"/>
      <c r="SOD1" s="1"/>
      <c r="SOP1" s="1"/>
      <c r="SPB1" s="1"/>
      <c r="SPN1" s="1"/>
      <c r="SPZ1" s="1"/>
      <c r="SQL1" s="1"/>
      <c r="SQX1" s="1"/>
      <c r="SRJ1" s="1"/>
      <c r="SRV1" s="1"/>
      <c r="SSH1" s="1"/>
      <c r="SST1" s="1"/>
      <c r="STF1" s="1"/>
      <c r="STR1" s="1"/>
      <c r="SUD1" s="1"/>
      <c r="SUP1" s="1"/>
      <c r="SVB1" s="1"/>
      <c r="SVN1" s="1"/>
      <c r="SVZ1" s="1"/>
      <c r="SWL1" s="1"/>
      <c r="SWX1" s="1"/>
      <c r="SXJ1" s="1"/>
      <c r="SXV1" s="1"/>
      <c r="SYH1" s="1"/>
      <c r="SYT1" s="1"/>
      <c r="SZF1" s="1"/>
      <c r="SZR1" s="1"/>
      <c r="TAD1" s="1"/>
      <c r="TAP1" s="1"/>
      <c r="TBB1" s="1"/>
      <c r="TBN1" s="1"/>
      <c r="TBZ1" s="1"/>
      <c r="TCL1" s="1"/>
      <c r="TCX1" s="1"/>
      <c r="TDJ1" s="1"/>
      <c r="TDV1" s="1"/>
      <c r="TEH1" s="1"/>
      <c r="TET1" s="1"/>
      <c r="TFF1" s="1"/>
      <c r="TFL1" s="3"/>
      <c r="TFR1" s="1"/>
      <c r="TGD1" s="1"/>
      <c r="TGP1" s="1"/>
      <c r="THB1" s="1"/>
      <c r="THN1" s="1"/>
      <c r="THZ1" s="1"/>
      <c r="TIL1" s="1"/>
      <c r="TIX1" s="1"/>
      <c r="TJJ1" s="1"/>
      <c r="TJV1" s="1"/>
      <c r="TKH1" s="1"/>
      <c r="TKT1" s="1"/>
      <c r="TLF1" s="1"/>
      <c r="TLR1" s="1"/>
      <c r="TMD1" s="1"/>
      <c r="TMP1" s="1"/>
      <c r="TNB1" s="1"/>
      <c r="TNN1" s="1"/>
      <c r="TNZ1" s="1"/>
      <c r="TOL1" s="1"/>
      <c r="TOX1" s="1"/>
      <c r="TPJ1" s="1"/>
      <c r="TPV1" s="1"/>
      <c r="TQH1" s="1"/>
      <c r="TQT1" s="1"/>
      <c r="TRF1" s="1"/>
      <c r="TRR1" s="1"/>
      <c r="TSD1" s="1"/>
      <c r="TSP1" s="1"/>
      <c r="TTB1" s="1"/>
      <c r="TTN1" s="1"/>
      <c r="TTZ1" s="1"/>
      <c r="TUL1" s="1"/>
      <c r="TUX1" s="1"/>
      <c r="TVJ1" s="1"/>
      <c r="TVV1" s="1"/>
      <c r="TWH1" s="1"/>
      <c r="TWT1" s="1"/>
      <c r="TXF1" s="1"/>
      <c r="TXR1" s="1"/>
      <c r="TYD1" s="1"/>
      <c r="TYP1" s="1"/>
      <c r="TZB1" s="1"/>
      <c r="TZN1" s="1"/>
      <c r="TZZ1" s="1"/>
      <c r="UAL1" s="1"/>
      <c r="UAX1" s="1"/>
      <c r="UBJ1" s="1"/>
      <c r="UBV1" s="1"/>
      <c r="UCH1" s="1"/>
      <c r="UCT1" s="1"/>
      <c r="UDF1" s="1"/>
      <c r="UDR1" s="1"/>
      <c r="UED1" s="1"/>
      <c r="UEP1" s="1"/>
      <c r="UFB1" s="1"/>
      <c r="UFN1" s="1"/>
      <c r="UFZ1" s="1"/>
      <c r="UGL1" s="1"/>
      <c r="UGX1" s="1"/>
      <c r="UHJ1" s="1"/>
      <c r="UHV1" s="1"/>
      <c r="UIH1" s="1"/>
      <c r="UIT1" s="1"/>
      <c r="UJF1" s="1"/>
      <c r="UJR1" s="1"/>
      <c r="UKD1" s="1"/>
      <c r="UKP1" s="1"/>
      <c r="ULB1" s="1"/>
      <c r="ULN1" s="1"/>
      <c r="ULZ1" s="1"/>
      <c r="UML1" s="1"/>
      <c r="UMX1" s="1"/>
      <c r="UNJ1" s="1"/>
      <c r="UNV1" s="1"/>
      <c r="UOH1" s="1"/>
      <c r="UOT1" s="1"/>
      <c r="UPF1" s="1"/>
      <c r="UPR1" s="1"/>
      <c r="UQD1" s="1"/>
      <c r="UQP1" s="1"/>
      <c r="URB1" s="1"/>
      <c r="URN1" s="1"/>
      <c r="URZ1" s="1"/>
      <c r="USL1" s="1"/>
      <c r="USX1" s="1"/>
      <c r="UTJ1" s="1"/>
      <c r="UTV1" s="1"/>
      <c r="UUH1" s="1"/>
      <c r="UUT1" s="1"/>
      <c r="UVF1" s="1"/>
      <c r="UVR1" s="1"/>
      <c r="UWD1" s="1"/>
      <c r="UWP1" s="1"/>
      <c r="UXB1" s="1"/>
      <c r="UXN1" s="1"/>
      <c r="UXZ1" s="1"/>
      <c r="UYL1" s="1"/>
      <c r="UYX1" s="1"/>
      <c r="UZJ1" s="1"/>
      <c r="UZV1" s="1"/>
      <c r="VAH1" s="1"/>
      <c r="VAT1" s="1"/>
      <c r="VBF1" s="1"/>
      <c r="VBR1" s="1"/>
      <c r="VCD1" s="1"/>
      <c r="VCP1" s="1"/>
      <c r="VDB1" s="1"/>
      <c r="VDN1" s="1"/>
      <c r="VDZ1" s="1"/>
      <c r="VEL1" s="1"/>
      <c r="VEX1" s="1"/>
      <c r="VFJ1" s="1"/>
      <c r="VFV1" s="1"/>
      <c r="VGH1" s="1"/>
      <c r="VGT1" s="1"/>
      <c r="VHF1" s="1"/>
      <c r="VHR1" s="1"/>
      <c r="VID1" s="1"/>
      <c r="VIP1" s="1"/>
      <c r="VJB1" s="1"/>
      <c r="VJN1" s="1"/>
      <c r="VJZ1" s="1"/>
      <c r="VKL1" s="1"/>
      <c r="VKX1" s="1"/>
      <c r="VLJ1" s="1"/>
      <c r="VLV1" s="1"/>
      <c r="VMH1" s="1"/>
      <c r="VMT1" s="1"/>
      <c r="VNF1" s="1"/>
      <c r="VNR1" s="1"/>
      <c r="VOD1" s="1"/>
      <c r="VOP1" s="1"/>
      <c r="VPB1" s="1"/>
      <c r="VPN1" s="1"/>
      <c r="VPZ1" s="1"/>
      <c r="VQL1" s="1"/>
      <c r="VQX1" s="1"/>
      <c r="VRJ1" s="1"/>
      <c r="VRV1" s="1"/>
      <c r="VSH1" s="1"/>
      <c r="VST1" s="1"/>
      <c r="VTF1" s="1"/>
      <c r="VTR1" s="1"/>
      <c r="VUD1" s="1"/>
      <c r="VUP1" s="1"/>
      <c r="VVB1" s="1"/>
      <c r="VVN1" s="1"/>
      <c r="VVZ1" s="1"/>
      <c r="VWL1" s="1"/>
      <c r="VWX1" s="1"/>
      <c r="VXJ1" s="1"/>
      <c r="VXV1" s="1"/>
      <c r="VYH1" s="1"/>
      <c r="VYT1" s="1"/>
      <c r="VZF1" s="1"/>
      <c r="VZR1" s="1"/>
      <c r="WAD1" s="1"/>
      <c r="WAP1" s="1"/>
      <c r="WBB1" s="1"/>
      <c r="WBN1" s="1"/>
      <c r="WBZ1" s="1"/>
      <c r="WCL1" s="1"/>
      <c r="WCX1" s="1"/>
      <c r="WDJ1" s="1"/>
      <c r="WDV1" s="1"/>
      <c r="WEH1" s="1"/>
      <c r="WET1" s="1"/>
      <c r="WFF1" s="1"/>
      <c r="WFR1" s="1"/>
      <c r="WGD1" s="1"/>
      <c r="WGP1" s="1"/>
      <c r="WHB1" s="1"/>
      <c r="WHN1" s="1"/>
      <c r="WHZ1" s="1"/>
      <c r="WIL1" s="1"/>
      <c r="WIX1" s="1"/>
      <c r="WJJ1" s="1"/>
      <c r="WJV1" s="1"/>
      <c r="WKH1" s="1"/>
      <c r="WKT1" s="1"/>
      <c r="WLF1" s="1"/>
      <c r="WLR1" s="1"/>
      <c r="WMD1" s="1"/>
      <c r="WMP1" s="1"/>
      <c r="WNB1" s="1"/>
      <c r="WNN1" s="1"/>
      <c r="WNZ1" s="1"/>
      <c r="WOL1" s="1"/>
      <c r="WOX1" s="1"/>
      <c r="WPJ1" s="1"/>
      <c r="WPV1" s="1"/>
      <c r="WQH1" s="1"/>
      <c r="WQT1" s="1"/>
      <c r="WRF1" s="1"/>
      <c r="WRR1" s="1"/>
      <c r="WSD1" s="1"/>
      <c r="WSP1" s="1"/>
      <c r="WTB1" s="1"/>
      <c r="WTN1" s="1"/>
      <c r="WTZ1" s="1"/>
      <c r="WUL1" s="1"/>
      <c r="WUX1" s="1"/>
      <c r="WVJ1" s="1"/>
      <c r="WVV1" s="1"/>
      <c r="WWH1" s="1"/>
      <c r="WWT1" s="1"/>
      <c r="WXF1" s="1"/>
      <c r="WXR1" s="1"/>
      <c r="WYD1" s="1"/>
      <c r="WYP1" s="1"/>
      <c r="WZB1" s="1"/>
      <c r="WZN1" s="1"/>
      <c r="WZZ1" s="1"/>
      <c r="XAL1" s="1"/>
      <c r="XAX1" s="1"/>
      <c r="XBJ1" s="1"/>
      <c r="XBV1" s="1"/>
      <c r="XCH1" s="1"/>
      <c r="XCT1" s="1"/>
      <c r="XDF1" s="1"/>
      <c r="XDR1" s="1"/>
      <c r="XED1" s="1"/>
      <c r="XEP1" s="1"/>
      <c r="XFB1" s="1"/>
    </row>
    <row r="2" spans="1:1022 1034:2042 2054:3062 3074:4094 4106:5114 5126:6134 6146:7166 7178:8186 8198:9206 9218:10238 10250:11258 11270:12278 12290:13310 13322:14330 14342:15350 15362:16382">
      <c r="A2" t="s">
        <v>13</v>
      </c>
      <c r="B2" s="1">
        <v>43928.999664351853</v>
      </c>
      <c r="C2" t="s">
        <v>14</v>
      </c>
      <c r="D2">
        <v>1</v>
      </c>
      <c r="E2">
        <v>0</v>
      </c>
      <c r="F2" t="s">
        <v>15</v>
      </c>
      <c r="G2" t="s">
        <v>16</v>
      </c>
      <c r="H2" t="s">
        <v>17</v>
      </c>
      <c r="I2">
        <v>144</v>
      </c>
      <c r="J2" t="b">
        <v>0</v>
      </c>
      <c r="K2">
        <v>215</v>
      </c>
      <c r="L2">
        <v>25119</v>
      </c>
      <c r="M2" s="1">
        <v>40077.608402777776</v>
      </c>
    </row>
    <row r="3" spans="1:1022 1034:2042 2054:3062 3074:4094 4106:5114 5126:6134 6146:7166 7178:8186 8198:9206 9218:10238 10250:11258 11270:12278 12290:13310 13322:14330 14342:15350 15362:16382">
      <c r="A3" t="s">
        <v>18</v>
      </c>
      <c r="B3" s="1">
        <v>43928.999502314815</v>
      </c>
      <c r="C3" t="s">
        <v>19</v>
      </c>
      <c r="D3">
        <v>5</v>
      </c>
      <c r="E3">
        <v>1</v>
      </c>
      <c r="F3" t="s">
        <v>15</v>
      </c>
      <c r="G3" t="s">
        <v>20</v>
      </c>
      <c r="H3" t="s">
        <v>21</v>
      </c>
      <c r="I3">
        <v>288</v>
      </c>
      <c r="J3" t="b">
        <v>0</v>
      </c>
      <c r="K3">
        <v>738</v>
      </c>
      <c r="L3">
        <v>106404</v>
      </c>
      <c r="M3" s="1">
        <v>42736.206354166665</v>
      </c>
    </row>
    <row r="4" spans="1:1022 1034:2042 2054:3062 3074:4094 4106:5114 5126:6134 6146:7166 7178:8186 8198:9206 9218:10238 10250:11258 11270:12278 12290:13310 13322:14330 14342:15350 15362:16382">
      <c r="A4" t="s">
        <v>22</v>
      </c>
      <c r="B4" s="1">
        <v>43928.999340277776</v>
      </c>
      <c r="C4" t="e">
        <f ca="1">_xlfn.SINGLE(RealTakum1 ほんまFeliCa普及して欲しい),PayPayとか今時なんで画面にQR出すねん,時代遅れかっ</f>
        <v>#NAME?</v>
      </c>
      <c r="D4">
        <v>0</v>
      </c>
      <c r="E4">
        <v>0</v>
      </c>
      <c r="F4" t="s">
        <v>15</v>
      </c>
      <c r="H4" t="s">
        <v>23</v>
      </c>
      <c r="I4">
        <v>124</v>
      </c>
      <c r="J4" t="b">
        <v>0</v>
      </c>
      <c r="K4">
        <v>151</v>
      </c>
      <c r="L4">
        <v>93</v>
      </c>
      <c r="M4" s="1">
        <v>43904.226458333331</v>
      </c>
    </row>
    <row r="5" spans="1:1022 1034:2042 2054:3062 3074:4094 4106:5114 5126:6134 6146:7166 7178:8186 8198:9206 9218:10238 10250:11258 11270:12278 12290:13310 13322:14330 14342:15350 15362:16382">
      <c r="A5" t="s">
        <v>24</v>
      </c>
      <c r="B5" s="1">
        <v>43928.999085648145</v>
      </c>
      <c r="C5" t="s">
        <v>25</v>
      </c>
      <c r="D5">
        <v>0</v>
      </c>
      <c r="E5">
        <v>0</v>
      </c>
      <c r="F5" t="s">
        <v>15</v>
      </c>
      <c r="I5">
        <v>262</v>
      </c>
      <c r="J5" t="b">
        <v>0</v>
      </c>
      <c r="K5">
        <v>378</v>
      </c>
      <c r="L5">
        <v>28184</v>
      </c>
      <c r="M5" s="1">
        <v>40748.491111111114</v>
      </c>
    </row>
    <row r="6" spans="1:1022 1034:2042 2054:3062 3074:4094 4106:5114 5126:6134 6146:7166 7178:8186 8198:9206 9218:10238 10250:11258 11270:12278 12290:13310 13322:14330 14342:15350 15362:16382">
      <c r="A6" t="s">
        <v>26</v>
      </c>
      <c r="B6" s="1">
        <v>43928.998622685183</v>
      </c>
      <c r="C6" t="s">
        <v>27</v>
      </c>
      <c r="D6">
        <v>0</v>
      </c>
      <c r="E6">
        <v>0</v>
      </c>
      <c r="F6" t="s">
        <v>15</v>
      </c>
      <c r="G6" t="s">
        <v>28</v>
      </c>
      <c r="H6" t="s">
        <v>29</v>
      </c>
      <c r="I6">
        <v>10</v>
      </c>
      <c r="J6" t="b">
        <v>0</v>
      </c>
      <c r="K6">
        <v>32</v>
      </c>
      <c r="L6">
        <v>1096</v>
      </c>
      <c r="M6" s="1">
        <v>43241.000185185185</v>
      </c>
    </row>
    <row r="7" spans="1:1022 1034:2042 2054:3062 3074:4094 4106:5114 5126:6134 6146:7166 7178:8186 8198:9206 9218:10238 10250:11258 11270:12278 12290:13310 13322:14330 14342:15350 15362:16382">
      <c r="A7" t="s">
        <v>30</v>
      </c>
      <c r="B7" s="1">
        <v>43928.998124999998</v>
      </c>
      <c r="C7" t="s">
        <v>31</v>
      </c>
      <c r="D7">
        <v>0</v>
      </c>
      <c r="E7">
        <v>0</v>
      </c>
      <c r="F7" t="s">
        <v>15</v>
      </c>
      <c r="H7" t="s">
        <v>32</v>
      </c>
      <c r="I7">
        <v>116</v>
      </c>
      <c r="J7" t="b">
        <v>0</v>
      </c>
      <c r="K7">
        <v>1705</v>
      </c>
      <c r="L7">
        <v>11787</v>
      </c>
      <c r="M7" s="1">
        <v>43235.481770833336</v>
      </c>
    </row>
    <row r="8" spans="1:1022 1034:2042 2054:3062 3074:4094 4106:5114 5126:6134 6146:7166 7178:8186 8198:9206 9218:10238 10250:11258 11270:12278 12290:13310 13322:14330 14342:15350 15362:16382">
      <c r="A8" t="s">
        <v>33</v>
      </c>
      <c r="B8" s="1">
        <v>43928.997523148151</v>
      </c>
      <c r="C8" t="e">
        <f ca="1">HAMAZUSHi_com お得なpaypayでテイクアウトしたいです🍣</f>
        <v>#NAME?</v>
      </c>
      <c r="D8">
        <v>1</v>
      </c>
      <c r="E8">
        <v>0</v>
      </c>
      <c r="F8" t="s">
        <v>15</v>
      </c>
      <c r="H8" t="s">
        <v>34</v>
      </c>
      <c r="I8">
        <v>4804</v>
      </c>
      <c r="J8" t="b">
        <v>0</v>
      </c>
      <c r="K8">
        <v>5149</v>
      </c>
      <c r="L8">
        <v>28140</v>
      </c>
      <c r="M8" s="1">
        <v>43217.086192129631</v>
      </c>
    </row>
    <row r="9" spans="1:1022 1034:2042 2054:3062 3074:4094 4106:5114 5126:6134 6146:7166 7178:8186 8198:9206 9218:10238 10250:11258 11270:12278 12290:13310 13322:14330 14342:15350 15362:16382">
      <c r="A9" t="s">
        <v>35</v>
      </c>
      <c r="B9" s="1">
        <v>43928.997083333335</v>
      </c>
      <c r="C9" t="s">
        <v>36</v>
      </c>
      <c r="D9">
        <v>2</v>
      </c>
      <c r="E9">
        <v>0</v>
      </c>
      <c r="F9" t="s">
        <v>15</v>
      </c>
      <c r="G9" t="s">
        <v>37</v>
      </c>
      <c r="H9" t="s">
        <v>38</v>
      </c>
      <c r="I9">
        <v>403</v>
      </c>
      <c r="J9" t="b">
        <v>0</v>
      </c>
      <c r="K9">
        <v>589</v>
      </c>
      <c r="L9">
        <v>52968</v>
      </c>
      <c r="M9" s="1">
        <v>40245.503703703704</v>
      </c>
    </row>
    <row r="10" spans="1:1022 1034:2042 2054:3062 3074:4094 4106:5114 5126:6134 6146:7166 7178:8186 8198:9206 9218:10238 10250:11258 11270:12278 12290:13310 13322:14330 14342:15350 15362:16382">
      <c r="A10" t="s">
        <v>39</v>
      </c>
      <c r="B10" s="1">
        <v>43928.996701388889</v>
      </c>
      <c r="C10" t="s">
        <v>40</v>
      </c>
      <c r="D10">
        <v>5</v>
      </c>
      <c r="E10">
        <v>0</v>
      </c>
      <c r="F10" t="s">
        <v>15</v>
      </c>
      <c r="H10" t="s">
        <v>41</v>
      </c>
      <c r="I10">
        <v>164</v>
      </c>
      <c r="J10" t="b">
        <v>0</v>
      </c>
      <c r="K10">
        <v>54</v>
      </c>
      <c r="L10">
        <v>1971</v>
      </c>
      <c r="M10" s="1">
        <v>43579.643159722225</v>
      </c>
    </row>
    <row r="11" spans="1:1022 1034:2042 2054:3062 3074:4094 4106:5114 5126:6134 6146:7166 7178:8186 8198:9206 9218:10238 10250:11258 11270:12278 12290:13310 13322:14330 14342:15350 15362:16382">
      <c r="A11" t="s">
        <v>42</v>
      </c>
      <c r="B11" s="1">
        <v>43928.996377314812</v>
      </c>
      <c r="C11" t="s">
        <v>43</v>
      </c>
      <c r="D11">
        <v>1</v>
      </c>
      <c r="E11">
        <v>0</v>
      </c>
      <c r="F11" t="s">
        <v>15</v>
      </c>
      <c r="G11" t="s">
        <v>44</v>
      </c>
      <c r="H11" t="s">
        <v>45</v>
      </c>
      <c r="I11">
        <v>837</v>
      </c>
      <c r="J11" t="b">
        <v>0</v>
      </c>
      <c r="K11">
        <v>565</v>
      </c>
      <c r="L11">
        <v>93543</v>
      </c>
      <c r="M11" s="1">
        <v>40598.187407407408</v>
      </c>
    </row>
    <row r="12" spans="1:1022 1034:2042 2054:3062 3074:4094 4106:5114 5126:6134 6146:7166 7178:8186 8198:9206 9218:10238 10250:11258 11270:12278 12290:13310 13322:14330 14342:15350 15362:16382">
      <c r="A12" t="s">
        <v>46</v>
      </c>
      <c r="B12" s="1">
        <v>43928.996203703704</v>
      </c>
      <c r="C12" t="s">
        <v>47</v>
      </c>
      <c r="D12">
        <v>1</v>
      </c>
      <c r="E12">
        <v>0</v>
      </c>
      <c r="F12" t="s">
        <v>15</v>
      </c>
      <c r="H12" t="s">
        <v>48</v>
      </c>
      <c r="I12">
        <v>1381</v>
      </c>
      <c r="J12" t="b">
        <v>0</v>
      </c>
      <c r="K12">
        <v>37</v>
      </c>
      <c r="L12">
        <v>106</v>
      </c>
      <c r="M12" s="1">
        <v>43188.550057870372</v>
      </c>
    </row>
    <row r="13" spans="1:1022 1034:2042 2054:3062 3074:4094 4106:5114 5126:6134 6146:7166 7178:8186 8198:9206 9218:10238 10250:11258 11270:12278 12290:13310 13322:14330 14342:15350 15362:16382">
      <c r="A13" t="s">
        <v>49</v>
      </c>
      <c r="B13" s="1">
        <v>43928.995706018519</v>
      </c>
      <c r="C13" t="s">
        <v>50</v>
      </c>
      <c r="D13">
        <v>0</v>
      </c>
      <c r="E13">
        <v>0</v>
      </c>
      <c r="F13" t="s">
        <v>15</v>
      </c>
      <c r="H13" t="s">
        <v>51</v>
      </c>
      <c r="I13">
        <v>96</v>
      </c>
      <c r="J13" t="b">
        <v>0</v>
      </c>
      <c r="K13">
        <v>243</v>
      </c>
      <c r="L13">
        <v>579</v>
      </c>
      <c r="M13" s="1">
        <v>43744.311469907407</v>
      </c>
    </row>
    <row r="14" spans="1:1022 1034:2042 2054:3062 3074:4094 4106:5114 5126:6134 6146:7166 7178:8186 8198:9206 9218:10238 10250:11258 11270:12278 12290:13310 13322:14330 14342:15350 15362:16382">
      <c r="A14" t="s">
        <v>52</v>
      </c>
      <c r="B14" s="1">
        <v>43928.995324074072</v>
      </c>
      <c r="C14" t="e">
        <f ca="1">_xlfn.SINGLE(yu_bp_2 スマホにiD入れてて),だいたいそれ使ってます。お店の支払いでiDは使えないけどPaypayは使えるってところがあったので,私も始めようか迷ってます…</f>
        <v>#NAME?</v>
      </c>
      <c r="D14">
        <v>1</v>
      </c>
      <c r="E14">
        <v>0</v>
      </c>
      <c r="F14" t="s">
        <v>15</v>
      </c>
      <c r="G14" t="s">
        <v>53</v>
      </c>
      <c r="H14" t="s">
        <v>54</v>
      </c>
      <c r="I14">
        <v>41</v>
      </c>
      <c r="J14" t="b">
        <v>0</v>
      </c>
      <c r="K14">
        <v>379</v>
      </c>
      <c r="L14">
        <v>997</v>
      </c>
      <c r="M14" s="1">
        <v>42978.21943287037</v>
      </c>
    </row>
    <row r="15" spans="1:1022 1034:2042 2054:3062 3074:4094 4106:5114 5126:6134 6146:7166 7178:8186 8198:9206 9218:10238 10250:11258 11270:12278 12290:13310 13322:14330 14342:15350 15362:16382">
      <c r="A15" t="s">
        <v>55</v>
      </c>
      <c r="B15" s="1">
        <v>43928.99454861111</v>
      </c>
      <c r="C15" t="e">
        <f ca="1">_xlfn.SINGLE(HAMAZUSHi_com いつも店内で美味しく召し上がってます♥お持ち帰りもPayPayで素早く決算できて),今の時期にありがたいです😊2人家族なので1500円でお腹いっぱい食べれるな😚</f>
        <v>#NAME?</v>
      </c>
      <c r="D15">
        <v>0</v>
      </c>
      <c r="E15">
        <v>0</v>
      </c>
      <c r="F15" t="s">
        <v>15</v>
      </c>
      <c r="G15" t="s">
        <v>56</v>
      </c>
      <c r="H15" t="s">
        <v>57</v>
      </c>
      <c r="I15">
        <v>2087</v>
      </c>
      <c r="J15" t="b">
        <v>0</v>
      </c>
      <c r="K15">
        <v>3630</v>
      </c>
      <c r="L15">
        <v>15808</v>
      </c>
      <c r="M15" s="1">
        <v>43632.999374999999</v>
      </c>
    </row>
    <row r="16" spans="1:1022 1034:2042 2054:3062 3074:4094 4106:5114 5126:6134 6146:7166 7178:8186 8198:9206 9218:10238 10250:11258 11270:12278 12290:13310 13322:14330 14342:15350 15362:16382">
      <c r="A16" t="s">
        <v>58</v>
      </c>
      <c r="B16" s="1">
        <v>43928.994212962964</v>
      </c>
      <c r="C16" t="s">
        <v>59</v>
      </c>
      <c r="D16">
        <v>0</v>
      </c>
      <c r="E16">
        <v>0</v>
      </c>
      <c r="F16" t="s">
        <v>15</v>
      </c>
      <c r="G16" t="s">
        <v>60</v>
      </c>
      <c r="H16" t="s">
        <v>61</v>
      </c>
      <c r="I16">
        <v>138</v>
      </c>
      <c r="J16" t="b">
        <v>0</v>
      </c>
      <c r="K16">
        <v>298</v>
      </c>
      <c r="L16">
        <v>22519</v>
      </c>
      <c r="M16" s="1">
        <v>40370.106909722221</v>
      </c>
    </row>
    <row r="17" spans="1:13" ht="94.5">
      <c r="A17" t="s">
        <v>62</v>
      </c>
      <c r="B17" s="1">
        <v>43928.993402777778</v>
      </c>
      <c r="C17" t="e">
        <f ca="1">sea2coo Paypayやってなくて後売チケット買えてなくて…手書きの護符…山本さんの…いやあ買うべきかなあ(笑)</f>
        <v>#NAME?</v>
      </c>
      <c r="D17">
        <v>0</v>
      </c>
      <c r="E17">
        <v>0</v>
      </c>
      <c r="F17" t="s">
        <v>15</v>
      </c>
      <c r="G17" t="s">
        <v>63</v>
      </c>
      <c r="H17" s="2" t="s">
        <v>64</v>
      </c>
      <c r="I17">
        <v>1103</v>
      </c>
      <c r="J17" t="b">
        <v>0</v>
      </c>
      <c r="K17">
        <v>1043</v>
      </c>
      <c r="L17">
        <v>37805</v>
      </c>
      <c r="M17" s="1">
        <v>40036.480775462966</v>
      </c>
    </row>
    <row r="18" spans="1:13">
      <c r="A18" t="s">
        <v>55</v>
      </c>
      <c r="B18" s="1">
        <v>43928.993344907409</v>
      </c>
      <c r="C18" t="e">
        <f ca="1">sukiya_jp どちらが当たってもありがたい😊2月はPayPayで半額キャッシュバックだったので沢山食べに行きました😊</f>
        <v>#NAME?</v>
      </c>
      <c r="D18">
        <v>0</v>
      </c>
      <c r="E18">
        <v>0</v>
      </c>
      <c r="F18" t="s">
        <v>15</v>
      </c>
      <c r="G18" t="s">
        <v>56</v>
      </c>
      <c r="H18" t="s">
        <v>57</v>
      </c>
      <c r="I18">
        <v>2087</v>
      </c>
      <c r="J18" t="b">
        <v>0</v>
      </c>
      <c r="K18">
        <v>3630</v>
      </c>
      <c r="L18">
        <v>15808</v>
      </c>
      <c r="M18" s="1">
        <v>43632.999374999999</v>
      </c>
    </row>
    <row r="19" spans="1:13">
      <c r="A19" t="s">
        <v>65</v>
      </c>
      <c r="B19" s="1">
        <v>43928.99318287037</v>
      </c>
      <c r="C19" t="e">
        <f ca="1">MU1330 PayPayや口座に入金するとムーラジだけでなくゲストにも還元されるという解釈で良いですか？</f>
        <v>#NAME?</v>
      </c>
      <c r="D19">
        <v>0</v>
      </c>
      <c r="E19">
        <v>0</v>
      </c>
      <c r="F19" t="s">
        <v>15</v>
      </c>
      <c r="H19" t="s">
        <v>66</v>
      </c>
      <c r="I19">
        <v>330</v>
      </c>
      <c r="J19" t="b">
        <v>0</v>
      </c>
      <c r="K19">
        <v>394</v>
      </c>
      <c r="L19">
        <v>1551</v>
      </c>
      <c r="M19" s="1">
        <v>41383.131990740738</v>
      </c>
    </row>
    <row r="20" spans="1:13">
      <c r="A20" t="s">
        <v>67</v>
      </c>
      <c r="B20" s="1">
        <v>43928.993125000001</v>
      </c>
      <c r="C20" t="s">
        <v>68</v>
      </c>
      <c r="D20">
        <v>0</v>
      </c>
      <c r="E20">
        <v>0</v>
      </c>
      <c r="F20" t="s">
        <v>15</v>
      </c>
      <c r="G20" t="s">
        <v>69</v>
      </c>
      <c r="H20" t="s">
        <v>70</v>
      </c>
      <c r="I20">
        <v>2719</v>
      </c>
      <c r="J20" t="b">
        <v>0</v>
      </c>
      <c r="K20">
        <v>4880</v>
      </c>
      <c r="L20">
        <v>68282</v>
      </c>
      <c r="M20" s="1">
        <v>40901.538946759261</v>
      </c>
    </row>
    <row r="21" spans="1:13" ht="67.5">
      <c r="A21" t="s">
        <v>71</v>
      </c>
      <c r="B21" s="1">
        <v>43928.993020833332</v>
      </c>
      <c r="C21" t="e">
        <f ca="1">_xlfn.SINGLE(Shiba_Shiba007 PayPay使ってないけど),相手を指定して送れるんですか？できるなら便利かも😁</f>
        <v>#NAME?</v>
      </c>
      <c r="D21">
        <v>2</v>
      </c>
      <c r="E21">
        <v>0</v>
      </c>
      <c r="F21" t="s">
        <v>15</v>
      </c>
      <c r="G21" t="s">
        <v>72</v>
      </c>
      <c r="H21" s="2" t="s">
        <v>73</v>
      </c>
      <c r="I21">
        <v>3400</v>
      </c>
      <c r="J21" t="b">
        <v>0</v>
      </c>
      <c r="K21">
        <v>1989</v>
      </c>
      <c r="L21">
        <v>6517</v>
      </c>
      <c r="M21" s="1">
        <v>41910.476840277777</v>
      </c>
    </row>
    <row r="22" spans="1:13">
      <c r="A22" t="s">
        <v>74</v>
      </c>
      <c r="B22" s="1">
        <v>43928.992847222224</v>
      </c>
      <c r="C22" t="s">
        <v>75</v>
      </c>
      <c r="D22">
        <v>4</v>
      </c>
      <c r="E22">
        <v>1</v>
      </c>
      <c r="F22" t="s">
        <v>15</v>
      </c>
      <c r="H22" t="s">
        <v>76</v>
      </c>
      <c r="I22">
        <v>1469</v>
      </c>
      <c r="J22" t="b">
        <v>0</v>
      </c>
      <c r="K22">
        <v>207</v>
      </c>
      <c r="L22">
        <v>4113</v>
      </c>
      <c r="M22" s="1">
        <v>43752.516828703701</v>
      </c>
    </row>
    <row r="23" spans="1:13">
      <c r="A23" t="s">
        <v>77</v>
      </c>
      <c r="B23" s="1">
        <v>43928.992754629631</v>
      </c>
      <c r="C23" t="e">
        <f ca="1">_xlfn.SINGLE(nzzzk おーまさにこういうのが必要なんだよ。店が支払う手数料安いといいんだけど。アップルが公式アプリ作って),全世界のお店登録出来て,安い手数料で入金出来るとかそんなのしてくれないかな。というかPayPayとかやれないんだろかね</f>
        <v>#NAME?</v>
      </c>
      <c r="D23">
        <v>0</v>
      </c>
      <c r="E23">
        <v>0</v>
      </c>
      <c r="F23" t="s">
        <v>15</v>
      </c>
      <c r="G23" t="s">
        <v>78</v>
      </c>
      <c r="H23" t="s">
        <v>79</v>
      </c>
      <c r="I23">
        <v>723</v>
      </c>
      <c r="J23" t="b">
        <v>0</v>
      </c>
      <c r="K23">
        <v>289</v>
      </c>
      <c r="L23">
        <v>89699</v>
      </c>
      <c r="M23" s="1">
        <v>39623.391875000001</v>
      </c>
    </row>
    <row r="24" spans="1:13" ht="54">
      <c r="A24" t="s">
        <v>80</v>
      </c>
      <c r="B24" s="1">
        <v>43928.992372685185</v>
      </c>
      <c r="C24" t="s">
        <v>81</v>
      </c>
      <c r="D24">
        <v>0</v>
      </c>
      <c r="E24">
        <v>0</v>
      </c>
      <c r="F24" t="s">
        <v>15</v>
      </c>
      <c r="G24" t="s">
        <v>82</v>
      </c>
      <c r="H24" s="2" t="s">
        <v>83</v>
      </c>
      <c r="I24">
        <v>2041</v>
      </c>
      <c r="J24" t="b">
        <v>0</v>
      </c>
      <c r="K24">
        <v>1095</v>
      </c>
      <c r="L24">
        <v>7022</v>
      </c>
      <c r="M24" s="1">
        <v>40670.160370370373</v>
      </c>
    </row>
    <row r="25" spans="1:13">
      <c r="A25" t="s">
        <v>84</v>
      </c>
      <c r="B25" s="1">
        <v>43928.992245370369</v>
      </c>
      <c r="C25" t="s">
        <v>85</v>
      </c>
      <c r="D25">
        <v>8</v>
      </c>
      <c r="E25">
        <v>4</v>
      </c>
      <c r="F25" t="s">
        <v>15</v>
      </c>
      <c r="G25" t="s">
        <v>86</v>
      </c>
      <c r="H25" t="s">
        <v>87</v>
      </c>
      <c r="I25">
        <v>82</v>
      </c>
      <c r="J25" t="b">
        <v>0</v>
      </c>
      <c r="K25">
        <v>76</v>
      </c>
      <c r="L25">
        <v>307</v>
      </c>
      <c r="M25" s="1">
        <v>42841.894837962966</v>
      </c>
    </row>
    <row r="26" spans="1:13">
      <c r="A26" t="s">
        <v>88</v>
      </c>
      <c r="B26" s="1">
        <v>43928.991712962961</v>
      </c>
      <c r="C26" t="s">
        <v>89</v>
      </c>
      <c r="D26">
        <v>4</v>
      </c>
      <c r="E26">
        <v>0</v>
      </c>
      <c r="F26" t="s">
        <v>15</v>
      </c>
      <c r="H26" t="s">
        <v>90</v>
      </c>
      <c r="I26">
        <v>205</v>
      </c>
      <c r="J26" t="b">
        <v>0</v>
      </c>
      <c r="K26">
        <v>13</v>
      </c>
      <c r="L26">
        <v>355</v>
      </c>
      <c r="M26" s="1">
        <v>43289.503460648149</v>
      </c>
    </row>
    <row r="27" spans="1:13">
      <c r="A27" t="s">
        <v>91</v>
      </c>
      <c r="B27" s="1">
        <v>43928.991469907407</v>
      </c>
      <c r="C27" t="s">
        <v>92</v>
      </c>
      <c r="D27">
        <v>0</v>
      </c>
      <c r="E27">
        <v>0</v>
      </c>
      <c r="F27" t="s">
        <v>15</v>
      </c>
      <c r="G27" t="s">
        <v>93</v>
      </c>
      <c r="H27" t="s">
        <v>94</v>
      </c>
      <c r="I27">
        <v>263</v>
      </c>
      <c r="J27" t="b">
        <v>0</v>
      </c>
      <c r="K27">
        <v>255</v>
      </c>
      <c r="L27">
        <v>1043</v>
      </c>
      <c r="M27" s="1">
        <v>43823.495567129627</v>
      </c>
    </row>
    <row r="28" spans="1:13">
      <c r="A28" t="s">
        <v>95</v>
      </c>
      <c r="B28" s="1">
        <v>43928.991168981483</v>
      </c>
      <c r="C28" t="s">
        <v>96</v>
      </c>
      <c r="D28">
        <v>0</v>
      </c>
      <c r="E28">
        <v>0</v>
      </c>
      <c r="F28" t="s">
        <v>15</v>
      </c>
      <c r="G28" t="s">
        <v>97</v>
      </c>
      <c r="H28" t="s">
        <v>98</v>
      </c>
      <c r="I28">
        <v>648</v>
      </c>
      <c r="J28" t="b">
        <v>0</v>
      </c>
      <c r="K28">
        <v>574</v>
      </c>
      <c r="L28">
        <v>51960</v>
      </c>
      <c r="M28" s="1">
        <v>41414.553252314814</v>
      </c>
    </row>
    <row r="29" spans="1:13">
      <c r="A29" t="s">
        <v>99</v>
      </c>
      <c r="B29" s="1">
        <v>43928.991053240738</v>
      </c>
      <c r="C29" t="s">
        <v>100</v>
      </c>
      <c r="D29">
        <v>0</v>
      </c>
      <c r="E29">
        <v>0</v>
      </c>
      <c r="F29" t="s">
        <v>15</v>
      </c>
      <c r="G29" t="s">
        <v>101</v>
      </c>
      <c r="H29" t="s">
        <v>102</v>
      </c>
      <c r="I29">
        <v>119</v>
      </c>
      <c r="J29" t="b">
        <v>0</v>
      </c>
      <c r="K29">
        <v>107</v>
      </c>
      <c r="L29">
        <v>59192</v>
      </c>
      <c r="M29" s="1">
        <v>40415.534583333334</v>
      </c>
    </row>
    <row r="30" spans="1:13" ht="108">
      <c r="A30" t="s">
        <v>103</v>
      </c>
      <c r="B30" s="1">
        <v>43928.990937499999</v>
      </c>
      <c r="C30" t="s">
        <v>104</v>
      </c>
      <c r="D30">
        <v>2</v>
      </c>
      <c r="E30">
        <v>1</v>
      </c>
      <c r="F30" t="s">
        <v>15</v>
      </c>
      <c r="G30" t="s">
        <v>105</v>
      </c>
      <c r="H30" s="2" t="s">
        <v>106</v>
      </c>
      <c r="I30">
        <v>3536</v>
      </c>
      <c r="J30" t="b">
        <v>0</v>
      </c>
      <c r="K30">
        <v>713</v>
      </c>
      <c r="L30">
        <v>75418</v>
      </c>
      <c r="M30" s="1">
        <v>40018.72928240741</v>
      </c>
    </row>
    <row r="31" spans="1:13">
      <c r="A31" t="s">
        <v>107</v>
      </c>
      <c r="B31" s="1">
        <v>43928.99046296296</v>
      </c>
      <c r="C31" t="s">
        <v>108</v>
      </c>
      <c r="D31">
        <v>0</v>
      </c>
      <c r="E31">
        <v>0</v>
      </c>
      <c r="F31" t="s">
        <v>15</v>
      </c>
      <c r="H31" t="s">
        <v>109</v>
      </c>
      <c r="I31">
        <v>147</v>
      </c>
      <c r="J31" t="b">
        <v>0</v>
      </c>
      <c r="K31">
        <v>226</v>
      </c>
      <c r="L31">
        <v>17239</v>
      </c>
      <c r="M31" s="1">
        <v>42517.036180555559</v>
      </c>
    </row>
    <row r="32" spans="1:13">
      <c r="A32" t="s">
        <v>110</v>
      </c>
      <c r="B32" s="1">
        <v>43928.989340277774</v>
      </c>
      <c r="C32" t="s">
        <v>111</v>
      </c>
      <c r="D32">
        <v>0</v>
      </c>
      <c r="E32">
        <v>0</v>
      </c>
      <c r="F32" t="s">
        <v>15</v>
      </c>
      <c r="H32" t="s">
        <v>112</v>
      </c>
      <c r="I32">
        <v>8</v>
      </c>
      <c r="J32" t="b">
        <v>0</v>
      </c>
      <c r="K32">
        <v>6</v>
      </c>
      <c r="L32">
        <v>59</v>
      </c>
      <c r="M32" s="1">
        <v>43919.214965277781</v>
      </c>
    </row>
    <row r="33" spans="1:13">
      <c r="A33" t="s">
        <v>113</v>
      </c>
      <c r="B33" s="1">
        <v>43928.987754629627</v>
      </c>
      <c r="C33" t="s">
        <v>114</v>
      </c>
      <c r="D33">
        <v>6</v>
      </c>
      <c r="E33">
        <v>0</v>
      </c>
      <c r="F33" t="s">
        <v>15</v>
      </c>
      <c r="H33" t="s">
        <v>115</v>
      </c>
      <c r="I33">
        <v>32</v>
      </c>
      <c r="J33" t="b">
        <v>0</v>
      </c>
      <c r="K33">
        <v>47</v>
      </c>
      <c r="L33">
        <v>225</v>
      </c>
      <c r="M33" s="1">
        <v>43766.385868055557</v>
      </c>
    </row>
    <row r="34" spans="1:13">
      <c r="A34" t="s">
        <v>116</v>
      </c>
      <c r="B34" s="1">
        <v>43928.987743055557</v>
      </c>
      <c r="C34" t="s">
        <v>117</v>
      </c>
      <c r="D34">
        <v>1</v>
      </c>
      <c r="E34">
        <v>1</v>
      </c>
      <c r="F34" t="s">
        <v>15</v>
      </c>
      <c r="H34" t="s">
        <v>118</v>
      </c>
      <c r="I34">
        <v>24</v>
      </c>
      <c r="J34" t="b">
        <v>0</v>
      </c>
      <c r="K34">
        <v>82</v>
      </c>
      <c r="L34">
        <v>138</v>
      </c>
      <c r="M34" s="1">
        <v>43800.193229166667</v>
      </c>
    </row>
    <row r="35" spans="1:13">
      <c r="A35" t="s">
        <v>119</v>
      </c>
      <c r="B35" s="1">
        <v>43928.987326388888</v>
      </c>
      <c r="C35" t="e">
        <f ca="1">_xlfn.SINGLE(paypay_01 まじか),明日来るかなぁ</f>
        <v>#NAME?</v>
      </c>
      <c r="D35">
        <v>0</v>
      </c>
      <c r="E35">
        <v>0</v>
      </c>
      <c r="F35" t="s">
        <v>15</v>
      </c>
      <c r="H35" t="s">
        <v>120</v>
      </c>
      <c r="I35">
        <v>485</v>
      </c>
      <c r="J35" t="b">
        <v>0</v>
      </c>
      <c r="K35">
        <v>489</v>
      </c>
      <c r="L35">
        <v>473</v>
      </c>
      <c r="M35" s="1">
        <v>42696.519652777781</v>
      </c>
    </row>
    <row r="36" spans="1:13">
      <c r="A36" t="s">
        <v>121</v>
      </c>
      <c r="B36" s="1">
        <v>43928.986539351848</v>
      </c>
      <c r="C36" t="s">
        <v>122</v>
      </c>
      <c r="D36">
        <v>0</v>
      </c>
      <c r="E36">
        <v>0</v>
      </c>
      <c r="F36" t="s">
        <v>15</v>
      </c>
      <c r="H36" t="s">
        <v>123</v>
      </c>
      <c r="I36">
        <v>3</v>
      </c>
      <c r="J36" t="b">
        <v>0</v>
      </c>
      <c r="K36">
        <v>0</v>
      </c>
      <c r="L36">
        <v>95</v>
      </c>
      <c r="M36" s="1">
        <v>43924.244016203702</v>
      </c>
    </row>
    <row r="37" spans="1:13" ht="108">
      <c r="A37" t="s">
        <v>124</v>
      </c>
      <c r="B37" s="1">
        <v>43928.986111111109</v>
      </c>
      <c r="C37" t="s">
        <v>125</v>
      </c>
      <c r="D37">
        <v>0</v>
      </c>
      <c r="E37">
        <v>0</v>
      </c>
      <c r="F37" t="s">
        <v>15</v>
      </c>
      <c r="G37" t="s">
        <v>126</v>
      </c>
      <c r="H37" s="2" t="s">
        <v>127</v>
      </c>
      <c r="I37">
        <v>69</v>
      </c>
      <c r="J37" t="b">
        <v>0</v>
      </c>
      <c r="K37">
        <v>313</v>
      </c>
      <c r="L37">
        <v>10465</v>
      </c>
      <c r="M37" s="1">
        <v>40858.63652777778</v>
      </c>
    </row>
    <row r="38" spans="1:13">
      <c r="A38" t="s">
        <v>128</v>
      </c>
      <c r="B38" s="1">
        <v>43928.985914351855</v>
      </c>
      <c r="C38" t="s">
        <v>129</v>
      </c>
      <c r="D38">
        <v>0</v>
      </c>
      <c r="E38">
        <v>0</v>
      </c>
      <c r="F38" t="s">
        <v>15</v>
      </c>
      <c r="H38" t="s">
        <v>130</v>
      </c>
      <c r="I38">
        <v>77</v>
      </c>
      <c r="J38" t="b">
        <v>0</v>
      </c>
      <c r="K38">
        <v>81</v>
      </c>
      <c r="L38">
        <v>324</v>
      </c>
      <c r="M38" s="1">
        <v>40872.766331018516</v>
      </c>
    </row>
    <row r="39" spans="1:13">
      <c r="A39" t="s">
        <v>131</v>
      </c>
      <c r="B39" s="1">
        <v>43928.985590277778</v>
      </c>
      <c r="C39" t="s">
        <v>132</v>
      </c>
      <c r="D39">
        <v>4</v>
      </c>
      <c r="E39">
        <v>0</v>
      </c>
      <c r="F39" t="s">
        <v>15</v>
      </c>
      <c r="G39" t="s">
        <v>133</v>
      </c>
      <c r="H39" t="e">
        <f ca="1">_xlfn.SINGLE(DANTHEMYUME _xlfn.SINGLE(chiak_shirokyan))</f>
        <v>#NAME?</v>
      </c>
      <c r="I39">
        <v>95</v>
      </c>
      <c r="J39" t="b">
        <v>0</v>
      </c>
      <c r="K39">
        <v>288</v>
      </c>
      <c r="L39">
        <v>3476</v>
      </c>
      <c r="M39" s="1">
        <v>43539.72415509259</v>
      </c>
    </row>
    <row r="40" spans="1:13" ht="81">
      <c r="A40" t="s">
        <v>134</v>
      </c>
      <c r="B40" s="1">
        <v>43928.985231481478</v>
      </c>
      <c r="C40" t="s">
        <v>135</v>
      </c>
      <c r="D40">
        <v>2</v>
      </c>
      <c r="E40">
        <v>0</v>
      </c>
      <c r="F40" t="s">
        <v>15</v>
      </c>
      <c r="G40" t="s">
        <v>136</v>
      </c>
      <c r="H40" s="2" t="s">
        <v>137</v>
      </c>
      <c r="I40">
        <v>185</v>
      </c>
      <c r="J40" t="b">
        <v>0</v>
      </c>
      <c r="K40">
        <v>171</v>
      </c>
      <c r="L40">
        <v>1857</v>
      </c>
      <c r="M40" s="1">
        <v>43412.13853009259</v>
      </c>
    </row>
    <row r="41" spans="1:13">
      <c r="A41" t="s">
        <v>138</v>
      </c>
      <c r="B41" s="1">
        <v>43928.985219907408</v>
      </c>
      <c r="C41" t="s">
        <v>139</v>
      </c>
      <c r="D41">
        <v>0</v>
      </c>
      <c r="E41">
        <v>0</v>
      </c>
      <c r="F41" t="s">
        <v>15</v>
      </c>
      <c r="G41" t="s">
        <v>140</v>
      </c>
      <c r="H41" t="s">
        <v>141</v>
      </c>
      <c r="I41">
        <v>263</v>
      </c>
      <c r="J41" t="b">
        <v>0</v>
      </c>
      <c r="K41">
        <v>705</v>
      </c>
      <c r="L41">
        <v>38658</v>
      </c>
      <c r="M41" s="1">
        <v>43210.603437500002</v>
      </c>
    </row>
    <row r="42" spans="1:13" ht="67.5">
      <c r="A42" t="s">
        <v>142</v>
      </c>
      <c r="B42" s="1">
        <v>43928.984594907408</v>
      </c>
      <c r="C42" t="s">
        <v>143</v>
      </c>
      <c r="D42">
        <v>0</v>
      </c>
      <c r="E42">
        <v>0</v>
      </c>
      <c r="F42" t="s">
        <v>15</v>
      </c>
      <c r="H42" s="2" t="s">
        <v>144</v>
      </c>
      <c r="I42">
        <v>66</v>
      </c>
      <c r="J42" t="b">
        <v>0</v>
      </c>
      <c r="K42">
        <v>62</v>
      </c>
      <c r="L42">
        <v>7553</v>
      </c>
      <c r="M42" s="1">
        <v>43226.910439814812</v>
      </c>
    </row>
    <row r="43" spans="1:13" ht="108">
      <c r="A43" t="s">
        <v>145</v>
      </c>
      <c r="B43" s="1">
        <v>43928.984560185185</v>
      </c>
      <c r="C43" t="s">
        <v>146</v>
      </c>
      <c r="D43">
        <v>1</v>
      </c>
      <c r="E43">
        <v>0</v>
      </c>
      <c r="F43" t="s">
        <v>15</v>
      </c>
      <c r="H43" s="2" t="s">
        <v>147</v>
      </c>
      <c r="I43">
        <v>532</v>
      </c>
      <c r="J43" t="b">
        <v>0</v>
      </c>
      <c r="K43">
        <v>572</v>
      </c>
      <c r="L43">
        <v>24583</v>
      </c>
      <c r="M43" s="1">
        <v>42050.547974537039</v>
      </c>
    </row>
    <row r="44" spans="1:13">
      <c r="A44" t="s">
        <v>148</v>
      </c>
      <c r="B44" s="1">
        <v>43928.984525462962</v>
      </c>
      <c r="C44" t="s">
        <v>149</v>
      </c>
      <c r="D44">
        <v>0</v>
      </c>
      <c r="E44">
        <v>0</v>
      </c>
      <c r="F44" t="s">
        <v>15</v>
      </c>
      <c r="G44" t="s">
        <v>150</v>
      </c>
      <c r="H44" t="s">
        <v>151</v>
      </c>
      <c r="I44">
        <v>10</v>
      </c>
      <c r="J44" t="b">
        <v>0</v>
      </c>
      <c r="K44">
        <v>48</v>
      </c>
      <c r="L44">
        <v>504</v>
      </c>
      <c r="M44" s="1">
        <v>43861.908750000002</v>
      </c>
    </row>
    <row r="45" spans="1:13" ht="54">
      <c r="A45" t="s">
        <v>152</v>
      </c>
      <c r="B45" s="1">
        <v>43928.984467592592</v>
      </c>
      <c r="C45" t="s">
        <v>153</v>
      </c>
      <c r="D45">
        <v>0</v>
      </c>
      <c r="E45">
        <v>0</v>
      </c>
      <c r="F45" t="s">
        <v>15</v>
      </c>
      <c r="G45" t="s">
        <v>154</v>
      </c>
      <c r="H45" s="2" t="s">
        <v>155</v>
      </c>
      <c r="I45">
        <v>98</v>
      </c>
      <c r="J45" t="b">
        <v>0</v>
      </c>
      <c r="K45">
        <v>1808</v>
      </c>
      <c r="L45">
        <v>6013</v>
      </c>
      <c r="M45" s="1">
        <v>41943.654594907406</v>
      </c>
    </row>
    <row r="46" spans="1:13">
      <c r="A46" t="s">
        <v>156</v>
      </c>
      <c r="B46" s="1">
        <v>43928.984189814815</v>
      </c>
      <c r="C46" t="s">
        <v>157</v>
      </c>
      <c r="D46">
        <v>80</v>
      </c>
      <c r="E46">
        <v>7</v>
      </c>
      <c r="F46" t="s">
        <v>15</v>
      </c>
      <c r="G46" t="s">
        <v>158</v>
      </c>
      <c r="H46" t="s">
        <v>159</v>
      </c>
      <c r="I46">
        <v>4293</v>
      </c>
      <c r="J46" t="b">
        <v>0</v>
      </c>
      <c r="K46">
        <v>60</v>
      </c>
      <c r="L46">
        <v>3523</v>
      </c>
      <c r="M46" s="1">
        <v>43540.669004629628</v>
      </c>
    </row>
    <row r="47" spans="1:13">
      <c r="A47" t="s">
        <v>160</v>
      </c>
      <c r="B47" s="1">
        <v>43928.984143518515</v>
      </c>
      <c r="C47" t="s">
        <v>161</v>
      </c>
      <c r="D47">
        <v>0</v>
      </c>
      <c r="E47">
        <v>0</v>
      </c>
      <c r="F47" t="s">
        <v>15</v>
      </c>
      <c r="G47" t="s">
        <v>162</v>
      </c>
      <c r="H47" t="s">
        <v>163</v>
      </c>
      <c r="I47">
        <v>24</v>
      </c>
      <c r="J47" t="b">
        <v>0</v>
      </c>
      <c r="K47">
        <v>16</v>
      </c>
      <c r="L47">
        <v>1790</v>
      </c>
      <c r="M47" s="1">
        <v>41914.26321759259</v>
      </c>
    </row>
    <row r="48" spans="1:13">
      <c r="A48" t="s">
        <v>164</v>
      </c>
      <c r="B48" s="1">
        <v>43928.983946759261</v>
      </c>
      <c r="C48" t="s">
        <v>165</v>
      </c>
      <c r="D48">
        <v>23</v>
      </c>
      <c r="E48">
        <v>0</v>
      </c>
      <c r="F48" t="s">
        <v>15</v>
      </c>
      <c r="H48" t="s">
        <v>166</v>
      </c>
      <c r="I48">
        <v>1189</v>
      </c>
      <c r="J48" t="b">
        <v>0</v>
      </c>
      <c r="K48">
        <v>731</v>
      </c>
      <c r="L48">
        <v>74039</v>
      </c>
      <c r="M48" s="1">
        <v>40777.563738425924</v>
      </c>
    </row>
    <row r="49" spans="1:13">
      <c r="A49" t="s">
        <v>110</v>
      </c>
      <c r="B49" s="1">
        <v>43928.983877314815</v>
      </c>
      <c r="C49" t="s">
        <v>167</v>
      </c>
      <c r="D49">
        <v>0</v>
      </c>
      <c r="E49">
        <v>0</v>
      </c>
      <c r="F49" t="s">
        <v>15</v>
      </c>
      <c r="H49" t="s">
        <v>112</v>
      </c>
      <c r="I49">
        <v>8</v>
      </c>
      <c r="J49" t="b">
        <v>0</v>
      </c>
      <c r="K49">
        <v>6</v>
      </c>
      <c r="L49">
        <v>59</v>
      </c>
      <c r="M49" s="1">
        <v>43919.214965277781</v>
      </c>
    </row>
    <row r="50" spans="1:13">
      <c r="A50" t="s">
        <v>168</v>
      </c>
      <c r="B50" s="1">
        <v>43928.982939814814</v>
      </c>
      <c r="C50" t="s">
        <v>169</v>
      </c>
      <c r="D50">
        <v>1</v>
      </c>
      <c r="E50">
        <v>0</v>
      </c>
      <c r="F50" t="s">
        <v>15</v>
      </c>
      <c r="H50" t="s">
        <v>170</v>
      </c>
      <c r="I50">
        <v>186</v>
      </c>
      <c r="J50" t="b">
        <v>0</v>
      </c>
      <c r="K50">
        <v>405</v>
      </c>
      <c r="L50">
        <v>124812</v>
      </c>
      <c r="M50" s="1">
        <v>42726.443738425929</v>
      </c>
    </row>
    <row r="51" spans="1:13">
      <c r="A51" t="s">
        <v>171</v>
      </c>
      <c r="B51" s="1">
        <v>43928.982395833336</v>
      </c>
      <c r="C51" t="s">
        <v>172</v>
      </c>
      <c r="D51">
        <v>2</v>
      </c>
      <c r="E51">
        <v>0</v>
      </c>
      <c r="F51" t="s">
        <v>15</v>
      </c>
      <c r="I51">
        <v>7</v>
      </c>
      <c r="J51" t="b">
        <v>0</v>
      </c>
      <c r="K51">
        <v>1</v>
      </c>
      <c r="L51">
        <v>15</v>
      </c>
      <c r="M51" s="1">
        <v>43836.672395833331</v>
      </c>
    </row>
    <row r="52" spans="1:13">
      <c r="A52" t="s">
        <v>173</v>
      </c>
      <c r="B52" s="1">
        <v>43928.982372685183</v>
      </c>
      <c r="C52" t="s">
        <v>174</v>
      </c>
      <c r="D52">
        <v>14</v>
      </c>
      <c r="E52">
        <v>0</v>
      </c>
      <c r="F52" t="s">
        <v>15</v>
      </c>
      <c r="H52" t="s">
        <v>175</v>
      </c>
      <c r="I52">
        <v>1038</v>
      </c>
      <c r="J52" t="b">
        <v>0</v>
      </c>
      <c r="K52">
        <v>1129</v>
      </c>
      <c r="L52">
        <v>3188</v>
      </c>
      <c r="M52" s="1">
        <v>41693.432905092595</v>
      </c>
    </row>
    <row r="53" spans="1:13">
      <c r="A53" t="s">
        <v>176</v>
      </c>
      <c r="B53" s="1">
        <v>43928.981550925928</v>
      </c>
      <c r="C53" t="s">
        <v>177</v>
      </c>
      <c r="D53">
        <v>14</v>
      </c>
      <c r="E53">
        <v>0</v>
      </c>
      <c r="F53" t="s">
        <v>15</v>
      </c>
      <c r="G53" t="s">
        <v>178</v>
      </c>
      <c r="H53" t="s">
        <v>179</v>
      </c>
      <c r="I53">
        <v>197</v>
      </c>
      <c r="J53" t="b">
        <v>0</v>
      </c>
      <c r="K53">
        <v>250</v>
      </c>
      <c r="L53">
        <v>3176</v>
      </c>
      <c r="M53" s="1">
        <v>41879.696828703702</v>
      </c>
    </row>
    <row r="54" spans="1:13">
      <c r="A54" t="s">
        <v>180</v>
      </c>
      <c r="B54" s="1">
        <v>43928.981388888889</v>
      </c>
      <c r="C54" t="s">
        <v>181</v>
      </c>
      <c r="D54">
        <v>0</v>
      </c>
      <c r="E54">
        <v>0</v>
      </c>
      <c r="F54" t="s">
        <v>15</v>
      </c>
      <c r="G54" t="s">
        <v>182</v>
      </c>
      <c r="H54" t="s">
        <v>183</v>
      </c>
      <c r="I54">
        <v>1295</v>
      </c>
      <c r="J54" t="b">
        <v>0</v>
      </c>
      <c r="K54">
        <v>1695</v>
      </c>
      <c r="L54">
        <v>20860</v>
      </c>
      <c r="M54" s="1">
        <v>40070.420694444445</v>
      </c>
    </row>
    <row r="55" spans="1:13">
      <c r="A55" t="s">
        <v>184</v>
      </c>
      <c r="B55" s="1">
        <v>43928.981296296297</v>
      </c>
      <c r="C55" t="s">
        <v>185</v>
      </c>
      <c r="D55">
        <v>17</v>
      </c>
      <c r="E55">
        <v>7</v>
      </c>
      <c r="F55" t="s">
        <v>15</v>
      </c>
      <c r="H55" t="s">
        <v>186</v>
      </c>
      <c r="I55">
        <v>987</v>
      </c>
      <c r="J55" t="b">
        <v>0</v>
      </c>
      <c r="K55">
        <v>173</v>
      </c>
      <c r="L55">
        <v>6569</v>
      </c>
      <c r="M55" s="1">
        <v>42528.420624999999</v>
      </c>
    </row>
    <row r="56" spans="1:13">
      <c r="A56" t="s">
        <v>187</v>
      </c>
      <c r="B56" s="1">
        <v>43928.981076388889</v>
      </c>
      <c r="C56" t="s">
        <v>188</v>
      </c>
      <c r="D56">
        <v>0</v>
      </c>
      <c r="E56">
        <v>0</v>
      </c>
      <c r="F56" t="s">
        <v>15</v>
      </c>
      <c r="H56" t="s">
        <v>189</v>
      </c>
      <c r="I56">
        <v>709</v>
      </c>
      <c r="J56" t="b">
        <v>0</v>
      </c>
      <c r="K56">
        <v>826</v>
      </c>
      <c r="L56">
        <v>35837</v>
      </c>
      <c r="M56" s="1">
        <v>41734.305972222224</v>
      </c>
    </row>
    <row r="57" spans="1:13">
      <c r="A57" t="s">
        <v>190</v>
      </c>
      <c r="B57" s="1">
        <v>43928.980150462965</v>
      </c>
      <c r="C57" t="s">
        <v>191</v>
      </c>
      <c r="D57">
        <v>1</v>
      </c>
      <c r="E57">
        <v>0</v>
      </c>
      <c r="F57" t="s">
        <v>15</v>
      </c>
      <c r="G57" t="s">
        <v>192</v>
      </c>
      <c r="H57" t="s">
        <v>193</v>
      </c>
      <c r="I57">
        <v>1354</v>
      </c>
      <c r="J57" t="b">
        <v>0</v>
      </c>
      <c r="K57">
        <v>1738</v>
      </c>
      <c r="L57">
        <v>30152</v>
      </c>
      <c r="M57" s="1">
        <v>40413.110173611109</v>
      </c>
    </row>
    <row r="58" spans="1:13">
      <c r="A58" t="s">
        <v>194</v>
      </c>
      <c r="B58" s="1">
        <v>43928.979826388888</v>
      </c>
      <c r="C58" t="s">
        <v>195</v>
      </c>
      <c r="D58">
        <v>0</v>
      </c>
      <c r="E58">
        <v>1</v>
      </c>
      <c r="F58" t="s">
        <v>15</v>
      </c>
      <c r="I58">
        <v>15</v>
      </c>
      <c r="J58" t="b">
        <v>0</v>
      </c>
      <c r="K58">
        <v>39</v>
      </c>
      <c r="L58">
        <v>1229</v>
      </c>
      <c r="M58" s="1">
        <v>43645.346412037034</v>
      </c>
    </row>
    <row r="59" spans="1:13" ht="94.5">
      <c r="A59" t="s">
        <v>196</v>
      </c>
      <c r="B59" s="1">
        <v>43928.979629629626</v>
      </c>
      <c r="C59" t="s">
        <v>197</v>
      </c>
      <c r="D59">
        <v>0</v>
      </c>
      <c r="E59">
        <v>0</v>
      </c>
      <c r="F59" t="s">
        <v>15</v>
      </c>
      <c r="G59" t="s">
        <v>198</v>
      </c>
      <c r="H59" s="2" t="s">
        <v>199</v>
      </c>
      <c r="I59">
        <v>625</v>
      </c>
      <c r="J59" t="b">
        <v>0</v>
      </c>
      <c r="K59">
        <v>999</v>
      </c>
      <c r="L59">
        <v>47215</v>
      </c>
      <c r="M59" s="1">
        <v>40058.356273148151</v>
      </c>
    </row>
    <row r="60" spans="1:13">
      <c r="A60" t="s">
        <v>200</v>
      </c>
      <c r="B60" s="1">
        <v>43928.979456018518</v>
      </c>
      <c r="C60" t="s">
        <v>201</v>
      </c>
      <c r="D60">
        <v>0</v>
      </c>
      <c r="E60">
        <v>0</v>
      </c>
      <c r="F60" t="s">
        <v>15</v>
      </c>
      <c r="H60" t="s">
        <v>202</v>
      </c>
      <c r="I60">
        <v>20</v>
      </c>
      <c r="J60" t="b">
        <v>0</v>
      </c>
      <c r="K60">
        <v>30</v>
      </c>
      <c r="L60">
        <v>184</v>
      </c>
      <c r="M60" s="1">
        <v>43911.534016203703</v>
      </c>
    </row>
    <row r="61" spans="1:13">
      <c r="A61" t="s">
        <v>190</v>
      </c>
      <c r="B61" s="1">
        <v>43928.979270833333</v>
      </c>
      <c r="C61" t="s">
        <v>203</v>
      </c>
      <c r="D61">
        <v>0</v>
      </c>
      <c r="E61">
        <v>0</v>
      </c>
      <c r="F61" t="s">
        <v>15</v>
      </c>
      <c r="G61" t="s">
        <v>192</v>
      </c>
      <c r="H61" t="s">
        <v>193</v>
      </c>
      <c r="I61">
        <v>1354</v>
      </c>
      <c r="J61" t="b">
        <v>0</v>
      </c>
      <c r="K61">
        <v>1738</v>
      </c>
      <c r="L61">
        <v>30152</v>
      </c>
      <c r="M61" s="1">
        <v>40413.110173611109</v>
      </c>
    </row>
    <row r="62" spans="1:13" ht="67.5">
      <c r="A62" t="s">
        <v>204</v>
      </c>
      <c r="B62" s="1">
        <v>43928.978668981479</v>
      </c>
      <c r="C62" t="e">
        <f ca="1">a_i_ne_ PayPay登録のクレジット？</f>
        <v>#NAME?</v>
      </c>
      <c r="D62">
        <v>0</v>
      </c>
      <c r="E62">
        <v>0</v>
      </c>
      <c r="F62" t="s">
        <v>15</v>
      </c>
      <c r="H62" s="2" t="s">
        <v>205</v>
      </c>
      <c r="I62">
        <v>155</v>
      </c>
      <c r="J62" t="b">
        <v>0</v>
      </c>
      <c r="K62">
        <v>181</v>
      </c>
      <c r="L62">
        <v>12250</v>
      </c>
      <c r="M62" s="1">
        <v>41445.451377314814</v>
      </c>
    </row>
    <row r="63" spans="1:13">
      <c r="A63" t="s">
        <v>206</v>
      </c>
      <c r="B63" s="1">
        <v>43928.97824074074</v>
      </c>
      <c r="C63" t="s">
        <v>207</v>
      </c>
      <c r="D63">
        <v>8</v>
      </c>
      <c r="E63">
        <v>0</v>
      </c>
      <c r="F63" t="s">
        <v>15</v>
      </c>
      <c r="G63" t="s">
        <v>208</v>
      </c>
      <c r="H63" t="s">
        <v>209</v>
      </c>
      <c r="I63">
        <v>1151</v>
      </c>
      <c r="J63" t="b">
        <v>0</v>
      </c>
      <c r="K63">
        <v>579</v>
      </c>
      <c r="L63">
        <v>19888</v>
      </c>
      <c r="M63" s="1">
        <v>42862.994664351849</v>
      </c>
    </row>
    <row r="64" spans="1:13" ht="108">
      <c r="A64" t="s">
        <v>210</v>
      </c>
      <c r="B64" s="1">
        <v>43928.977870370371</v>
      </c>
      <c r="C64" t="s">
        <v>211</v>
      </c>
      <c r="D64">
        <v>2</v>
      </c>
      <c r="E64">
        <v>4</v>
      </c>
      <c r="F64" t="s">
        <v>15</v>
      </c>
      <c r="G64" t="s">
        <v>212</v>
      </c>
      <c r="H64" s="2" t="s">
        <v>213</v>
      </c>
      <c r="I64">
        <v>451</v>
      </c>
      <c r="J64" t="b">
        <v>0</v>
      </c>
      <c r="K64">
        <v>569</v>
      </c>
      <c r="L64">
        <v>3665</v>
      </c>
      <c r="M64" s="1">
        <v>40591.083553240744</v>
      </c>
    </row>
    <row r="65" spans="1:13">
      <c r="A65" t="s">
        <v>214</v>
      </c>
      <c r="B65" s="1">
        <v>43928.977824074071</v>
      </c>
      <c r="C65" t="s">
        <v>215</v>
      </c>
      <c r="D65">
        <v>0</v>
      </c>
      <c r="E65">
        <v>0</v>
      </c>
      <c r="F65" t="s">
        <v>15</v>
      </c>
      <c r="H65" t="s">
        <v>216</v>
      </c>
      <c r="I65">
        <v>5265</v>
      </c>
      <c r="J65" t="b">
        <v>0</v>
      </c>
      <c r="K65">
        <v>5143</v>
      </c>
      <c r="L65">
        <v>51494</v>
      </c>
      <c r="M65" s="1">
        <v>43558.068506944444</v>
      </c>
    </row>
    <row r="66" spans="1:13">
      <c r="A66" t="s">
        <v>217</v>
      </c>
      <c r="B66" s="1">
        <v>43928.977685185186</v>
      </c>
      <c r="C66" t="s">
        <v>218</v>
      </c>
      <c r="D66">
        <v>0</v>
      </c>
      <c r="E66">
        <v>0</v>
      </c>
      <c r="F66" t="s">
        <v>15</v>
      </c>
      <c r="H66" t="s">
        <v>219</v>
      </c>
      <c r="I66">
        <v>1004</v>
      </c>
      <c r="J66" t="b">
        <v>0</v>
      </c>
      <c r="K66">
        <v>621</v>
      </c>
      <c r="L66">
        <v>188534</v>
      </c>
      <c r="M66" s="1">
        <v>40079.292719907404</v>
      </c>
    </row>
    <row r="67" spans="1:13">
      <c r="A67" t="s">
        <v>220</v>
      </c>
      <c r="B67" s="1">
        <v>43928.977534722224</v>
      </c>
      <c r="C67" t="s">
        <v>221</v>
      </c>
      <c r="D67">
        <v>0</v>
      </c>
      <c r="E67">
        <v>0</v>
      </c>
      <c r="F67" t="s">
        <v>15</v>
      </c>
      <c r="G67" t="s">
        <v>222</v>
      </c>
      <c r="H67" t="s">
        <v>223</v>
      </c>
      <c r="I67">
        <v>103</v>
      </c>
      <c r="J67" t="b">
        <v>0</v>
      </c>
      <c r="K67">
        <v>146</v>
      </c>
      <c r="L67">
        <v>76</v>
      </c>
      <c r="M67" s="1">
        <v>43908.587199074071</v>
      </c>
    </row>
    <row r="68" spans="1:13">
      <c r="A68" t="s">
        <v>224</v>
      </c>
      <c r="B68" s="1">
        <v>43928.97724537037</v>
      </c>
      <c r="C68" t="s">
        <v>225</v>
      </c>
      <c r="D68">
        <v>0</v>
      </c>
      <c r="E68">
        <v>0</v>
      </c>
      <c r="F68" t="s">
        <v>15</v>
      </c>
      <c r="G68" t="s">
        <v>226</v>
      </c>
      <c r="H68" t="s">
        <v>227</v>
      </c>
      <c r="I68">
        <v>423</v>
      </c>
      <c r="J68" t="b">
        <v>0</v>
      </c>
      <c r="K68">
        <v>575</v>
      </c>
      <c r="L68">
        <v>4897</v>
      </c>
      <c r="M68" s="1">
        <v>43524.568437499998</v>
      </c>
    </row>
    <row r="69" spans="1:13">
      <c r="A69" t="s">
        <v>228</v>
      </c>
      <c r="B69" s="1">
        <v>43928.976944444446</v>
      </c>
      <c r="C69" t="s">
        <v>229</v>
      </c>
      <c r="D69">
        <v>4</v>
      </c>
      <c r="E69">
        <v>0</v>
      </c>
      <c r="F69" t="s">
        <v>15</v>
      </c>
      <c r="H69" t="s">
        <v>230</v>
      </c>
      <c r="I69">
        <v>191</v>
      </c>
      <c r="J69" t="b">
        <v>0</v>
      </c>
      <c r="K69">
        <v>179</v>
      </c>
      <c r="L69">
        <v>11470</v>
      </c>
      <c r="M69" s="1">
        <v>40675.599664351852</v>
      </c>
    </row>
    <row r="70" spans="1:13">
      <c r="A70" t="s">
        <v>231</v>
      </c>
      <c r="B70" s="1">
        <v>43928.976655092592</v>
      </c>
      <c r="C70" t="s">
        <v>232</v>
      </c>
      <c r="D70">
        <v>8</v>
      </c>
      <c r="E70">
        <v>0</v>
      </c>
      <c r="F70" t="s">
        <v>15</v>
      </c>
      <c r="G70" t="s">
        <v>233</v>
      </c>
      <c r="H70" t="s">
        <v>234</v>
      </c>
      <c r="I70">
        <v>319</v>
      </c>
      <c r="J70" t="b">
        <v>0</v>
      </c>
      <c r="K70">
        <v>1205</v>
      </c>
      <c r="L70">
        <v>4796</v>
      </c>
      <c r="M70" s="1">
        <v>40277.665300925924</v>
      </c>
    </row>
    <row r="71" spans="1:13">
      <c r="A71" t="s">
        <v>235</v>
      </c>
      <c r="B71" s="1">
        <v>43928.976458333331</v>
      </c>
      <c r="C71" t="e">
        <f ca="1">_xlfn.SINGLE(tsubaT06050628 わいはそうされないように),nanacoとmanacaとLINEpayとPayPay全部に入れてある偉い</f>
        <v>#NAME?</v>
      </c>
      <c r="D71">
        <v>1</v>
      </c>
      <c r="E71">
        <v>0</v>
      </c>
      <c r="F71" t="s">
        <v>15</v>
      </c>
      <c r="H71" t="s">
        <v>236</v>
      </c>
      <c r="I71">
        <v>40</v>
      </c>
      <c r="J71" t="b">
        <v>0</v>
      </c>
      <c r="K71">
        <v>134</v>
      </c>
      <c r="L71">
        <v>1833</v>
      </c>
      <c r="M71" s="1">
        <v>43579.620844907404</v>
      </c>
    </row>
    <row r="72" spans="1:13">
      <c r="A72" t="s">
        <v>237</v>
      </c>
      <c r="B72" s="1">
        <v>43928.976458333331</v>
      </c>
      <c r="C72" t="s">
        <v>238</v>
      </c>
      <c r="D72">
        <v>0</v>
      </c>
      <c r="E72">
        <v>0</v>
      </c>
      <c r="F72" t="s">
        <v>15</v>
      </c>
      <c r="H72" t="s">
        <v>239</v>
      </c>
      <c r="I72">
        <v>193</v>
      </c>
      <c r="J72" t="b">
        <v>0</v>
      </c>
      <c r="K72">
        <v>282</v>
      </c>
      <c r="L72">
        <v>286</v>
      </c>
      <c r="M72" s="1">
        <v>43886.544120370374</v>
      </c>
    </row>
    <row r="73" spans="1:13">
      <c r="A73" t="s">
        <v>214</v>
      </c>
      <c r="B73" s="1">
        <v>43928.976261574076</v>
      </c>
      <c r="C73" t="s">
        <v>240</v>
      </c>
      <c r="D73">
        <v>0</v>
      </c>
      <c r="E73">
        <v>0</v>
      </c>
      <c r="F73" t="s">
        <v>15</v>
      </c>
      <c r="H73" t="s">
        <v>216</v>
      </c>
      <c r="I73">
        <v>5265</v>
      </c>
      <c r="J73" t="b">
        <v>0</v>
      </c>
      <c r="K73">
        <v>5143</v>
      </c>
      <c r="L73">
        <v>51494</v>
      </c>
      <c r="M73" s="1">
        <v>43558.068506944444</v>
      </c>
    </row>
    <row r="74" spans="1:13">
      <c r="A74" t="s">
        <v>241</v>
      </c>
      <c r="B74" s="1">
        <v>43928.975856481484</v>
      </c>
      <c r="C74" t="s">
        <v>242</v>
      </c>
      <c r="D74">
        <v>5</v>
      </c>
      <c r="E74">
        <v>0</v>
      </c>
      <c r="F74" t="s">
        <v>15</v>
      </c>
      <c r="G74" t="s">
        <v>243</v>
      </c>
      <c r="H74" t="s">
        <v>244</v>
      </c>
      <c r="I74">
        <v>4139</v>
      </c>
      <c r="J74" t="b">
        <v>0</v>
      </c>
      <c r="K74">
        <v>1801</v>
      </c>
      <c r="L74">
        <v>4880</v>
      </c>
      <c r="M74" s="1">
        <v>40292.637025462966</v>
      </c>
    </row>
    <row r="75" spans="1:13">
      <c r="A75" t="s">
        <v>245</v>
      </c>
      <c r="B75" s="1">
        <v>43928.975486111114</v>
      </c>
      <c r="C75" t="s">
        <v>246</v>
      </c>
      <c r="D75">
        <v>3</v>
      </c>
      <c r="E75">
        <v>0</v>
      </c>
      <c r="F75" t="s">
        <v>15</v>
      </c>
      <c r="G75" t="s">
        <v>247</v>
      </c>
      <c r="H75" t="s">
        <v>248</v>
      </c>
      <c r="I75">
        <v>1235</v>
      </c>
      <c r="J75" t="b">
        <v>0</v>
      </c>
      <c r="K75">
        <v>1065</v>
      </c>
      <c r="L75">
        <v>17964</v>
      </c>
      <c r="M75" s="1">
        <v>42110.148599537039</v>
      </c>
    </row>
    <row r="76" spans="1:13">
      <c r="A76" t="s">
        <v>84</v>
      </c>
      <c r="B76" s="1">
        <v>43928.975208333337</v>
      </c>
      <c r="C76" t="s">
        <v>249</v>
      </c>
      <c r="D76">
        <v>7</v>
      </c>
      <c r="E76">
        <v>2</v>
      </c>
      <c r="F76" t="s">
        <v>15</v>
      </c>
      <c r="G76" t="s">
        <v>86</v>
      </c>
      <c r="H76" t="s">
        <v>87</v>
      </c>
      <c r="I76">
        <v>82</v>
      </c>
      <c r="J76" t="b">
        <v>0</v>
      </c>
      <c r="K76">
        <v>76</v>
      </c>
      <c r="L76">
        <v>307</v>
      </c>
      <c r="M76" s="1">
        <v>42841.894837962966</v>
      </c>
    </row>
    <row r="77" spans="1:13">
      <c r="A77" t="s">
        <v>250</v>
      </c>
      <c r="B77" s="1">
        <v>43928.97515046296</v>
      </c>
      <c r="C77" t="s">
        <v>251</v>
      </c>
      <c r="D77">
        <v>1</v>
      </c>
      <c r="E77">
        <v>0</v>
      </c>
      <c r="F77" t="s">
        <v>15</v>
      </c>
      <c r="G77" t="s">
        <v>252</v>
      </c>
      <c r="H77" t="s">
        <v>253</v>
      </c>
      <c r="I77">
        <v>1179</v>
      </c>
      <c r="J77" t="b">
        <v>0</v>
      </c>
      <c r="K77">
        <v>36</v>
      </c>
      <c r="L77">
        <v>14986</v>
      </c>
      <c r="M77" s="1">
        <v>40426.682349537034</v>
      </c>
    </row>
    <row r="78" spans="1:13">
      <c r="A78" t="s">
        <v>254</v>
      </c>
      <c r="B78" s="1">
        <v>43928.975115740737</v>
      </c>
      <c r="C78" t="s">
        <v>255</v>
      </c>
      <c r="D78">
        <v>0</v>
      </c>
      <c r="E78">
        <v>0</v>
      </c>
      <c r="F78" t="s">
        <v>15</v>
      </c>
      <c r="I78">
        <v>0</v>
      </c>
      <c r="J78" t="b">
        <v>0</v>
      </c>
      <c r="K78">
        <v>0</v>
      </c>
      <c r="L78">
        <v>7</v>
      </c>
      <c r="M78" s="1">
        <v>43679.714305555557</v>
      </c>
    </row>
    <row r="79" spans="1:13">
      <c r="A79" t="s">
        <v>256</v>
      </c>
      <c r="B79" s="1">
        <v>43928.975057870368</v>
      </c>
      <c r="C79" t="e">
        <f ca="1">_xlfn.SINGLE(NekoCafeKeurig _xlfn.SINGLE(kisakichiaki 気持ちだけになってしまいましたが)),PayPayより支援させて頂きました。本当に大変な状況ですが,どうか,猫達をよろしくお願いします。</f>
        <v>#NAME?</v>
      </c>
      <c r="D79">
        <v>1</v>
      </c>
      <c r="E79">
        <v>0</v>
      </c>
      <c r="F79" t="s">
        <v>15</v>
      </c>
      <c r="I79">
        <v>26</v>
      </c>
      <c r="J79" t="b">
        <v>0</v>
      </c>
      <c r="K79">
        <v>285</v>
      </c>
      <c r="L79">
        <v>654</v>
      </c>
      <c r="M79" s="1">
        <v>42178.465162037035</v>
      </c>
    </row>
    <row r="80" spans="1:13">
      <c r="A80" t="s">
        <v>257</v>
      </c>
      <c r="B80" s="1">
        <v>43928.974537037036</v>
      </c>
      <c r="C80" t="e">
        <f ca="1">_xlfn.SINGLE(ShigeoYOKOYAMA paypayでも),Linepayでもなんでも良いので口座作らせて送金すればいいんじゃないでしょうか。電子決済の利用率も高まって。</f>
        <v>#NAME?</v>
      </c>
      <c r="D80">
        <v>0</v>
      </c>
      <c r="E80">
        <v>0</v>
      </c>
      <c r="F80" t="s">
        <v>15</v>
      </c>
      <c r="G80" t="s">
        <v>258</v>
      </c>
      <c r="H80" t="s">
        <v>259</v>
      </c>
      <c r="I80">
        <v>2064</v>
      </c>
      <c r="J80" t="b">
        <v>0</v>
      </c>
      <c r="K80">
        <v>4528</v>
      </c>
      <c r="L80">
        <v>11871</v>
      </c>
      <c r="M80" s="1">
        <v>42708.067743055559</v>
      </c>
    </row>
    <row r="81" spans="1:13">
      <c r="A81" t="s">
        <v>260</v>
      </c>
      <c r="B81" s="1">
        <v>43928.973287037035</v>
      </c>
      <c r="C81" t="e">
        <f ca="1">woong_dong Paypayでお願いします👴🏾</f>
        <v>#NAME?</v>
      </c>
      <c r="D81">
        <v>0</v>
      </c>
      <c r="E81">
        <v>0</v>
      </c>
      <c r="F81" t="s">
        <v>15</v>
      </c>
      <c r="H81" t="s">
        <v>261</v>
      </c>
      <c r="I81">
        <v>119</v>
      </c>
      <c r="J81" t="b">
        <v>0</v>
      </c>
      <c r="K81">
        <v>137</v>
      </c>
      <c r="L81">
        <v>982</v>
      </c>
      <c r="M81" s="1">
        <v>43827.575590277775</v>
      </c>
    </row>
    <row r="82" spans="1:13">
      <c r="A82" t="s">
        <v>262</v>
      </c>
      <c r="B82" s="1">
        <v>43928.973275462966</v>
      </c>
      <c r="C82" t="s">
        <v>263</v>
      </c>
      <c r="D82">
        <v>19</v>
      </c>
      <c r="E82">
        <v>9</v>
      </c>
      <c r="F82" t="s">
        <v>15</v>
      </c>
      <c r="G82" t="s">
        <v>243</v>
      </c>
      <c r="H82" t="s">
        <v>264</v>
      </c>
      <c r="I82">
        <v>690</v>
      </c>
      <c r="J82" t="b">
        <v>0</v>
      </c>
      <c r="K82">
        <v>191</v>
      </c>
      <c r="L82">
        <v>21792</v>
      </c>
      <c r="M82" s="1">
        <v>41218.6796875</v>
      </c>
    </row>
    <row r="83" spans="1:13">
      <c r="A83" t="s">
        <v>265</v>
      </c>
      <c r="B83" s="1">
        <v>43928.973263888889</v>
      </c>
      <c r="C83" t="e">
        <f ca="1">_xlfn.SINGLE(JO1_junki_nori 仕事の休憩中にタワレコでアクキーとかポーチとか買えた😆HMVでは),欲しかったクリアファイルも大平タオルも逃してしまって泣いてる😭😭😭結局アクキー追加しただけっていう…でも,一番欲しかったJO1HOUSE Tシャツは一足先にPayPayモールで買えてたんで,一安心😊</f>
        <v>#NAME?</v>
      </c>
      <c r="D83">
        <v>0</v>
      </c>
      <c r="E83">
        <v>0</v>
      </c>
      <c r="F83" t="s">
        <v>15</v>
      </c>
      <c r="G83" t="s">
        <v>266</v>
      </c>
      <c r="H83" t="s">
        <v>267</v>
      </c>
      <c r="I83">
        <v>219</v>
      </c>
      <c r="J83" t="b">
        <v>0</v>
      </c>
      <c r="K83">
        <v>188</v>
      </c>
      <c r="L83">
        <v>3673</v>
      </c>
      <c r="M83" s="1">
        <v>43812.454953703702</v>
      </c>
    </row>
    <row r="84" spans="1:13">
      <c r="A84" t="s">
        <v>268</v>
      </c>
      <c r="B84" s="1">
        <v>43928.972928240742</v>
      </c>
      <c r="C84" t="s">
        <v>269</v>
      </c>
      <c r="D84">
        <v>0</v>
      </c>
      <c r="E84">
        <v>0</v>
      </c>
      <c r="F84" t="s">
        <v>15</v>
      </c>
      <c r="H84" t="s">
        <v>270</v>
      </c>
      <c r="I84">
        <v>508</v>
      </c>
      <c r="J84" t="b">
        <v>0</v>
      </c>
      <c r="K84">
        <v>649</v>
      </c>
      <c r="L84">
        <v>2054</v>
      </c>
      <c r="M84" s="1">
        <v>43468.569814814815</v>
      </c>
    </row>
    <row r="85" spans="1:13">
      <c r="A85" t="s">
        <v>217</v>
      </c>
      <c r="B85" s="1">
        <v>43928.972870370373</v>
      </c>
      <c r="C85" t="s">
        <v>271</v>
      </c>
      <c r="D85">
        <v>0</v>
      </c>
      <c r="E85">
        <v>0</v>
      </c>
      <c r="F85" t="s">
        <v>15</v>
      </c>
      <c r="H85" t="s">
        <v>219</v>
      </c>
      <c r="I85">
        <v>1004</v>
      </c>
      <c r="J85" t="b">
        <v>0</v>
      </c>
      <c r="K85">
        <v>621</v>
      </c>
      <c r="L85">
        <v>188534</v>
      </c>
      <c r="M85" s="1">
        <v>40079.292719907404</v>
      </c>
    </row>
    <row r="86" spans="1:13">
      <c r="A86" t="s">
        <v>272</v>
      </c>
      <c r="B86" s="1">
        <v>43928.972743055558</v>
      </c>
      <c r="C86" t="s">
        <v>273</v>
      </c>
      <c r="D86">
        <v>1</v>
      </c>
      <c r="E86">
        <v>0</v>
      </c>
      <c r="F86" t="s">
        <v>15</v>
      </c>
      <c r="G86" t="s">
        <v>274</v>
      </c>
      <c r="H86" t="s">
        <v>275</v>
      </c>
      <c r="I86">
        <v>291</v>
      </c>
      <c r="J86" t="b">
        <v>0</v>
      </c>
      <c r="K86">
        <v>292</v>
      </c>
      <c r="L86">
        <v>13029</v>
      </c>
      <c r="M86" s="1">
        <v>42482.532106481478</v>
      </c>
    </row>
    <row r="87" spans="1:13">
      <c r="A87" t="s">
        <v>276</v>
      </c>
      <c r="B87" s="1">
        <v>43928.972708333335</v>
      </c>
      <c r="C87" t="s">
        <v>277</v>
      </c>
      <c r="D87">
        <v>0</v>
      </c>
      <c r="E87">
        <v>0</v>
      </c>
      <c r="F87" t="s">
        <v>15</v>
      </c>
      <c r="H87" t="s">
        <v>278</v>
      </c>
      <c r="I87">
        <v>124</v>
      </c>
      <c r="J87" t="b">
        <v>0</v>
      </c>
      <c r="K87">
        <v>1673</v>
      </c>
      <c r="L87">
        <v>11420</v>
      </c>
      <c r="M87" s="1">
        <v>43220.644583333335</v>
      </c>
    </row>
    <row r="88" spans="1:13">
      <c r="A88" t="s">
        <v>279</v>
      </c>
      <c r="B88" s="1">
        <v>43928.972662037035</v>
      </c>
      <c r="C88" t="e">
        <f ca="1">paman_ninnin しぬwwwwwwwwwPayPayおしえてもらいます</f>
        <v>#NAME?</v>
      </c>
      <c r="D88">
        <v>1</v>
      </c>
      <c r="E88">
        <v>0</v>
      </c>
      <c r="F88" t="s">
        <v>15</v>
      </c>
      <c r="G88" t="s">
        <v>280</v>
      </c>
      <c r="H88" t="e" cm="1">
        <f t="array" aca="1" ref="H88" ca="1">_xlfn.SINGLE(IDOLmeets生息)/おさけふれんず🐱🍷/ エヴァ デジモン/観音坂独歩と橘真琴とキッド様がすき</f>
        <v>#NAME?</v>
      </c>
      <c r="I88">
        <v>1005</v>
      </c>
      <c r="J88" t="b">
        <v>0</v>
      </c>
      <c r="K88">
        <v>555</v>
      </c>
      <c r="L88">
        <v>23718</v>
      </c>
      <c r="M88" s="1">
        <v>41003.705393518518</v>
      </c>
    </row>
    <row r="89" spans="1:13">
      <c r="A89" t="s">
        <v>281</v>
      </c>
      <c r="B89" s="1">
        <v>43928.972060185188</v>
      </c>
      <c r="C89" t="s">
        <v>282</v>
      </c>
      <c r="D89">
        <v>3</v>
      </c>
      <c r="E89">
        <v>0</v>
      </c>
      <c r="F89" t="s">
        <v>15</v>
      </c>
      <c r="H89" t="s">
        <v>283</v>
      </c>
      <c r="I89">
        <v>70</v>
      </c>
      <c r="J89" t="b">
        <v>0</v>
      </c>
      <c r="K89">
        <v>52</v>
      </c>
      <c r="L89">
        <v>135</v>
      </c>
      <c r="M89" s="1">
        <v>43155.769780092596</v>
      </c>
    </row>
    <row r="90" spans="1:13">
      <c r="A90" t="s">
        <v>284</v>
      </c>
      <c r="B90" s="1">
        <v>43928.972048611111</v>
      </c>
      <c r="C90" t="s">
        <v>285</v>
      </c>
      <c r="D90">
        <v>0</v>
      </c>
      <c r="E90">
        <v>0</v>
      </c>
      <c r="F90" t="s">
        <v>15</v>
      </c>
      <c r="G90" t="s">
        <v>286</v>
      </c>
      <c r="H90" t="s">
        <v>287</v>
      </c>
      <c r="I90">
        <v>1292</v>
      </c>
      <c r="J90" t="b">
        <v>0</v>
      </c>
      <c r="K90">
        <v>1657</v>
      </c>
      <c r="L90">
        <v>5794</v>
      </c>
      <c r="M90" s="1">
        <v>41018.941030092596</v>
      </c>
    </row>
    <row r="91" spans="1:13" ht="27">
      <c r="A91" t="s">
        <v>288</v>
      </c>
      <c r="B91" s="1">
        <v>43928.971863425926</v>
      </c>
      <c r="C91" t="s">
        <v>289</v>
      </c>
      <c r="D91">
        <v>2</v>
      </c>
      <c r="E91">
        <v>0</v>
      </c>
      <c r="F91" t="s">
        <v>15</v>
      </c>
      <c r="H91" s="2" t="s">
        <v>290</v>
      </c>
      <c r="I91">
        <v>231</v>
      </c>
      <c r="J91" t="b">
        <v>0</v>
      </c>
      <c r="K91">
        <v>562</v>
      </c>
      <c r="L91">
        <v>1420</v>
      </c>
      <c r="M91" s="1">
        <v>42680.348043981481</v>
      </c>
    </row>
    <row r="92" spans="1:13">
      <c r="A92" t="s">
        <v>291</v>
      </c>
      <c r="B92" s="1">
        <v>43928.971215277779</v>
      </c>
      <c r="C92" t="s">
        <v>292</v>
      </c>
      <c r="D92">
        <v>1</v>
      </c>
      <c r="E92">
        <v>0</v>
      </c>
      <c r="F92" t="s">
        <v>15</v>
      </c>
      <c r="H92" t="s">
        <v>293</v>
      </c>
      <c r="I92">
        <v>5</v>
      </c>
      <c r="J92" t="b">
        <v>0</v>
      </c>
      <c r="K92">
        <v>9</v>
      </c>
      <c r="L92">
        <v>3</v>
      </c>
      <c r="M92" s="1">
        <v>43876.113923611112</v>
      </c>
    </row>
    <row r="93" spans="1:13">
      <c r="A93" t="s">
        <v>294</v>
      </c>
      <c r="B93" s="1">
        <v>43928.970995370371</v>
      </c>
      <c r="C93" t="s">
        <v>295</v>
      </c>
      <c r="D93">
        <v>1</v>
      </c>
      <c r="E93">
        <v>0</v>
      </c>
      <c r="F93" t="s">
        <v>15</v>
      </c>
      <c r="G93" t="s">
        <v>296</v>
      </c>
      <c r="H93" t="s">
        <v>297</v>
      </c>
      <c r="I93">
        <v>714</v>
      </c>
      <c r="J93" t="b">
        <v>0</v>
      </c>
      <c r="K93">
        <v>580</v>
      </c>
      <c r="L93">
        <v>18273</v>
      </c>
      <c r="M93" s="1">
        <v>42029.282164351855</v>
      </c>
    </row>
    <row r="94" spans="1:13">
      <c r="A94" t="s">
        <v>298</v>
      </c>
      <c r="B94" s="1">
        <v>43928.970949074072</v>
      </c>
      <c r="C94" t="s">
        <v>299</v>
      </c>
      <c r="D94">
        <v>0</v>
      </c>
      <c r="E94">
        <v>0</v>
      </c>
      <c r="F94" t="s">
        <v>15</v>
      </c>
      <c r="H94" t="s">
        <v>300</v>
      </c>
      <c r="I94">
        <v>25</v>
      </c>
      <c r="J94" t="b">
        <v>0</v>
      </c>
      <c r="K94">
        <v>0</v>
      </c>
      <c r="L94">
        <v>723</v>
      </c>
      <c r="M94" s="1">
        <v>43746.829780092594</v>
      </c>
    </row>
    <row r="95" spans="1:13">
      <c r="A95" t="s">
        <v>301</v>
      </c>
      <c r="B95" s="1">
        <v>43928.970729166664</v>
      </c>
      <c r="C95" t="s">
        <v>302</v>
      </c>
      <c r="D95">
        <v>0</v>
      </c>
      <c r="E95">
        <v>0</v>
      </c>
      <c r="F95" t="s">
        <v>15</v>
      </c>
      <c r="G95" t="s">
        <v>303</v>
      </c>
      <c r="I95">
        <v>192</v>
      </c>
      <c r="J95" t="b">
        <v>0</v>
      </c>
      <c r="K95">
        <v>50</v>
      </c>
      <c r="L95">
        <v>849</v>
      </c>
      <c r="M95" s="1">
        <v>43104.481400462966</v>
      </c>
    </row>
    <row r="96" spans="1:13">
      <c r="A96" t="s">
        <v>30</v>
      </c>
      <c r="B96" s="1">
        <v>43928.970625000002</v>
      </c>
      <c r="C96" t="s">
        <v>304</v>
      </c>
      <c r="D96">
        <v>0</v>
      </c>
      <c r="E96">
        <v>0</v>
      </c>
      <c r="F96" t="s">
        <v>15</v>
      </c>
      <c r="H96" t="s">
        <v>32</v>
      </c>
      <c r="I96">
        <v>116</v>
      </c>
      <c r="J96" t="b">
        <v>0</v>
      </c>
      <c r="K96">
        <v>1705</v>
      </c>
      <c r="L96">
        <v>11787</v>
      </c>
      <c r="M96" s="1">
        <v>43235.481770833336</v>
      </c>
    </row>
    <row r="97" spans="1:13">
      <c r="A97" t="s">
        <v>305</v>
      </c>
      <c r="B97" s="1">
        <v>43928.970405092594</v>
      </c>
      <c r="C97" t="s">
        <v>306</v>
      </c>
      <c r="D97">
        <v>0</v>
      </c>
      <c r="E97">
        <v>0</v>
      </c>
      <c r="F97" t="s">
        <v>15</v>
      </c>
      <c r="H97" t="s">
        <v>307</v>
      </c>
      <c r="I97">
        <v>230</v>
      </c>
      <c r="J97" t="b">
        <v>0</v>
      </c>
      <c r="K97">
        <v>281</v>
      </c>
      <c r="L97">
        <v>224</v>
      </c>
      <c r="M97" s="1">
        <v>43912.584664351853</v>
      </c>
    </row>
    <row r="98" spans="1:13">
      <c r="A98" t="s">
        <v>95</v>
      </c>
      <c r="B98" s="1">
        <v>43928.970243055555</v>
      </c>
      <c r="C98" t="e">
        <f ca="1">_xlfn.SINGLE(Ume_Mamire 色々教えてくださって大変申し訳ないのですが私が今日ポイントもらったのがPayPay),お買い物しようとしたサイトの支払い方法がPayPalだったということに気が付きしょげてました😭💦本当に申し訳ありませんご親切にありがとうございます😭😭😭</f>
        <v>#NAME?</v>
      </c>
      <c r="D98">
        <v>0</v>
      </c>
      <c r="E98">
        <v>0</v>
      </c>
      <c r="F98" t="s">
        <v>15</v>
      </c>
      <c r="G98" t="s">
        <v>97</v>
      </c>
      <c r="H98" t="s">
        <v>98</v>
      </c>
      <c r="I98">
        <v>648</v>
      </c>
      <c r="J98" t="b">
        <v>0</v>
      </c>
      <c r="K98">
        <v>574</v>
      </c>
      <c r="L98">
        <v>51960</v>
      </c>
      <c r="M98" s="1">
        <v>41414.553252314814</v>
      </c>
    </row>
    <row r="99" spans="1:13">
      <c r="A99" t="s">
        <v>308</v>
      </c>
      <c r="B99" s="1">
        <v>43928.970104166663</v>
      </c>
      <c r="C99" t="s">
        <v>309</v>
      </c>
      <c r="D99">
        <v>0</v>
      </c>
      <c r="E99">
        <v>0</v>
      </c>
      <c r="F99" t="s">
        <v>15</v>
      </c>
      <c r="G99" t="s">
        <v>310</v>
      </c>
      <c r="H99" t="s">
        <v>311</v>
      </c>
      <c r="I99">
        <v>773</v>
      </c>
      <c r="J99" t="b">
        <v>0</v>
      </c>
      <c r="K99">
        <v>3321</v>
      </c>
      <c r="L99">
        <v>67335</v>
      </c>
      <c r="M99" s="1">
        <v>42102.171585648146</v>
      </c>
    </row>
    <row r="100" spans="1:13">
      <c r="A100" t="s">
        <v>312</v>
      </c>
      <c r="B100" s="1">
        <v>43928.970034722224</v>
      </c>
      <c r="C100" t="s">
        <v>313</v>
      </c>
      <c r="D100">
        <v>1</v>
      </c>
      <c r="E100">
        <v>0</v>
      </c>
      <c r="F100" t="s">
        <v>15</v>
      </c>
      <c r="G100" t="s">
        <v>314</v>
      </c>
      <c r="H100" t="s">
        <v>315</v>
      </c>
      <c r="I100">
        <v>1534</v>
      </c>
      <c r="J100" t="b">
        <v>0</v>
      </c>
      <c r="K100">
        <v>523</v>
      </c>
      <c r="L100">
        <v>100130</v>
      </c>
      <c r="M100" s="1">
        <v>40283.974328703705</v>
      </c>
    </row>
    <row r="101" spans="1:13" ht="40.5">
      <c r="A101" t="s">
        <v>316</v>
      </c>
      <c r="B101" s="1">
        <v>43928.96875</v>
      </c>
      <c r="C101" t="s">
        <v>317</v>
      </c>
      <c r="D101">
        <v>1</v>
      </c>
      <c r="E101">
        <v>0</v>
      </c>
      <c r="F101" t="s">
        <v>15</v>
      </c>
      <c r="G101" t="s">
        <v>318</v>
      </c>
      <c r="H101" s="2" t="s">
        <v>319</v>
      </c>
      <c r="I101">
        <v>190</v>
      </c>
      <c r="J101" t="b">
        <v>0</v>
      </c>
      <c r="K101">
        <v>660</v>
      </c>
      <c r="L101">
        <v>27477</v>
      </c>
      <c r="M101" s="1">
        <v>41545.531909722224</v>
      </c>
    </row>
    <row r="102" spans="1:13">
      <c r="A102" t="s">
        <v>320</v>
      </c>
      <c r="B102" s="1">
        <v>43928.968668981484</v>
      </c>
      <c r="C102" t="s">
        <v>321</v>
      </c>
      <c r="D102">
        <v>1</v>
      </c>
      <c r="E102">
        <v>0</v>
      </c>
      <c r="F102" t="s">
        <v>15</v>
      </c>
      <c r="G102" t="s">
        <v>322</v>
      </c>
      <c r="H102" t="s">
        <v>323</v>
      </c>
      <c r="I102">
        <v>3</v>
      </c>
      <c r="J102" t="b">
        <v>0</v>
      </c>
      <c r="K102">
        <v>2</v>
      </c>
      <c r="L102">
        <v>368</v>
      </c>
      <c r="M102" s="1">
        <v>43664.505624999998</v>
      </c>
    </row>
    <row r="103" spans="1:13">
      <c r="A103" t="s">
        <v>324</v>
      </c>
      <c r="B103" s="1">
        <v>43928.968564814815</v>
      </c>
      <c r="C103" t="s">
        <v>325</v>
      </c>
      <c r="D103">
        <v>0</v>
      </c>
      <c r="E103">
        <v>0</v>
      </c>
      <c r="F103" t="s">
        <v>15</v>
      </c>
      <c r="G103" t="s">
        <v>326</v>
      </c>
      <c r="H103" t="s">
        <v>327</v>
      </c>
      <c r="I103">
        <v>319</v>
      </c>
      <c r="J103" t="b">
        <v>0</v>
      </c>
      <c r="K103">
        <v>1322</v>
      </c>
      <c r="L103">
        <v>117723</v>
      </c>
      <c r="M103" s="1">
        <v>40617.415983796294</v>
      </c>
    </row>
    <row r="104" spans="1:13">
      <c r="A104" t="s">
        <v>328</v>
      </c>
      <c r="B104" s="1">
        <v>43928.968194444446</v>
      </c>
      <c r="C104" t="s">
        <v>329</v>
      </c>
      <c r="D104">
        <v>0</v>
      </c>
      <c r="E104">
        <v>0</v>
      </c>
      <c r="F104" t="s">
        <v>15</v>
      </c>
      <c r="I104">
        <v>76</v>
      </c>
      <c r="J104" t="b">
        <v>0</v>
      </c>
      <c r="K104">
        <v>168</v>
      </c>
      <c r="L104">
        <v>19549</v>
      </c>
      <c r="M104" s="1">
        <v>40292.343680555554</v>
      </c>
    </row>
    <row r="105" spans="1:13">
      <c r="A105" t="s">
        <v>330</v>
      </c>
      <c r="B105" s="1">
        <v>43928.967974537038</v>
      </c>
      <c r="C105" t="e">
        <f ca="1">_xlfn.SINGLE(bayagufu4351 PayPayとかはあるし),内容はバーコードと同じだったからいけると思う問題は時限式でQRコードが変わることだろうね</f>
        <v>#NAME?</v>
      </c>
      <c r="D105">
        <v>0</v>
      </c>
      <c r="E105">
        <v>0</v>
      </c>
      <c r="F105" t="s">
        <v>15</v>
      </c>
      <c r="G105">
        <v>56</v>
      </c>
      <c r="I105">
        <v>374</v>
      </c>
      <c r="J105" t="b">
        <v>0</v>
      </c>
      <c r="K105">
        <v>452</v>
      </c>
      <c r="L105">
        <v>54481</v>
      </c>
      <c r="M105" s="1">
        <v>40511.387233796297</v>
      </c>
    </row>
    <row r="106" spans="1:13">
      <c r="A106" t="s">
        <v>331</v>
      </c>
      <c r="B106" s="1">
        <v>43928.967847222222</v>
      </c>
      <c r="C106" t="s">
        <v>332</v>
      </c>
      <c r="D106">
        <v>0</v>
      </c>
      <c r="E106">
        <v>0</v>
      </c>
      <c r="F106" t="s">
        <v>15</v>
      </c>
      <c r="G106" t="s">
        <v>333</v>
      </c>
      <c r="H106" t="s">
        <v>334</v>
      </c>
      <c r="I106">
        <v>562</v>
      </c>
      <c r="J106" t="b">
        <v>0</v>
      </c>
      <c r="K106">
        <v>470</v>
      </c>
      <c r="L106">
        <v>175544</v>
      </c>
      <c r="M106" s="1">
        <v>42388.255983796298</v>
      </c>
    </row>
    <row r="107" spans="1:13" ht="67.5">
      <c r="A107" t="s">
        <v>335</v>
      </c>
      <c r="B107" s="1">
        <v>43928.966840277775</v>
      </c>
      <c r="C107" t="s">
        <v>336</v>
      </c>
      <c r="D107">
        <v>0</v>
      </c>
      <c r="E107">
        <v>0</v>
      </c>
      <c r="F107" t="s">
        <v>15</v>
      </c>
      <c r="G107" t="s">
        <v>337</v>
      </c>
      <c r="H107" s="2" t="s">
        <v>338</v>
      </c>
      <c r="I107">
        <v>3994</v>
      </c>
      <c r="J107" t="b">
        <v>0</v>
      </c>
      <c r="K107">
        <v>4104</v>
      </c>
      <c r="L107">
        <v>18302</v>
      </c>
      <c r="M107" s="1">
        <v>43289.453136574077</v>
      </c>
    </row>
    <row r="108" spans="1:13">
      <c r="A108" t="s">
        <v>339</v>
      </c>
      <c r="B108" s="1">
        <v>43928.966678240744</v>
      </c>
      <c r="C108" t="s">
        <v>340</v>
      </c>
      <c r="D108">
        <v>0</v>
      </c>
      <c r="E108">
        <v>0</v>
      </c>
      <c r="F108" t="s">
        <v>15</v>
      </c>
      <c r="G108" t="s">
        <v>341</v>
      </c>
      <c r="H108" t="s">
        <v>342</v>
      </c>
      <c r="I108">
        <v>286</v>
      </c>
      <c r="J108" t="b">
        <v>0</v>
      </c>
      <c r="K108">
        <v>447</v>
      </c>
      <c r="L108">
        <v>130198</v>
      </c>
      <c r="M108" s="1">
        <v>39809.6877662037</v>
      </c>
    </row>
    <row r="109" spans="1:13">
      <c r="A109" t="s">
        <v>343</v>
      </c>
      <c r="B109" s="1">
        <v>43928.96570601852</v>
      </c>
      <c r="C109" t="s">
        <v>344</v>
      </c>
      <c r="D109">
        <v>8</v>
      </c>
      <c r="E109">
        <v>0</v>
      </c>
      <c r="F109" t="s">
        <v>15</v>
      </c>
      <c r="H109" t="s">
        <v>345</v>
      </c>
      <c r="I109">
        <v>1387</v>
      </c>
      <c r="J109" t="b">
        <v>0</v>
      </c>
      <c r="K109">
        <v>1202</v>
      </c>
      <c r="L109">
        <v>11216</v>
      </c>
      <c r="M109" s="1">
        <v>40420.221365740741</v>
      </c>
    </row>
    <row r="110" spans="1:13">
      <c r="A110" t="s">
        <v>346</v>
      </c>
      <c r="B110" s="1">
        <v>43928.965682870374</v>
      </c>
      <c r="C110" t="s">
        <v>347</v>
      </c>
      <c r="D110">
        <v>0</v>
      </c>
      <c r="E110">
        <v>0</v>
      </c>
      <c r="F110" t="s">
        <v>15</v>
      </c>
      <c r="H110" t="s">
        <v>348</v>
      </c>
      <c r="I110">
        <v>2000</v>
      </c>
      <c r="J110" t="b">
        <v>0</v>
      </c>
      <c r="K110">
        <v>3923</v>
      </c>
      <c r="L110">
        <v>8127</v>
      </c>
      <c r="M110" s="1">
        <v>43786.171724537038</v>
      </c>
    </row>
    <row r="111" spans="1:13">
      <c r="A111" t="s">
        <v>349</v>
      </c>
      <c r="B111" s="1">
        <v>43928.965474537035</v>
      </c>
      <c r="C111" t="e">
        <f ca="1">_xlfn.SINGLE(AngelK33681065 アルコールも使い続けていると手が荒れちゃうので),綿の手袋もお勧めですよ🧤🧤ス–パ–のカゴもカ–トも直に触らないので👍です。お金も触りたく無いし,クレカは店員に触られるので,PayPayや電子マネ–払いしています💰ビバ神経質で–す🤗</f>
        <v>#NAME?</v>
      </c>
      <c r="D111">
        <v>4</v>
      </c>
      <c r="E111">
        <v>0</v>
      </c>
      <c r="F111" t="s">
        <v>15</v>
      </c>
      <c r="H111" t="s">
        <v>350</v>
      </c>
      <c r="I111">
        <v>35</v>
      </c>
      <c r="J111" t="b">
        <v>0</v>
      </c>
      <c r="K111">
        <v>35</v>
      </c>
      <c r="L111">
        <v>1113</v>
      </c>
      <c r="M111" s="1">
        <v>43601.223576388889</v>
      </c>
    </row>
    <row r="112" spans="1:13">
      <c r="A112" t="s">
        <v>121</v>
      </c>
      <c r="B112" s="1">
        <v>43928.965324074074</v>
      </c>
      <c r="C112" t="s">
        <v>351</v>
      </c>
      <c r="D112">
        <v>0</v>
      </c>
      <c r="E112">
        <v>0</v>
      </c>
      <c r="F112" t="s">
        <v>15</v>
      </c>
      <c r="H112" t="s">
        <v>123</v>
      </c>
      <c r="I112">
        <v>3</v>
      </c>
      <c r="J112" t="b">
        <v>0</v>
      </c>
      <c r="K112">
        <v>0</v>
      </c>
      <c r="L112">
        <v>95</v>
      </c>
      <c r="M112" s="1">
        <v>43924.244016203702</v>
      </c>
    </row>
    <row r="113" spans="1:13">
      <c r="A113" t="s">
        <v>352</v>
      </c>
      <c r="B113" s="1">
        <v>43928.965092592596</v>
      </c>
      <c r="C113" t="s">
        <v>353</v>
      </c>
      <c r="D113">
        <v>0</v>
      </c>
      <c r="E113">
        <v>0</v>
      </c>
      <c r="F113" t="s">
        <v>15</v>
      </c>
      <c r="G113" t="s">
        <v>354</v>
      </c>
      <c r="I113">
        <v>321</v>
      </c>
      <c r="J113" t="b">
        <v>0</v>
      </c>
      <c r="K113">
        <v>450</v>
      </c>
      <c r="L113">
        <v>10764</v>
      </c>
      <c r="M113" s="1">
        <v>41413.562118055554</v>
      </c>
    </row>
    <row r="114" spans="1:13">
      <c r="A114" t="s">
        <v>355</v>
      </c>
      <c r="B114" s="1">
        <v>43928.964826388888</v>
      </c>
      <c r="C114" t="s">
        <v>356</v>
      </c>
      <c r="D114">
        <v>1</v>
      </c>
      <c r="E114">
        <v>0</v>
      </c>
      <c r="F114" t="s">
        <v>15</v>
      </c>
      <c r="G114" t="s">
        <v>357</v>
      </c>
      <c r="H114" t="s">
        <v>358</v>
      </c>
      <c r="I114">
        <v>31</v>
      </c>
      <c r="J114" t="b">
        <v>0</v>
      </c>
      <c r="K114">
        <v>32</v>
      </c>
      <c r="L114">
        <v>5045</v>
      </c>
      <c r="M114" s="1">
        <v>42616.503460648149</v>
      </c>
    </row>
    <row r="115" spans="1:13">
      <c r="A115" t="s">
        <v>359</v>
      </c>
      <c r="B115" s="1">
        <v>43928.964571759258</v>
      </c>
      <c r="C115" t="s">
        <v>360</v>
      </c>
      <c r="D115">
        <v>1</v>
      </c>
      <c r="E115">
        <v>0</v>
      </c>
      <c r="F115" t="s">
        <v>15</v>
      </c>
      <c r="I115">
        <v>34</v>
      </c>
      <c r="J115" t="b">
        <v>0</v>
      </c>
      <c r="K115">
        <v>201</v>
      </c>
      <c r="L115">
        <v>134</v>
      </c>
      <c r="M115" s="1">
        <v>43643.141412037039</v>
      </c>
    </row>
    <row r="116" spans="1:13">
      <c r="A116" t="s">
        <v>361</v>
      </c>
      <c r="B116" s="1">
        <v>43928.964560185188</v>
      </c>
      <c r="C116" t="s">
        <v>362</v>
      </c>
      <c r="D116">
        <v>0</v>
      </c>
      <c r="E116">
        <v>0</v>
      </c>
      <c r="F116" t="s">
        <v>15</v>
      </c>
      <c r="H116" t="s">
        <v>363</v>
      </c>
      <c r="I116">
        <v>27</v>
      </c>
      <c r="J116" t="b">
        <v>0</v>
      </c>
      <c r="K116">
        <v>39</v>
      </c>
      <c r="L116">
        <v>354</v>
      </c>
      <c r="M116" s="1">
        <v>43400.481400462966</v>
      </c>
    </row>
    <row r="117" spans="1:13">
      <c r="A117" t="s">
        <v>364</v>
      </c>
      <c r="B117" s="1">
        <v>43928.96365740741</v>
      </c>
      <c r="C117" t="s">
        <v>365</v>
      </c>
      <c r="D117">
        <v>1</v>
      </c>
      <c r="E117">
        <v>1</v>
      </c>
      <c r="F117" t="s">
        <v>15</v>
      </c>
      <c r="G117" t="s">
        <v>366</v>
      </c>
      <c r="H117" t="s">
        <v>367</v>
      </c>
      <c r="I117">
        <v>1510</v>
      </c>
      <c r="J117" t="b">
        <v>0</v>
      </c>
      <c r="K117">
        <v>1028</v>
      </c>
      <c r="L117">
        <v>29540</v>
      </c>
      <c r="M117" s="1">
        <v>41157.231226851851</v>
      </c>
    </row>
    <row r="118" spans="1:13">
      <c r="A118" t="s">
        <v>368</v>
      </c>
      <c r="B118" s="1">
        <v>43928.963472222225</v>
      </c>
      <c r="C118" t="e">
        <f ca="1">atakamokamo (paypayユーザーなのでyahooカード使ってます)</f>
        <v>#NAME?</v>
      </c>
      <c r="D118">
        <v>1</v>
      </c>
      <c r="E118">
        <v>0</v>
      </c>
      <c r="F118" t="s">
        <v>15</v>
      </c>
      <c r="G118" t="s">
        <v>369</v>
      </c>
      <c r="H118" t="s">
        <v>370</v>
      </c>
      <c r="I118">
        <v>983</v>
      </c>
      <c r="J118" t="b">
        <v>0</v>
      </c>
      <c r="K118">
        <v>778</v>
      </c>
      <c r="L118">
        <v>135396</v>
      </c>
      <c r="M118" s="1">
        <v>41084.148148148146</v>
      </c>
    </row>
    <row r="119" spans="1:13">
      <c r="A119" t="s">
        <v>371</v>
      </c>
      <c r="B119" s="1">
        <v>43928.963368055556</v>
      </c>
      <c r="C119" t="s">
        <v>372</v>
      </c>
      <c r="D119">
        <v>0</v>
      </c>
      <c r="E119">
        <v>0</v>
      </c>
      <c r="F119" t="s">
        <v>15</v>
      </c>
      <c r="G119" t="s">
        <v>373</v>
      </c>
      <c r="H119" t="s">
        <v>374</v>
      </c>
      <c r="I119">
        <v>74</v>
      </c>
      <c r="J119" t="b">
        <v>0</v>
      </c>
      <c r="K119">
        <v>143</v>
      </c>
      <c r="L119">
        <v>2748</v>
      </c>
      <c r="M119" s="1">
        <v>41582.011782407404</v>
      </c>
    </row>
    <row r="120" spans="1:13">
      <c r="A120" t="s">
        <v>375</v>
      </c>
      <c r="B120" s="1">
        <v>43928.963263888887</v>
      </c>
      <c r="C120" t="s">
        <v>376</v>
      </c>
      <c r="D120">
        <v>1</v>
      </c>
      <c r="E120">
        <v>0</v>
      </c>
      <c r="F120" t="s">
        <v>15</v>
      </c>
      <c r="G120" t="s">
        <v>377</v>
      </c>
      <c r="H120" t="s">
        <v>378</v>
      </c>
      <c r="I120">
        <v>535</v>
      </c>
      <c r="J120" t="b">
        <v>0</v>
      </c>
      <c r="K120">
        <v>968</v>
      </c>
      <c r="L120">
        <v>6560</v>
      </c>
      <c r="M120" s="1">
        <v>40682.625868055555</v>
      </c>
    </row>
    <row r="121" spans="1:13">
      <c r="A121" t="s">
        <v>379</v>
      </c>
      <c r="B121" s="1">
        <v>43928.96297453704</v>
      </c>
      <c r="C121" t="s">
        <v>380</v>
      </c>
      <c r="D121">
        <v>0</v>
      </c>
      <c r="E121">
        <v>0</v>
      </c>
      <c r="F121" t="s">
        <v>15</v>
      </c>
      <c r="G121" t="s">
        <v>243</v>
      </c>
      <c r="H121" t="s">
        <v>381</v>
      </c>
      <c r="I121">
        <v>940</v>
      </c>
      <c r="J121" t="b">
        <v>0</v>
      </c>
      <c r="K121">
        <v>4915</v>
      </c>
      <c r="L121">
        <v>31531</v>
      </c>
      <c r="M121" s="1">
        <v>43179.060115740744</v>
      </c>
    </row>
    <row r="122" spans="1:13">
      <c r="A122" t="s">
        <v>382</v>
      </c>
      <c r="B122" s="1">
        <v>43928.962766203702</v>
      </c>
      <c r="C122" t="e">
        <f ca="1">Kasumi1118714 あー理解したpaypayはまぁボケです()</f>
        <v>#NAME?</v>
      </c>
      <c r="D122">
        <v>1</v>
      </c>
      <c r="E122">
        <v>0</v>
      </c>
      <c r="F122" t="s">
        <v>15</v>
      </c>
      <c r="G122" t="s">
        <v>383</v>
      </c>
      <c r="H122" t="s">
        <v>384</v>
      </c>
      <c r="I122">
        <v>470</v>
      </c>
      <c r="J122" t="b">
        <v>0</v>
      </c>
      <c r="K122">
        <v>220</v>
      </c>
      <c r="L122">
        <v>14047</v>
      </c>
      <c r="M122" s="1">
        <v>43582.151631944442</v>
      </c>
    </row>
    <row r="123" spans="1:13">
      <c r="A123" t="s">
        <v>385</v>
      </c>
      <c r="B123" s="1">
        <v>43928.962500000001</v>
      </c>
      <c r="C123" t="s">
        <v>386</v>
      </c>
      <c r="D123">
        <v>0</v>
      </c>
      <c r="E123">
        <v>0</v>
      </c>
      <c r="F123" t="s">
        <v>15</v>
      </c>
      <c r="H123" t="s">
        <v>387</v>
      </c>
      <c r="I123">
        <v>1</v>
      </c>
      <c r="J123" t="b">
        <v>0</v>
      </c>
      <c r="K123">
        <v>2</v>
      </c>
      <c r="L123">
        <v>134</v>
      </c>
      <c r="M123" s="1">
        <v>43356.509479166663</v>
      </c>
    </row>
    <row r="124" spans="1:13">
      <c r="A124" t="s">
        <v>388</v>
      </c>
      <c r="B124" s="1">
        <v>43928.962476851855</v>
      </c>
      <c r="C124" t="s">
        <v>389</v>
      </c>
      <c r="D124">
        <v>28</v>
      </c>
      <c r="E124">
        <v>3</v>
      </c>
      <c r="F124" t="s">
        <v>15</v>
      </c>
      <c r="H124" t="s">
        <v>390</v>
      </c>
      <c r="I124">
        <v>126</v>
      </c>
      <c r="J124" t="b">
        <v>0</v>
      </c>
      <c r="K124">
        <v>143</v>
      </c>
      <c r="L124">
        <v>1077</v>
      </c>
      <c r="M124" s="1">
        <v>43890.335150462961</v>
      </c>
    </row>
    <row r="125" spans="1:13" ht="40.5">
      <c r="A125" t="s">
        <v>391</v>
      </c>
      <c r="B125" s="1">
        <v>43928.962372685186</v>
      </c>
      <c r="C125" t="s">
        <v>392</v>
      </c>
      <c r="D125">
        <v>0</v>
      </c>
      <c r="E125">
        <v>0</v>
      </c>
      <c r="F125" t="s">
        <v>15</v>
      </c>
      <c r="G125" t="s">
        <v>393</v>
      </c>
      <c r="H125" s="2" t="s">
        <v>394</v>
      </c>
      <c r="I125">
        <v>5</v>
      </c>
      <c r="J125" t="b">
        <v>0</v>
      </c>
      <c r="K125">
        <v>47</v>
      </c>
      <c r="L125">
        <v>2697</v>
      </c>
      <c r="M125" s="1">
        <v>43309.157592592594</v>
      </c>
    </row>
    <row r="126" spans="1:13">
      <c r="A126" t="s">
        <v>395</v>
      </c>
      <c r="B126" s="1">
        <v>43928.962210648147</v>
      </c>
      <c r="C126" t="s">
        <v>396</v>
      </c>
      <c r="D126">
        <v>0</v>
      </c>
      <c r="E126">
        <v>0</v>
      </c>
      <c r="F126" t="s">
        <v>15</v>
      </c>
      <c r="G126" t="s">
        <v>397</v>
      </c>
      <c r="H126" t="s">
        <v>398</v>
      </c>
      <c r="I126">
        <v>133</v>
      </c>
      <c r="J126" t="b">
        <v>0</v>
      </c>
      <c r="K126">
        <v>98</v>
      </c>
      <c r="L126">
        <v>35069</v>
      </c>
      <c r="M126" s="1">
        <v>40240.534849537034</v>
      </c>
    </row>
    <row r="127" spans="1:13">
      <c r="A127" t="s">
        <v>399</v>
      </c>
      <c r="B127" s="1">
        <v>43928.962187500001</v>
      </c>
      <c r="C127" t="e">
        <f ca="1">kpggphoto 今月はpaypayで還元があったのでつい。新しいメニューがもう一つあったので明日も行くかも😅😅</f>
        <v>#NAME?</v>
      </c>
      <c r="D127">
        <v>1</v>
      </c>
      <c r="E127">
        <v>0</v>
      </c>
      <c r="F127" t="s">
        <v>15</v>
      </c>
      <c r="G127" t="s">
        <v>72</v>
      </c>
      <c r="H127" t="s">
        <v>400</v>
      </c>
      <c r="I127">
        <v>131</v>
      </c>
      <c r="J127" t="b">
        <v>0</v>
      </c>
      <c r="K127">
        <v>49</v>
      </c>
      <c r="L127">
        <v>1816</v>
      </c>
      <c r="M127" s="1">
        <v>42864.692442129628</v>
      </c>
    </row>
    <row r="128" spans="1:13">
      <c r="A128" t="s">
        <v>401</v>
      </c>
      <c r="B128" s="1">
        <v>43928.96199074074</v>
      </c>
      <c r="C128" t="s">
        <v>402</v>
      </c>
      <c r="D128">
        <v>3</v>
      </c>
      <c r="E128">
        <v>0</v>
      </c>
      <c r="F128" t="s">
        <v>15</v>
      </c>
      <c r="G128" t="s">
        <v>403</v>
      </c>
      <c r="H128" t="s">
        <v>404</v>
      </c>
      <c r="I128">
        <v>247</v>
      </c>
      <c r="J128" t="b">
        <v>0</v>
      </c>
      <c r="K128">
        <v>21</v>
      </c>
      <c r="L128">
        <v>1279</v>
      </c>
      <c r="M128" s="1">
        <v>43454.195300925923</v>
      </c>
    </row>
    <row r="129" spans="1:13">
      <c r="A129" t="s">
        <v>405</v>
      </c>
      <c r="B129" s="1">
        <v>43928.961840277778</v>
      </c>
      <c r="C129" t="s">
        <v>406</v>
      </c>
      <c r="D129">
        <v>0</v>
      </c>
      <c r="E129">
        <v>0</v>
      </c>
      <c r="F129" t="s">
        <v>15</v>
      </c>
      <c r="G129" t="s">
        <v>407</v>
      </c>
      <c r="H129" t="s">
        <v>408</v>
      </c>
      <c r="I129">
        <v>475</v>
      </c>
      <c r="J129" t="b">
        <v>0</v>
      </c>
      <c r="K129">
        <v>451</v>
      </c>
      <c r="L129">
        <v>35591</v>
      </c>
      <c r="M129" s="1">
        <v>40327.716192129628</v>
      </c>
    </row>
    <row r="130" spans="1:13">
      <c r="A130" t="s">
        <v>409</v>
      </c>
      <c r="B130" s="1">
        <v>43928.961504629631</v>
      </c>
      <c r="C130" t="s">
        <v>410</v>
      </c>
      <c r="D130">
        <v>4</v>
      </c>
      <c r="E130">
        <v>0</v>
      </c>
      <c r="F130" t="s">
        <v>15</v>
      </c>
      <c r="G130" t="s">
        <v>411</v>
      </c>
      <c r="H130" t="s">
        <v>412</v>
      </c>
      <c r="I130">
        <v>2552</v>
      </c>
      <c r="J130" t="b">
        <v>0</v>
      </c>
      <c r="K130">
        <v>429</v>
      </c>
      <c r="L130">
        <v>28741</v>
      </c>
      <c r="M130" s="1">
        <v>41728.255254629628</v>
      </c>
    </row>
    <row r="131" spans="1:13">
      <c r="A131" t="s">
        <v>95</v>
      </c>
      <c r="B131" s="1">
        <v>43928.961168981485</v>
      </c>
      <c r="C131" t="s">
        <v>413</v>
      </c>
      <c r="D131">
        <v>0</v>
      </c>
      <c r="E131">
        <v>0</v>
      </c>
      <c r="F131" t="s">
        <v>15</v>
      </c>
      <c r="G131" t="s">
        <v>97</v>
      </c>
      <c r="H131" t="s">
        <v>98</v>
      </c>
      <c r="I131">
        <v>648</v>
      </c>
      <c r="J131" t="b">
        <v>0</v>
      </c>
      <c r="K131">
        <v>574</v>
      </c>
      <c r="L131">
        <v>51960</v>
      </c>
      <c r="M131" s="1">
        <v>41414.553252314814</v>
      </c>
    </row>
    <row r="132" spans="1:13">
      <c r="A132" t="s">
        <v>414</v>
      </c>
      <c r="B132" s="1">
        <v>43928.960868055554</v>
      </c>
      <c r="C132" t="s">
        <v>415</v>
      </c>
      <c r="D132">
        <v>0</v>
      </c>
      <c r="E132">
        <v>0</v>
      </c>
      <c r="F132" t="s">
        <v>15</v>
      </c>
      <c r="H132" t="s">
        <v>416</v>
      </c>
      <c r="I132">
        <v>28</v>
      </c>
      <c r="J132" t="b">
        <v>0</v>
      </c>
      <c r="K132">
        <v>39</v>
      </c>
      <c r="L132">
        <v>5052</v>
      </c>
      <c r="M132" s="1">
        <v>43678.207777777781</v>
      </c>
    </row>
    <row r="133" spans="1:13" ht="121.5">
      <c r="A133" t="s">
        <v>417</v>
      </c>
      <c r="B133" s="1">
        <v>43928.960810185185</v>
      </c>
      <c r="C133" t="s">
        <v>418</v>
      </c>
      <c r="D133">
        <v>19</v>
      </c>
      <c r="E133">
        <v>17</v>
      </c>
      <c r="F133" t="s">
        <v>15</v>
      </c>
      <c r="G133" t="s">
        <v>419</v>
      </c>
      <c r="H133" s="2" t="s">
        <v>420</v>
      </c>
      <c r="I133">
        <v>4154</v>
      </c>
      <c r="J133" t="b">
        <v>0</v>
      </c>
      <c r="K133">
        <v>377</v>
      </c>
      <c r="L133">
        <v>9008</v>
      </c>
      <c r="M133" s="1">
        <v>42221.702210648145</v>
      </c>
    </row>
    <row r="134" spans="1:13">
      <c r="A134" t="s">
        <v>379</v>
      </c>
      <c r="B134" s="1">
        <v>43928.960763888892</v>
      </c>
      <c r="C134" t="s">
        <v>421</v>
      </c>
      <c r="D134">
        <v>0</v>
      </c>
      <c r="E134">
        <v>0</v>
      </c>
      <c r="F134" t="s">
        <v>15</v>
      </c>
      <c r="G134" t="s">
        <v>243</v>
      </c>
      <c r="H134" t="s">
        <v>381</v>
      </c>
      <c r="I134">
        <v>940</v>
      </c>
      <c r="J134" t="b">
        <v>0</v>
      </c>
      <c r="K134">
        <v>4915</v>
      </c>
      <c r="L134">
        <v>31531</v>
      </c>
      <c r="M134" s="1">
        <v>43179.060115740744</v>
      </c>
    </row>
    <row r="135" spans="1:13">
      <c r="A135" t="s">
        <v>422</v>
      </c>
      <c r="B135" s="1">
        <v>43928.960636574076</v>
      </c>
      <c r="C135" t="s">
        <v>423</v>
      </c>
      <c r="D135">
        <v>1</v>
      </c>
      <c r="E135">
        <v>0</v>
      </c>
      <c r="F135" t="s">
        <v>15</v>
      </c>
      <c r="G135" t="s">
        <v>424</v>
      </c>
      <c r="H135" t="s">
        <v>425</v>
      </c>
      <c r="I135">
        <v>60</v>
      </c>
      <c r="J135" t="b">
        <v>0</v>
      </c>
      <c r="K135">
        <v>52</v>
      </c>
      <c r="L135">
        <v>1804</v>
      </c>
      <c r="M135" s="1">
        <v>43869.233865740738</v>
      </c>
    </row>
    <row r="136" spans="1:13">
      <c r="A136" t="s">
        <v>426</v>
      </c>
      <c r="B136" s="1">
        <v>43928.959907407407</v>
      </c>
      <c r="C136" t="s">
        <v>427</v>
      </c>
      <c r="D136">
        <v>1</v>
      </c>
      <c r="E136">
        <v>2</v>
      </c>
      <c r="F136" t="s">
        <v>15</v>
      </c>
      <c r="H136" t="s">
        <v>428</v>
      </c>
      <c r="I136">
        <v>84</v>
      </c>
      <c r="J136" t="b">
        <v>0</v>
      </c>
      <c r="K136">
        <v>34</v>
      </c>
      <c r="L136">
        <v>190</v>
      </c>
      <c r="M136" s="1">
        <v>43549.488819444443</v>
      </c>
    </row>
    <row r="137" spans="1:13">
      <c r="A137" t="s">
        <v>429</v>
      </c>
      <c r="B137" s="1">
        <v>43928.959826388891</v>
      </c>
      <c r="C137" t="s">
        <v>430</v>
      </c>
      <c r="D137">
        <v>2</v>
      </c>
      <c r="E137">
        <v>3</v>
      </c>
      <c r="F137" t="s">
        <v>15</v>
      </c>
      <c r="H137" t="s">
        <v>431</v>
      </c>
      <c r="I137">
        <v>180</v>
      </c>
      <c r="J137" t="b">
        <v>0</v>
      </c>
      <c r="K137">
        <v>300</v>
      </c>
      <c r="L137">
        <v>5081</v>
      </c>
      <c r="M137" s="1">
        <v>43861.544236111113</v>
      </c>
    </row>
    <row r="138" spans="1:13">
      <c r="A138" t="s">
        <v>432</v>
      </c>
      <c r="B138" s="1">
        <v>43928.959664351853</v>
      </c>
      <c r="C138" t="e">
        <f ca="1">rinmen6080 PayPayで買いなさい</f>
        <v>#NAME?</v>
      </c>
      <c r="D138">
        <v>0</v>
      </c>
      <c r="E138">
        <v>0</v>
      </c>
      <c r="F138" t="s">
        <v>15</v>
      </c>
      <c r="H138" t="s">
        <v>433</v>
      </c>
      <c r="I138">
        <v>448</v>
      </c>
      <c r="J138" t="b">
        <v>0</v>
      </c>
      <c r="K138">
        <v>472</v>
      </c>
      <c r="L138">
        <v>181</v>
      </c>
      <c r="M138" s="1">
        <v>43587.530023148145</v>
      </c>
    </row>
    <row r="139" spans="1:13">
      <c r="A139" t="s">
        <v>434</v>
      </c>
      <c r="B139" s="1">
        <v>43928.958703703705</v>
      </c>
      <c r="C139" t="s">
        <v>435</v>
      </c>
      <c r="D139">
        <v>0</v>
      </c>
      <c r="E139">
        <v>0</v>
      </c>
      <c r="F139" t="s">
        <v>15</v>
      </c>
      <c r="G139" t="e">
        <f ca="1">_xlfn.SINGLE(doryaseria _xlfn.SINGLE(ser1alcode))</f>
        <v>#NAME?</v>
      </c>
      <c r="H139" t="s">
        <v>436</v>
      </c>
      <c r="I139">
        <v>2435</v>
      </c>
      <c r="J139" t="b">
        <v>0</v>
      </c>
      <c r="K139">
        <v>28</v>
      </c>
      <c r="L139">
        <v>910</v>
      </c>
      <c r="M139" s="1">
        <v>43558.296238425923</v>
      </c>
    </row>
    <row r="140" spans="1:13">
      <c r="A140" t="s">
        <v>437</v>
      </c>
      <c r="B140" s="1">
        <v>43928.95820601852</v>
      </c>
      <c r="C140" t="s">
        <v>438</v>
      </c>
      <c r="D140">
        <v>1</v>
      </c>
      <c r="E140">
        <v>0</v>
      </c>
      <c r="F140" t="s">
        <v>15</v>
      </c>
      <c r="H140" t="s">
        <v>439</v>
      </c>
      <c r="I140">
        <v>278</v>
      </c>
      <c r="J140" t="b">
        <v>0</v>
      </c>
      <c r="K140">
        <v>431</v>
      </c>
      <c r="L140">
        <v>49467</v>
      </c>
      <c r="M140" s="1">
        <v>41526.576793981483</v>
      </c>
    </row>
    <row r="141" spans="1:13">
      <c r="A141" t="s">
        <v>440</v>
      </c>
      <c r="B141" s="1">
        <v>43928.958124999997</v>
      </c>
      <c r="C141" t="s">
        <v>441</v>
      </c>
      <c r="D141">
        <v>7</v>
      </c>
      <c r="E141">
        <v>2</v>
      </c>
      <c r="F141" t="s">
        <v>15</v>
      </c>
      <c r="G141" t="s">
        <v>442</v>
      </c>
      <c r="H141" t="s">
        <v>443</v>
      </c>
      <c r="I141">
        <v>107</v>
      </c>
      <c r="J141" t="b">
        <v>0</v>
      </c>
      <c r="K141">
        <v>49</v>
      </c>
      <c r="L141">
        <v>517</v>
      </c>
      <c r="M141" s="1">
        <v>43654.401412037034</v>
      </c>
    </row>
    <row r="142" spans="1:13">
      <c r="A142" t="s">
        <v>444</v>
      </c>
      <c r="B142" s="1">
        <v>43928.958009259259</v>
      </c>
      <c r="C142" t="e">
        <f ca="1">poipoi_son_ PayPay使えますか？</f>
        <v>#NAME?</v>
      </c>
      <c r="D142">
        <v>0</v>
      </c>
      <c r="E142">
        <v>0</v>
      </c>
      <c r="F142" t="s">
        <v>15</v>
      </c>
      <c r="G142" t="s">
        <v>445</v>
      </c>
      <c r="H142" t="s">
        <v>446</v>
      </c>
      <c r="I142">
        <v>225</v>
      </c>
      <c r="J142" t="b">
        <v>0</v>
      </c>
      <c r="K142">
        <v>191</v>
      </c>
      <c r="L142">
        <v>40819</v>
      </c>
      <c r="M142" s="1">
        <v>41984.531180555554</v>
      </c>
    </row>
    <row r="143" spans="1:13">
      <c r="A143" t="s">
        <v>447</v>
      </c>
      <c r="B143" s="1">
        <v>43928.957986111112</v>
      </c>
      <c r="C143" t="s">
        <v>448</v>
      </c>
      <c r="D143">
        <v>0</v>
      </c>
      <c r="E143">
        <v>0</v>
      </c>
      <c r="F143" t="s">
        <v>15</v>
      </c>
      <c r="H143" t="s">
        <v>449</v>
      </c>
      <c r="I143">
        <v>5</v>
      </c>
      <c r="J143" t="b">
        <v>0</v>
      </c>
      <c r="K143">
        <v>97</v>
      </c>
      <c r="L143">
        <v>35</v>
      </c>
      <c r="M143" s="1">
        <v>43893.147037037037</v>
      </c>
    </row>
    <row r="144" spans="1:13">
      <c r="A144" t="s">
        <v>450</v>
      </c>
      <c r="B144" s="1">
        <v>43928.957789351851</v>
      </c>
      <c r="C144" t="s">
        <v>451</v>
      </c>
      <c r="D144">
        <v>2</v>
      </c>
      <c r="E144">
        <v>1</v>
      </c>
      <c r="F144" t="s">
        <v>15</v>
      </c>
      <c r="G144" t="s">
        <v>452</v>
      </c>
      <c r="H144" t="s">
        <v>453</v>
      </c>
      <c r="I144">
        <v>331</v>
      </c>
      <c r="J144" t="b">
        <v>0</v>
      </c>
      <c r="K144">
        <v>336</v>
      </c>
      <c r="L144">
        <v>20646</v>
      </c>
      <c r="M144" s="1">
        <v>40972.315000000002</v>
      </c>
    </row>
    <row r="145" spans="1:13">
      <c r="A145" t="s">
        <v>454</v>
      </c>
      <c r="B145" s="1">
        <v>43928.957303240742</v>
      </c>
      <c r="C145" t="s">
        <v>455</v>
      </c>
      <c r="D145">
        <v>0</v>
      </c>
      <c r="E145">
        <v>0</v>
      </c>
      <c r="F145" t="s">
        <v>15</v>
      </c>
      <c r="I145">
        <v>58</v>
      </c>
      <c r="J145" t="b">
        <v>0</v>
      </c>
      <c r="K145">
        <v>117</v>
      </c>
      <c r="L145">
        <v>5121</v>
      </c>
      <c r="M145" s="1">
        <v>41424.974270833336</v>
      </c>
    </row>
    <row r="146" spans="1:13">
      <c r="A146" t="s">
        <v>456</v>
      </c>
      <c r="B146" s="1">
        <v>43928.957071759258</v>
      </c>
      <c r="C146" t="e">
        <f ca="1">misagin0 私もPayPayばっかりで財布めったに開けなくなったわ</f>
        <v>#NAME?</v>
      </c>
      <c r="D146">
        <v>0</v>
      </c>
      <c r="E146">
        <v>0</v>
      </c>
      <c r="F146" t="s">
        <v>15</v>
      </c>
      <c r="G146" t="s">
        <v>457</v>
      </c>
      <c r="H146" t="s">
        <v>458</v>
      </c>
      <c r="I146">
        <v>4549</v>
      </c>
      <c r="J146" t="b">
        <v>0</v>
      </c>
      <c r="K146">
        <v>2414</v>
      </c>
      <c r="L146">
        <v>7112</v>
      </c>
      <c r="M146" s="1">
        <v>41334.800219907411</v>
      </c>
    </row>
    <row r="147" spans="1:13">
      <c r="A147" t="s">
        <v>459</v>
      </c>
      <c r="B147" s="1">
        <v>43928.956932870373</v>
      </c>
      <c r="C147" t="s">
        <v>460</v>
      </c>
      <c r="D147">
        <v>0</v>
      </c>
      <c r="E147">
        <v>0</v>
      </c>
      <c r="F147" t="s">
        <v>15</v>
      </c>
      <c r="H147" t="s">
        <v>461</v>
      </c>
      <c r="I147">
        <v>155</v>
      </c>
      <c r="J147" t="b">
        <v>0</v>
      </c>
      <c r="K147">
        <v>671</v>
      </c>
      <c r="L147">
        <v>4072</v>
      </c>
      <c r="M147" s="1">
        <v>43086.597291666665</v>
      </c>
    </row>
    <row r="148" spans="1:13">
      <c r="A148" t="s">
        <v>462</v>
      </c>
      <c r="B148" s="1">
        <v>43928.956678240742</v>
      </c>
      <c r="C148" t="s">
        <v>463</v>
      </c>
      <c r="D148">
        <v>4</v>
      </c>
      <c r="E148">
        <v>0</v>
      </c>
      <c r="F148" t="s">
        <v>15</v>
      </c>
      <c r="G148" t="s">
        <v>464</v>
      </c>
      <c r="H148" t="s">
        <v>465</v>
      </c>
      <c r="I148">
        <v>635</v>
      </c>
      <c r="J148" t="b">
        <v>0</v>
      </c>
      <c r="K148">
        <v>700</v>
      </c>
      <c r="L148">
        <v>456</v>
      </c>
      <c r="M148" s="1">
        <v>43916.71166666667</v>
      </c>
    </row>
    <row r="149" spans="1:13">
      <c r="A149" t="s">
        <v>466</v>
      </c>
      <c r="B149" s="1">
        <v>43928.956655092596</v>
      </c>
      <c r="C149" t="s">
        <v>467</v>
      </c>
      <c r="D149">
        <v>0</v>
      </c>
      <c r="E149">
        <v>0</v>
      </c>
      <c r="F149" t="s">
        <v>15</v>
      </c>
      <c r="H149" t="s">
        <v>468</v>
      </c>
      <c r="I149">
        <v>1437</v>
      </c>
      <c r="J149" t="b">
        <v>0</v>
      </c>
      <c r="K149">
        <v>4996</v>
      </c>
      <c r="L149">
        <v>60675</v>
      </c>
      <c r="M149" s="1">
        <v>42690.212060185186</v>
      </c>
    </row>
    <row r="150" spans="1:13">
      <c r="A150" t="s">
        <v>469</v>
      </c>
      <c r="B150" s="1">
        <v>43928.956631944442</v>
      </c>
      <c r="C150" t="e">
        <f ca="1">tuoyoo2018 PayPay希望</f>
        <v>#NAME?</v>
      </c>
      <c r="D150">
        <v>0</v>
      </c>
      <c r="E150">
        <v>0</v>
      </c>
      <c r="F150" t="s">
        <v>15</v>
      </c>
      <c r="G150" t="s">
        <v>243</v>
      </c>
      <c r="H150" t="s">
        <v>470</v>
      </c>
      <c r="I150">
        <v>30</v>
      </c>
      <c r="J150" t="b">
        <v>0</v>
      </c>
      <c r="K150">
        <v>646</v>
      </c>
      <c r="L150">
        <v>1270</v>
      </c>
      <c r="M150" s="1">
        <v>43822.617638888885</v>
      </c>
    </row>
    <row r="151" spans="1:13">
      <c r="A151" t="s">
        <v>471</v>
      </c>
      <c r="B151" s="1">
        <v>43928.956608796296</v>
      </c>
      <c r="C151" t="s">
        <v>472</v>
      </c>
      <c r="D151">
        <v>0</v>
      </c>
      <c r="E151">
        <v>0</v>
      </c>
      <c r="F151" t="s">
        <v>15</v>
      </c>
      <c r="H151" t="s">
        <v>473</v>
      </c>
      <c r="I151">
        <v>0</v>
      </c>
      <c r="J151" t="b">
        <v>0</v>
      </c>
      <c r="K151">
        <v>0</v>
      </c>
      <c r="L151">
        <v>5</v>
      </c>
      <c r="M151" s="1">
        <v>43878.927233796298</v>
      </c>
    </row>
    <row r="152" spans="1:13">
      <c r="A152" t="s">
        <v>474</v>
      </c>
      <c r="B152" s="1">
        <v>43928.956423611111</v>
      </c>
      <c r="C152" t="s">
        <v>475</v>
      </c>
      <c r="D152">
        <v>0</v>
      </c>
      <c r="E152">
        <v>0</v>
      </c>
      <c r="F152" t="s">
        <v>15</v>
      </c>
      <c r="G152" t="s">
        <v>476</v>
      </c>
      <c r="H152" t="s">
        <v>477</v>
      </c>
      <c r="I152">
        <v>174</v>
      </c>
      <c r="J152" t="b">
        <v>0</v>
      </c>
      <c r="K152">
        <v>322</v>
      </c>
      <c r="L152">
        <v>48451</v>
      </c>
      <c r="M152" s="1">
        <v>41441.573819444442</v>
      </c>
    </row>
    <row r="153" spans="1:13">
      <c r="A153" t="s">
        <v>95</v>
      </c>
      <c r="B153" s="1">
        <v>43928.956053240741</v>
      </c>
      <c r="C153" t="s">
        <v>478</v>
      </c>
      <c r="D153">
        <v>0</v>
      </c>
      <c r="E153">
        <v>0</v>
      </c>
      <c r="F153" t="s">
        <v>15</v>
      </c>
      <c r="G153" t="s">
        <v>97</v>
      </c>
      <c r="H153" t="s">
        <v>98</v>
      </c>
      <c r="I153">
        <v>648</v>
      </c>
      <c r="J153" t="b">
        <v>0</v>
      </c>
      <c r="K153">
        <v>574</v>
      </c>
      <c r="L153">
        <v>51960</v>
      </c>
      <c r="M153" s="1">
        <v>41414.553252314814</v>
      </c>
    </row>
    <row r="154" spans="1:13" ht="108">
      <c r="A154" t="s">
        <v>479</v>
      </c>
      <c r="B154" s="1">
        <v>43928.955775462964</v>
      </c>
      <c r="C154" t="s">
        <v>480</v>
      </c>
      <c r="D154">
        <v>0</v>
      </c>
      <c r="E154">
        <v>0</v>
      </c>
      <c r="F154" t="s">
        <v>15</v>
      </c>
      <c r="G154" t="s">
        <v>481</v>
      </c>
      <c r="H154" s="2" t="s">
        <v>482</v>
      </c>
      <c r="I154">
        <v>126</v>
      </c>
      <c r="J154" t="b">
        <v>0</v>
      </c>
      <c r="K154">
        <v>166</v>
      </c>
      <c r="L154">
        <v>35585</v>
      </c>
      <c r="M154" s="1">
        <v>40144.88480324074</v>
      </c>
    </row>
    <row r="155" spans="1:13">
      <c r="A155" t="s">
        <v>483</v>
      </c>
      <c r="B155" s="1">
        <v>43928.955752314818</v>
      </c>
      <c r="C155" t="s">
        <v>484</v>
      </c>
      <c r="D155">
        <v>0</v>
      </c>
      <c r="E155">
        <v>0</v>
      </c>
      <c r="F155" t="s">
        <v>15</v>
      </c>
      <c r="G155" t="s">
        <v>485</v>
      </c>
      <c r="H155" t="s">
        <v>486</v>
      </c>
      <c r="I155">
        <v>1049</v>
      </c>
      <c r="J155" t="b">
        <v>0</v>
      </c>
      <c r="K155">
        <v>918</v>
      </c>
      <c r="L155">
        <v>10044</v>
      </c>
      <c r="M155" s="1">
        <v>41857.093819444446</v>
      </c>
    </row>
    <row r="156" spans="1:13">
      <c r="A156" t="s">
        <v>487</v>
      </c>
      <c r="B156" s="1">
        <v>43928.955370370371</v>
      </c>
      <c r="C156" t="s">
        <v>488</v>
      </c>
      <c r="D156">
        <v>1</v>
      </c>
      <c r="E156">
        <v>0</v>
      </c>
      <c r="F156" t="s">
        <v>15</v>
      </c>
      <c r="H156" t="s">
        <v>489</v>
      </c>
      <c r="I156">
        <v>152</v>
      </c>
      <c r="J156" t="b">
        <v>0</v>
      </c>
      <c r="K156">
        <v>58</v>
      </c>
      <c r="L156">
        <v>111</v>
      </c>
      <c r="M156" s="1">
        <v>42835.443437499998</v>
      </c>
    </row>
    <row r="157" spans="1:13" ht="81">
      <c r="A157" t="s">
        <v>490</v>
      </c>
      <c r="B157" s="1">
        <v>43928.95517361111</v>
      </c>
      <c r="C157" t="s">
        <v>491</v>
      </c>
      <c r="D157">
        <v>5</v>
      </c>
      <c r="E157">
        <v>0</v>
      </c>
      <c r="F157" t="s">
        <v>15</v>
      </c>
      <c r="G157" t="s">
        <v>492</v>
      </c>
      <c r="H157" s="2" t="s">
        <v>493</v>
      </c>
      <c r="I157">
        <v>2825</v>
      </c>
      <c r="J157" t="b">
        <v>0</v>
      </c>
      <c r="K157">
        <v>153</v>
      </c>
      <c r="L157">
        <v>40986</v>
      </c>
      <c r="M157" s="1">
        <v>40346.177048611113</v>
      </c>
    </row>
    <row r="158" spans="1:13">
      <c r="A158" t="s">
        <v>494</v>
      </c>
      <c r="B158" s="1">
        <v>43928.955011574071</v>
      </c>
      <c r="C158" t="e">
        <f ca="1">Saku2_10 PayPayよりLINEpay派です😚❤️</f>
        <v>#NAME?</v>
      </c>
      <c r="D158">
        <v>0</v>
      </c>
      <c r="E158">
        <v>0</v>
      </c>
      <c r="F158" t="s">
        <v>15</v>
      </c>
      <c r="G158" t="s">
        <v>495</v>
      </c>
      <c r="H158" t="s">
        <v>496</v>
      </c>
      <c r="I158">
        <v>337</v>
      </c>
      <c r="J158" t="b">
        <v>0</v>
      </c>
      <c r="K158">
        <v>2137</v>
      </c>
      <c r="L158">
        <v>13072</v>
      </c>
      <c r="M158" s="1">
        <v>42744.625300925924</v>
      </c>
    </row>
    <row r="159" spans="1:13">
      <c r="A159" t="s">
        <v>497</v>
      </c>
      <c r="B159" s="1">
        <v>43928.954884259256</v>
      </c>
      <c r="C159" t="s">
        <v>498</v>
      </c>
      <c r="D159">
        <v>9</v>
      </c>
      <c r="E159">
        <v>0</v>
      </c>
      <c r="F159" t="s">
        <v>15</v>
      </c>
      <c r="G159" t="s">
        <v>499</v>
      </c>
      <c r="H159" t="s">
        <v>500</v>
      </c>
      <c r="I159">
        <v>1371</v>
      </c>
      <c r="J159" t="b">
        <v>0</v>
      </c>
      <c r="K159">
        <v>1012</v>
      </c>
      <c r="L159">
        <v>11826</v>
      </c>
      <c r="M159" s="1">
        <v>41909.28402777778</v>
      </c>
    </row>
    <row r="160" spans="1:13" ht="27">
      <c r="A160" t="s">
        <v>501</v>
      </c>
      <c r="B160" s="1">
        <v>43928.954548611109</v>
      </c>
      <c r="C160" t="s">
        <v>502</v>
      </c>
      <c r="D160">
        <v>2</v>
      </c>
      <c r="E160">
        <v>0</v>
      </c>
      <c r="F160" t="s">
        <v>15</v>
      </c>
      <c r="H160" s="2" t="s">
        <v>503</v>
      </c>
      <c r="I160">
        <v>70</v>
      </c>
      <c r="J160" t="b">
        <v>0</v>
      </c>
      <c r="K160">
        <v>73</v>
      </c>
      <c r="L160">
        <v>20394</v>
      </c>
      <c r="M160" s="1">
        <v>42169.509780092594</v>
      </c>
    </row>
    <row r="161" spans="1:13">
      <c r="A161" t="s">
        <v>504</v>
      </c>
      <c r="B161" s="1">
        <v>43928.95453703704</v>
      </c>
      <c r="C161" t="e">
        <f ca="1">hotaru_0930 Paypayとかで払えるようになったらなぁ…</f>
        <v>#NAME?</v>
      </c>
      <c r="D161">
        <v>1</v>
      </c>
      <c r="E161">
        <v>0</v>
      </c>
      <c r="F161" t="s">
        <v>15</v>
      </c>
      <c r="H161" t="s">
        <v>505</v>
      </c>
      <c r="I161">
        <v>288</v>
      </c>
      <c r="J161" t="b">
        <v>0</v>
      </c>
      <c r="K161">
        <v>563</v>
      </c>
      <c r="L161">
        <v>27624</v>
      </c>
      <c r="M161" s="1">
        <v>42965.684664351851</v>
      </c>
    </row>
    <row r="162" spans="1:13">
      <c r="A162" t="s">
        <v>506</v>
      </c>
      <c r="B162" s="1">
        <v>43928.954351851855</v>
      </c>
      <c r="C162" t="s">
        <v>507</v>
      </c>
      <c r="D162">
        <v>1</v>
      </c>
      <c r="E162">
        <v>0</v>
      </c>
      <c r="F162" t="s">
        <v>15</v>
      </c>
      <c r="H162" t="s">
        <v>508</v>
      </c>
      <c r="I162">
        <v>21</v>
      </c>
      <c r="J162" t="b">
        <v>0</v>
      </c>
      <c r="K162">
        <v>45</v>
      </c>
      <c r="L162">
        <v>2514</v>
      </c>
      <c r="M162" s="1">
        <v>43139.697060185186</v>
      </c>
    </row>
    <row r="163" spans="1:13">
      <c r="A163" t="s">
        <v>509</v>
      </c>
      <c r="B163" s="1">
        <v>43928.954317129632</v>
      </c>
      <c r="C163" t="e">
        <f ca="1">_xlfn.SINGLE(paypay_01 あ),じゃあ違うかも</f>
        <v>#NAME?</v>
      </c>
      <c r="D163">
        <v>0</v>
      </c>
      <c r="E163">
        <v>0</v>
      </c>
      <c r="F163" t="s">
        <v>15</v>
      </c>
      <c r="I163">
        <v>198</v>
      </c>
      <c r="J163" t="b">
        <v>0</v>
      </c>
      <c r="K163">
        <v>198</v>
      </c>
      <c r="L163">
        <v>1689</v>
      </c>
      <c r="M163" s="1">
        <v>42816.320138888892</v>
      </c>
    </row>
    <row r="164" spans="1:13">
      <c r="A164" t="s">
        <v>510</v>
      </c>
      <c r="B164" s="1">
        <v>43928.954247685186</v>
      </c>
      <c r="C164" t="s">
        <v>511</v>
      </c>
      <c r="D164">
        <v>0</v>
      </c>
      <c r="E164">
        <v>0</v>
      </c>
      <c r="F164" t="s">
        <v>15</v>
      </c>
      <c r="H164" t="s">
        <v>512</v>
      </c>
      <c r="I164">
        <v>91</v>
      </c>
      <c r="J164" t="b">
        <v>0</v>
      </c>
      <c r="K164">
        <v>117</v>
      </c>
      <c r="L164">
        <v>2207</v>
      </c>
      <c r="M164" s="1">
        <v>42662.434502314813</v>
      </c>
    </row>
    <row r="165" spans="1:13">
      <c r="A165" t="s">
        <v>513</v>
      </c>
      <c r="B165" s="1">
        <v>43928.953703703701</v>
      </c>
      <c r="C165" t="s">
        <v>514</v>
      </c>
      <c r="D165">
        <v>2</v>
      </c>
      <c r="E165">
        <v>0</v>
      </c>
      <c r="F165" t="s">
        <v>15</v>
      </c>
      <c r="G165" t="s">
        <v>515</v>
      </c>
      <c r="H165" t="s">
        <v>516</v>
      </c>
      <c r="I165">
        <v>202</v>
      </c>
      <c r="J165" t="b">
        <v>0</v>
      </c>
      <c r="K165">
        <v>57</v>
      </c>
      <c r="L165">
        <v>692</v>
      </c>
      <c r="M165" s="1">
        <v>43827.143310185187</v>
      </c>
    </row>
    <row r="166" spans="1:13">
      <c r="A166" t="s">
        <v>517</v>
      </c>
      <c r="B166" s="1">
        <v>43928.953541666669</v>
      </c>
      <c r="C166" t="e">
        <f ca="1">Saku2_10 LINEpayはしてないんだよなあPayPayならしてるけどね( ˙꒳ ˙ )</f>
        <v>#NAME?</v>
      </c>
      <c r="D166">
        <v>0</v>
      </c>
      <c r="E166">
        <v>0</v>
      </c>
      <c r="F166" t="s">
        <v>15</v>
      </c>
      <c r="G166" t="s">
        <v>518</v>
      </c>
      <c r="H166" t="s">
        <v>519</v>
      </c>
      <c r="I166">
        <v>242</v>
      </c>
      <c r="J166" t="b">
        <v>0</v>
      </c>
      <c r="K166">
        <v>299</v>
      </c>
      <c r="L166">
        <v>10726</v>
      </c>
      <c r="M166" s="1">
        <v>43425.13962962963</v>
      </c>
    </row>
    <row r="167" spans="1:13">
      <c r="A167" t="s">
        <v>520</v>
      </c>
      <c r="B167" s="1">
        <v>43928.953460648147</v>
      </c>
      <c r="C167" t="s">
        <v>521</v>
      </c>
      <c r="D167">
        <v>25</v>
      </c>
      <c r="E167">
        <v>7</v>
      </c>
      <c r="F167" t="s">
        <v>15</v>
      </c>
      <c r="G167" t="s">
        <v>522</v>
      </c>
      <c r="H167" t="s">
        <v>523</v>
      </c>
      <c r="I167">
        <v>11637</v>
      </c>
      <c r="J167" t="b">
        <v>0</v>
      </c>
      <c r="K167">
        <v>11375</v>
      </c>
      <c r="L167">
        <v>15819</v>
      </c>
      <c r="M167" s="1">
        <v>43206.19736111111</v>
      </c>
    </row>
    <row r="168" spans="1:13">
      <c r="A168" t="s">
        <v>524</v>
      </c>
      <c r="B168" s="1">
        <v>43928.953136574077</v>
      </c>
      <c r="C168" t="s">
        <v>525</v>
      </c>
      <c r="D168">
        <v>6</v>
      </c>
      <c r="E168">
        <v>0</v>
      </c>
      <c r="F168" t="s">
        <v>15</v>
      </c>
      <c r="G168" t="s">
        <v>526</v>
      </c>
      <c r="H168" t="s">
        <v>527</v>
      </c>
      <c r="I168">
        <v>1463</v>
      </c>
      <c r="J168" t="b">
        <v>0</v>
      </c>
      <c r="K168">
        <v>1206</v>
      </c>
      <c r="L168">
        <v>35999</v>
      </c>
      <c r="M168" s="1">
        <v>40106.434594907405</v>
      </c>
    </row>
    <row r="169" spans="1:13">
      <c r="A169" t="s">
        <v>528</v>
      </c>
      <c r="B169" s="1">
        <v>43928.9528125</v>
      </c>
      <c r="C169" t="e">
        <f ca="1">r_6776_ 関西弁特有の擬音出たPayPayね……………取り敢えず横に素早く指を置くということを学びました</f>
        <v>#NAME?</v>
      </c>
      <c r="D169">
        <v>1</v>
      </c>
      <c r="E169">
        <v>0</v>
      </c>
      <c r="F169" t="s">
        <v>15</v>
      </c>
      <c r="G169" t="s">
        <v>529</v>
      </c>
      <c r="H169" t="s">
        <v>530</v>
      </c>
      <c r="I169">
        <v>223</v>
      </c>
      <c r="J169" t="b">
        <v>0</v>
      </c>
      <c r="K169">
        <v>247</v>
      </c>
      <c r="L169">
        <v>12945</v>
      </c>
      <c r="M169" s="1">
        <v>43568.186469907407</v>
      </c>
    </row>
    <row r="170" spans="1:13">
      <c r="A170" t="s">
        <v>531</v>
      </c>
      <c r="B170" s="1">
        <v>43928.952766203707</v>
      </c>
      <c r="C170" t="s">
        <v>532</v>
      </c>
      <c r="D170">
        <v>2</v>
      </c>
      <c r="E170">
        <v>0</v>
      </c>
      <c r="F170" t="s">
        <v>15</v>
      </c>
      <c r="I170">
        <v>20</v>
      </c>
      <c r="J170" t="b">
        <v>0</v>
      </c>
      <c r="K170">
        <v>20</v>
      </c>
      <c r="L170">
        <v>27</v>
      </c>
      <c r="M170" s="1">
        <v>43409.530856481484</v>
      </c>
    </row>
    <row r="171" spans="1:13" ht="135">
      <c r="A171" t="s">
        <v>533</v>
      </c>
      <c r="B171" s="1">
        <v>43928.952673611115</v>
      </c>
      <c r="C171" t="s">
        <v>534</v>
      </c>
      <c r="D171">
        <v>0</v>
      </c>
      <c r="E171">
        <v>0</v>
      </c>
      <c r="F171" t="s">
        <v>15</v>
      </c>
      <c r="H171" s="2" t="s">
        <v>535</v>
      </c>
      <c r="I171">
        <v>1052</v>
      </c>
      <c r="J171" t="b">
        <v>0</v>
      </c>
      <c r="K171">
        <v>1556</v>
      </c>
      <c r="L171">
        <v>94286</v>
      </c>
      <c r="M171" s="1">
        <v>41769.075370370374</v>
      </c>
    </row>
    <row r="172" spans="1:13">
      <c r="A172" t="s">
        <v>536</v>
      </c>
      <c r="B172" s="1">
        <v>43928.952384259261</v>
      </c>
      <c r="C172" t="s">
        <v>537</v>
      </c>
      <c r="D172">
        <v>0</v>
      </c>
      <c r="E172">
        <v>0</v>
      </c>
      <c r="F172" t="s">
        <v>15</v>
      </c>
      <c r="H172" t="s">
        <v>538</v>
      </c>
      <c r="I172">
        <v>67</v>
      </c>
      <c r="J172" t="b">
        <v>0</v>
      </c>
      <c r="K172">
        <v>81</v>
      </c>
      <c r="L172">
        <v>1072</v>
      </c>
      <c r="M172" s="1">
        <v>42731.687858796293</v>
      </c>
    </row>
    <row r="173" spans="1:13">
      <c r="A173" t="s">
        <v>539</v>
      </c>
      <c r="B173" s="1">
        <v>43928.952268518522</v>
      </c>
      <c r="C173" t="s">
        <v>540</v>
      </c>
      <c r="D173">
        <v>0</v>
      </c>
      <c r="E173">
        <v>0</v>
      </c>
      <c r="F173" t="s">
        <v>15</v>
      </c>
      <c r="H173" t="s">
        <v>541</v>
      </c>
      <c r="I173">
        <v>104</v>
      </c>
      <c r="J173" t="b">
        <v>0</v>
      </c>
      <c r="K173">
        <v>111</v>
      </c>
      <c r="L173">
        <v>115</v>
      </c>
      <c r="M173" s="1">
        <v>42673.32744212963</v>
      </c>
    </row>
    <row r="174" spans="1:13">
      <c r="A174" t="s">
        <v>542</v>
      </c>
      <c r="B174" s="1">
        <v>43928.952245370368</v>
      </c>
      <c r="C174" t="s">
        <v>543</v>
      </c>
      <c r="D174">
        <v>0</v>
      </c>
      <c r="E174">
        <v>0</v>
      </c>
      <c r="F174" t="s">
        <v>15</v>
      </c>
      <c r="H174" t="s">
        <v>544</v>
      </c>
      <c r="I174">
        <v>546</v>
      </c>
      <c r="J174" t="b">
        <v>0</v>
      </c>
      <c r="K174">
        <v>257</v>
      </c>
      <c r="L174">
        <v>2364</v>
      </c>
      <c r="M174" s="1">
        <v>42726.668136574073</v>
      </c>
    </row>
    <row r="175" spans="1:13">
      <c r="A175" t="s">
        <v>545</v>
      </c>
      <c r="B175" s="1">
        <v>43928.951956018522</v>
      </c>
      <c r="C175" t="s">
        <v>546</v>
      </c>
      <c r="D175">
        <v>0</v>
      </c>
      <c r="E175">
        <v>0</v>
      </c>
      <c r="F175" t="s">
        <v>15</v>
      </c>
      <c r="I175">
        <v>85</v>
      </c>
      <c r="J175" t="b">
        <v>0</v>
      </c>
      <c r="K175">
        <v>433</v>
      </c>
      <c r="L175">
        <v>273</v>
      </c>
      <c r="M175" s="1">
        <v>43780.006863425922</v>
      </c>
    </row>
    <row r="176" spans="1:13">
      <c r="A176" t="s">
        <v>547</v>
      </c>
      <c r="B176" s="1">
        <v>43928.951932870368</v>
      </c>
      <c r="C176" t="s">
        <v>548</v>
      </c>
      <c r="D176">
        <v>0</v>
      </c>
      <c r="E176">
        <v>0</v>
      </c>
      <c r="F176" t="s">
        <v>15</v>
      </c>
      <c r="H176" t="s">
        <v>549</v>
      </c>
      <c r="I176">
        <v>24</v>
      </c>
      <c r="J176" t="b">
        <v>0</v>
      </c>
      <c r="K176">
        <v>40</v>
      </c>
      <c r="L176">
        <v>337</v>
      </c>
      <c r="M176" s="1">
        <v>43637.619305555556</v>
      </c>
    </row>
    <row r="177" spans="1:13" ht="81">
      <c r="A177" t="s">
        <v>550</v>
      </c>
      <c r="B177" s="1">
        <v>43928.951527777775</v>
      </c>
      <c r="C177" t="s">
        <v>551</v>
      </c>
      <c r="D177">
        <v>0</v>
      </c>
      <c r="E177">
        <v>0</v>
      </c>
      <c r="F177" t="s">
        <v>15</v>
      </c>
      <c r="G177" t="s">
        <v>552</v>
      </c>
      <c r="H177" s="2" t="s">
        <v>553</v>
      </c>
      <c r="I177">
        <v>2033</v>
      </c>
      <c r="J177" t="b">
        <v>0</v>
      </c>
      <c r="K177">
        <v>634</v>
      </c>
      <c r="L177">
        <v>128424</v>
      </c>
      <c r="M177" s="1">
        <v>39671.537719907406</v>
      </c>
    </row>
    <row r="178" spans="1:13">
      <c r="A178" t="s">
        <v>554</v>
      </c>
      <c r="B178" s="1">
        <v>43928.951423611114</v>
      </c>
      <c r="C178" t="s">
        <v>555</v>
      </c>
      <c r="D178">
        <v>1</v>
      </c>
      <c r="E178">
        <v>0</v>
      </c>
      <c r="F178" t="s">
        <v>15</v>
      </c>
      <c r="G178" t="s">
        <v>556</v>
      </c>
      <c r="H178" t="s">
        <v>557</v>
      </c>
      <c r="I178">
        <v>48</v>
      </c>
      <c r="J178" t="b">
        <v>0</v>
      </c>
      <c r="K178">
        <v>57</v>
      </c>
      <c r="L178">
        <v>33</v>
      </c>
      <c r="M178" s="1">
        <v>43699.012789351851</v>
      </c>
    </row>
    <row r="179" spans="1:13">
      <c r="A179" t="s">
        <v>558</v>
      </c>
      <c r="B179" s="1">
        <v>43928.951273148145</v>
      </c>
      <c r="C179" t="s">
        <v>559</v>
      </c>
      <c r="D179">
        <v>0</v>
      </c>
      <c r="E179">
        <v>0</v>
      </c>
      <c r="F179" t="s">
        <v>15</v>
      </c>
      <c r="G179" t="s">
        <v>560</v>
      </c>
      <c r="H179" t="s">
        <v>561</v>
      </c>
      <c r="I179">
        <v>9437</v>
      </c>
      <c r="J179" t="b">
        <v>0</v>
      </c>
      <c r="K179">
        <v>10166</v>
      </c>
      <c r="L179">
        <v>47558</v>
      </c>
      <c r="M179" s="1">
        <v>43319.248645833337</v>
      </c>
    </row>
    <row r="180" spans="1:13">
      <c r="A180" t="s">
        <v>562</v>
      </c>
      <c r="B180" s="1">
        <v>43928.951238425929</v>
      </c>
      <c r="C180" t="s">
        <v>563</v>
      </c>
      <c r="D180">
        <v>0</v>
      </c>
      <c r="E180">
        <v>0</v>
      </c>
      <c r="F180" t="s">
        <v>15</v>
      </c>
      <c r="G180" t="s">
        <v>564</v>
      </c>
      <c r="H180" t="s">
        <v>565</v>
      </c>
      <c r="I180">
        <v>736</v>
      </c>
      <c r="J180" t="b">
        <v>0</v>
      </c>
      <c r="K180">
        <v>944</v>
      </c>
      <c r="L180">
        <v>2027</v>
      </c>
      <c r="M180" s="1">
        <v>42413.632557870369</v>
      </c>
    </row>
    <row r="181" spans="1:13">
      <c r="A181" t="s">
        <v>566</v>
      </c>
      <c r="B181" s="1">
        <v>43928.951053240744</v>
      </c>
      <c r="C181" t="s">
        <v>567</v>
      </c>
      <c r="D181">
        <v>0</v>
      </c>
      <c r="E181">
        <v>0</v>
      </c>
      <c r="F181" t="s">
        <v>15</v>
      </c>
      <c r="H181" t="s">
        <v>568</v>
      </c>
      <c r="I181">
        <v>584</v>
      </c>
      <c r="J181" t="b">
        <v>0</v>
      </c>
      <c r="K181">
        <v>410</v>
      </c>
      <c r="L181">
        <v>18695</v>
      </c>
      <c r="M181" s="1">
        <v>40271.893657407411</v>
      </c>
    </row>
    <row r="182" spans="1:13">
      <c r="A182" t="s">
        <v>569</v>
      </c>
      <c r="B182" s="1">
        <v>43928.951041666667</v>
      </c>
      <c r="C182" t="s">
        <v>570</v>
      </c>
      <c r="D182">
        <v>0</v>
      </c>
      <c r="E182">
        <v>0</v>
      </c>
      <c r="F182" t="s">
        <v>15</v>
      </c>
      <c r="H182" t="s">
        <v>571</v>
      </c>
      <c r="I182">
        <v>106</v>
      </c>
      <c r="J182" t="b">
        <v>0</v>
      </c>
      <c r="K182">
        <v>171</v>
      </c>
      <c r="L182">
        <v>261</v>
      </c>
      <c r="M182" s="1">
        <v>43747.290243055555</v>
      </c>
    </row>
    <row r="183" spans="1:13">
      <c r="A183" t="s">
        <v>572</v>
      </c>
      <c r="B183" s="1">
        <v>43928.950682870367</v>
      </c>
      <c r="C183" t="s">
        <v>573</v>
      </c>
      <c r="D183">
        <v>0</v>
      </c>
      <c r="E183">
        <v>0</v>
      </c>
      <c r="F183" t="s">
        <v>15</v>
      </c>
      <c r="G183" t="s">
        <v>574</v>
      </c>
      <c r="H183" t="s">
        <v>575</v>
      </c>
      <c r="I183">
        <v>1572</v>
      </c>
      <c r="J183" t="b">
        <v>0</v>
      </c>
      <c r="K183">
        <v>556</v>
      </c>
      <c r="L183">
        <v>16260</v>
      </c>
      <c r="M183" s="1">
        <v>41258.852372685185</v>
      </c>
    </row>
    <row r="184" spans="1:13">
      <c r="A184" t="s">
        <v>576</v>
      </c>
      <c r="B184" s="1">
        <v>43928.950613425928</v>
      </c>
      <c r="C184" t="s">
        <v>577</v>
      </c>
      <c r="D184">
        <v>0</v>
      </c>
      <c r="E184">
        <v>0</v>
      </c>
      <c r="F184" t="s">
        <v>15</v>
      </c>
      <c r="H184" t="s">
        <v>578</v>
      </c>
      <c r="I184">
        <v>226</v>
      </c>
      <c r="J184" t="b">
        <v>0</v>
      </c>
      <c r="K184">
        <v>73</v>
      </c>
      <c r="L184">
        <v>8814</v>
      </c>
      <c r="M184" s="1">
        <v>43480.226701388892</v>
      </c>
    </row>
    <row r="185" spans="1:13">
      <c r="A185" t="s">
        <v>579</v>
      </c>
      <c r="B185" s="1">
        <v>43928.950601851851</v>
      </c>
      <c r="C185" t="s">
        <v>580</v>
      </c>
      <c r="D185">
        <v>0</v>
      </c>
      <c r="E185">
        <v>0</v>
      </c>
      <c r="F185" t="s">
        <v>15</v>
      </c>
      <c r="G185" t="s">
        <v>581</v>
      </c>
      <c r="H185" t="s">
        <v>582</v>
      </c>
      <c r="I185">
        <v>29</v>
      </c>
      <c r="J185" t="b">
        <v>0</v>
      </c>
      <c r="K185">
        <v>9</v>
      </c>
      <c r="L185">
        <v>120</v>
      </c>
      <c r="M185" s="1">
        <v>43661.591192129628</v>
      </c>
    </row>
    <row r="186" spans="1:13" ht="162">
      <c r="A186" t="s">
        <v>583</v>
      </c>
      <c r="B186" s="1">
        <v>43928.950474537036</v>
      </c>
      <c r="C186" t="s">
        <v>584</v>
      </c>
      <c r="D186">
        <v>0</v>
      </c>
      <c r="E186">
        <v>0</v>
      </c>
      <c r="F186" t="s">
        <v>15</v>
      </c>
      <c r="H186" s="2" t="s">
        <v>585</v>
      </c>
      <c r="I186">
        <v>866</v>
      </c>
      <c r="J186" t="b">
        <v>0</v>
      </c>
      <c r="K186">
        <v>1221</v>
      </c>
      <c r="L186">
        <v>16495</v>
      </c>
      <c r="M186" s="1">
        <v>43636.186018518521</v>
      </c>
    </row>
    <row r="187" spans="1:13" ht="81">
      <c r="A187" t="s">
        <v>586</v>
      </c>
      <c r="B187" s="1">
        <v>43928.950416666667</v>
      </c>
      <c r="C187" t="s">
        <v>587</v>
      </c>
      <c r="D187">
        <v>0</v>
      </c>
      <c r="E187">
        <v>0</v>
      </c>
      <c r="F187" t="s">
        <v>15</v>
      </c>
      <c r="G187" t="s">
        <v>588</v>
      </c>
      <c r="H187" s="2" t="s">
        <v>589</v>
      </c>
      <c r="I187">
        <v>264</v>
      </c>
      <c r="J187" t="b">
        <v>0</v>
      </c>
      <c r="K187">
        <v>549</v>
      </c>
      <c r="L187">
        <v>9687</v>
      </c>
      <c r="M187" s="1">
        <v>43590.586030092592</v>
      </c>
    </row>
    <row r="188" spans="1:13">
      <c r="A188" t="s">
        <v>539</v>
      </c>
      <c r="B188" s="1">
        <v>43928.950358796297</v>
      </c>
      <c r="C188" t="s">
        <v>590</v>
      </c>
      <c r="D188">
        <v>0</v>
      </c>
      <c r="E188">
        <v>0</v>
      </c>
      <c r="F188" t="s">
        <v>15</v>
      </c>
      <c r="H188" t="s">
        <v>541</v>
      </c>
      <c r="I188">
        <v>104</v>
      </c>
      <c r="J188" t="b">
        <v>0</v>
      </c>
      <c r="K188">
        <v>111</v>
      </c>
      <c r="L188">
        <v>115</v>
      </c>
      <c r="M188" s="1">
        <v>42673.32744212963</v>
      </c>
    </row>
    <row r="189" spans="1:13">
      <c r="A189" t="s">
        <v>591</v>
      </c>
      <c r="B189" s="1">
        <v>43928.950254629628</v>
      </c>
      <c r="C189" t="s">
        <v>592</v>
      </c>
      <c r="D189">
        <v>0</v>
      </c>
      <c r="E189">
        <v>0</v>
      </c>
      <c r="F189" t="s">
        <v>15</v>
      </c>
      <c r="I189">
        <v>13</v>
      </c>
      <c r="J189" t="b">
        <v>0</v>
      </c>
      <c r="K189">
        <v>28</v>
      </c>
      <c r="L189">
        <v>318</v>
      </c>
      <c r="M189" s="1">
        <v>43543.586886574078</v>
      </c>
    </row>
    <row r="190" spans="1:13">
      <c r="A190" t="s">
        <v>593</v>
      </c>
      <c r="B190" s="1">
        <v>43928.949976851851</v>
      </c>
      <c r="C190" t="s">
        <v>594</v>
      </c>
      <c r="D190">
        <v>3</v>
      </c>
      <c r="E190">
        <v>2</v>
      </c>
      <c r="F190" t="s">
        <v>15</v>
      </c>
      <c r="H190" t="s">
        <v>595</v>
      </c>
      <c r="I190">
        <v>50</v>
      </c>
      <c r="J190" t="b">
        <v>0</v>
      </c>
      <c r="K190">
        <v>115</v>
      </c>
      <c r="L190">
        <v>43</v>
      </c>
      <c r="M190" s="1">
        <v>43909.819351851853</v>
      </c>
    </row>
    <row r="191" spans="1:13">
      <c r="A191" t="s">
        <v>462</v>
      </c>
      <c r="B191" s="1">
        <v>43928.949791666666</v>
      </c>
      <c r="C191" t="s">
        <v>596</v>
      </c>
      <c r="D191">
        <v>2</v>
      </c>
      <c r="E191">
        <v>0</v>
      </c>
      <c r="F191" t="s">
        <v>15</v>
      </c>
      <c r="G191" t="s">
        <v>464</v>
      </c>
      <c r="H191" t="s">
        <v>465</v>
      </c>
      <c r="I191">
        <v>635</v>
      </c>
      <c r="J191" t="b">
        <v>0</v>
      </c>
      <c r="K191">
        <v>700</v>
      </c>
      <c r="L191">
        <v>456</v>
      </c>
      <c r="M191" s="1">
        <v>43916.71166666667</v>
      </c>
    </row>
    <row r="192" spans="1:13">
      <c r="A192" t="s">
        <v>597</v>
      </c>
      <c r="B192" s="1">
        <v>43928.949374999997</v>
      </c>
      <c r="C192" t="s">
        <v>598</v>
      </c>
      <c r="D192">
        <v>5</v>
      </c>
      <c r="E192">
        <v>0</v>
      </c>
      <c r="F192" t="s">
        <v>15</v>
      </c>
      <c r="G192" t="s">
        <v>599</v>
      </c>
      <c r="H192" t="s">
        <v>600</v>
      </c>
      <c r="I192">
        <v>1033</v>
      </c>
      <c r="J192" t="b">
        <v>0</v>
      </c>
      <c r="K192">
        <v>548</v>
      </c>
      <c r="L192">
        <v>39997</v>
      </c>
      <c r="M192" s="1">
        <v>42750.416493055556</v>
      </c>
    </row>
    <row r="193" spans="1:13">
      <c r="A193" t="s">
        <v>601</v>
      </c>
      <c r="B193" s="1">
        <v>43928.948796296296</v>
      </c>
      <c r="C193" t="s">
        <v>602</v>
      </c>
      <c r="D193">
        <v>6</v>
      </c>
      <c r="E193">
        <v>1</v>
      </c>
      <c r="F193" t="s">
        <v>15</v>
      </c>
      <c r="H193" t="s">
        <v>603</v>
      </c>
      <c r="I193">
        <v>377</v>
      </c>
      <c r="J193" t="b">
        <v>0</v>
      </c>
      <c r="K193">
        <v>1</v>
      </c>
      <c r="L193">
        <v>47</v>
      </c>
      <c r="M193" s="1">
        <v>41705.360162037039</v>
      </c>
    </row>
    <row r="194" spans="1:13">
      <c r="A194" t="s">
        <v>604</v>
      </c>
      <c r="B194" s="1">
        <v>43928.947997685187</v>
      </c>
      <c r="C194" t="s">
        <v>605</v>
      </c>
      <c r="D194">
        <v>2</v>
      </c>
      <c r="E194">
        <v>0</v>
      </c>
      <c r="F194" t="s">
        <v>15</v>
      </c>
      <c r="H194" t="s">
        <v>606</v>
      </c>
      <c r="I194">
        <v>529</v>
      </c>
      <c r="J194" t="b">
        <v>0</v>
      </c>
      <c r="K194">
        <v>551</v>
      </c>
      <c r="L194">
        <v>4593</v>
      </c>
      <c r="M194" s="1">
        <v>42804.425254629627</v>
      </c>
    </row>
    <row r="195" spans="1:13">
      <c r="A195" t="s">
        <v>121</v>
      </c>
      <c r="B195" s="1">
        <v>43928.947754629633</v>
      </c>
      <c r="C195" t="s">
        <v>607</v>
      </c>
      <c r="D195">
        <v>0</v>
      </c>
      <c r="E195">
        <v>0</v>
      </c>
      <c r="F195" t="s">
        <v>15</v>
      </c>
      <c r="H195" t="s">
        <v>123</v>
      </c>
      <c r="I195">
        <v>3</v>
      </c>
      <c r="J195" t="b">
        <v>0</v>
      </c>
      <c r="K195">
        <v>0</v>
      </c>
      <c r="L195">
        <v>95</v>
      </c>
      <c r="M195" s="1">
        <v>43924.244016203702</v>
      </c>
    </row>
    <row r="196" spans="1:13">
      <c r="A196" t="s">
        <v>608</v>
      </c>
      <c r="B196" s="1">
        <v>43928.947557870371</v>
      </c>
      <c r="C196" t="s">
        <v>609</v>
      </c>
      <c r="D196">
        <v>0</v>
      </c>
      <c r="E196">
        <v>0</v>
      </c>
      <c r="F196" t="s">
        <v>15</v>
      </c>
      <c r="G196" t="s">
        <v>610</v>
      </c>
      <c r="H196" t="s">
        <v>611</v>
      </c>
      <c r="I196">
        <v>595</v>
      </c>
      <c r="J196" t="b">
        <v>0</v>
      </c>
      <c r="K196">
        <v>650</v>
      </c>
      <c r="L196">
        <v>18251</v>
      </c>
      <c r="M196" s="1">
        <v>43251.47179398148</v>
      </c>
    </row>
    <row r="197" spans="1:13">
      <c r="A197" t="s">
        <v>612</v>
      </c>
      <c r="B197" s="1">
        <v>43928.947141203702</v>
      </c>
      <c r="C197" t="s">
        <v>613</v>
      </c>
      <c r="D197">
        <v>35</v>
      </c>
      <c r="E197">
        <v>8</v>
      </c>
      <c r="F197" t="s">
        <v>15</v>
      </c>
      <c r="G197" t="s">
        <v>614</v>
      </c>
      <c r="H197" t="s">
        <v>615</v>
      </c>
      <c r="I197">
        <v>1171</v>
      </c>
      <c r="J197" t="b">
        <v>0</v>
      </c>
      <c r="K197">
        <v>285</v>
      </c>
      <c r="L197">
        <v>1118</v>
      </c>
      <c r="M197" s="1">
        <v>42566.083472222221</v>
      </c>
    </row>
    <row r="198" spans="1:13">
      <c r="A198" t="s">
        <v>616</v>
      </c>
      <c r="B198" s="1">
        <v>43928.947048611109</v>
      </c>
      <c r="C198" t="s">
        <v>617</v>
      </c>
      <c r="D198">
        <v>4</v>
      </c>
      <c r="E198">
        <v>0</v>
      </c>
      <c r="F198" t="s">
        <v>15</v>
      </c>
      <c r="G198" t="s">
        <v>618</v>
      </c>
      <c r="H198" t="s">
        <v>619</v>
      </c>
      <c r="I198">
        <v>62</v>
      </c>
      <c r="J198" t="b">
        <v>0</v>
      </c>
      <c r="K198">
        <v>47</v>
      </c>
      <c r="L198">
        <v>226</v>
      </c>
      <c r="M198" s="1">
        <v>43352.634988425925</v>
      </c>
    </row>
    <row r="199" spans="1:13">
      <c r="A199" t="s">
        <v>620</v>
      </c>
      <c r="B199" s="1">
        <v>43928.946782407409</v>
      </c>
      <c r="C199" t="s">
        <v>621</v>
      </c>
      <c r="D199">
        <v>1</v>
      </c>
      <c r="E199">
        <v>0</v>
      </c>
      <c r="F199" t="s">
        <v>15</v>
      </c>
      <c r="G199" t="s">
        <v>622</v>
      </c>
      <c r="H199" t="s">
        <v>623</v>
      </c>
      <c r="I199">
        <v>447</v>
      </c>
      <c r="J199" t="b">
        <v>0</v>
      </c>
      <c r="K199">
        <v>253</v>
      </c>
      <c r="L199">
        <v>58530</v>
      </c>
      <c r="M199" s="1">
        <v>40223.637303240743</v>
      </c>
    </row>
    <row r="200" spans="1:13">
      <c r="A200" t="s">
        <v>624</v>
      </c>
      <c r="B200" s="1">
        <v>43928.946319444447</v>
      </c>
      <c r="C200" t="e">
        <f ca="1">_xlfn.SINGLE(MAIKA_GO_TO _xlfn.SINGLE(PAYPAY_EMPiRE_ んぁーー美人よ🥺🥺))</f>
        <v>#NAME?</v>
      </c>
      <c r="D200">
        <v>0</v>
      </c>
      <c r="E200">
        <v>0</v>
      </c>
      <c r="F200" t="s">
        <v>15</v>
      </c>
      <c r="G200" t="s">
        <v>625</v>
      </c>
      <c r="H200" t="s">
        <v>626</v>
      </c>
      <c r="I200">
        <v>254</v>
      </c>
      <c r="J200" t="b">
        <v>0</v>
      </c>
      <c r="K200">
        <v>474</v>
      </c>
      <c r="L200">
        <v>1738</v>
      </c>
      <c r="M200" s="1">
        <v>43366.349212962959</v>
      </c>
    </row>
    <row r="201" spans="1:13">
      <c r="A201" t="s">
        <v>627</v>
      </c>
      <c r="B201" s="1">
        <v>43928.946134259262</v>
      </c>
      <c r="C201" t="s">
        <v>628</v>
      </c>
      <c r="D201">
        <v>1</v>
      </c>
      <c r="E201">
        <v>0</v>
      </c>
      <c r="F201" t="s">
        <v>15</v>
      </c>
      <c r="G201" t="s">
        <v>629</v>
      </c>
      <c r="H201" t="s">
        <v>630</v>
      </c>
      <c r="I201">
        <v>118</v>
      </c>
      <c r="J201" t="b">
        <v>0</v>
      </c>
      <c r="K201">
        <v>90</v>
      </c>
      <c r="L201">
        <v>5732</v>
      </c>
      <c r="M201" s="1">
        <v>43579.420636574076</v>
      </c>
    </row>
    <row r="202" spans="1:13">
      <c r="A202" t="s">
        <v>631</v>
      </c>
      <c r="B202" s="1">
        <v>43928.946099537039</v>
      </c>
      <c r="C202" t="s">
        <v>632</v>
      </c>
      <c r="D202">
        <v>0</v>
      </c>
      <c r="E202">
        <v>0</v>
      </c>
      <c r="F202" t="s">
        <v>15</v>
      </c>
      <c r="H202" t="s">
        <v>633</v>
      </c>
      <c r="I202">
        <v>9</v>
      </c>
      <c r="J202" t="b">
        <v>0</v>
      </c>
      <c r="K202">
        <v>19</v>
      </c>
      <c r="L202">
        <v>281</v>
      </c>
      <c r="M202" s="1">
        <v>43611.516956018517</v>
      </c>
    </row>
    <row r="203" spans="1:13">
      <c r="A203" t="s">
        <v>634</v>
      </c>
      <c r="B203" s="1">
        <v>43928.945451388892</v>
      </c>
      <c r="C203" t="e">
        <f ca="1">m_5xe ワロタwwwww賞金PayPay1000円分でよろしいでしょうか？www</f>
        <v>#NAME?</v>
      </c>
      <c r="D203">
        <v>0</v>
      </c>
      <c r="E203">
        <v>0</v>
      </c>
      <c r="F203" t="s">
        <v>15</v>
      </c>
      <c r="G203" t="s">
        <v>635</v>
      </c>
      <c r="H203" t="s">
        <v>636</v>
      </c>
      <c r="I203">
        <v>2423</v>
      </c>
      <c r="J203" t="b">
        <v>0</v>
      </c>
      <c r="K203">
        <v>961</v>
      </c>
      <c r="L203">
        <v>30089</v>
      </c>
      <c r="M203" s="1">
        <v>43379.695983796293</v>
      </c>
    </row>
    <row r="204" spans="1:13">
      <c r="A204" t="s">
        <v>637</v>
      </c>
      <c r="B204" s="1">
        <v>43928.945092592592</v>
      </c>
      <c r="C204" t="s">
        <v>638</v>
      </c>
      <c r="D204">
        <v>1</v>
      </c>
      <c r="E204">
        <v>0</v>
      </c>
      <c r="F204" t="s">
        <v>15</v>
      </c>
      <c r="I204">
        <v>640</v>
      </c>
      <c r="J204" t="b">
        <v>0</v>
      </c>
      <c r="K204">
        <v>580</v>
      </c>
      <c r="L204">
        <v>9289</v>
      </c>
      <c r="M204" s="1">
        <v>41419.328599537039</v>
      </c>
    </row>
    <row r="205" spans="1:13">
      <c r="A205" t="s">
        <v>639</v>
      </c>
      <c r="B205" s="1">
        <v>43928.945069444446</v>
      </c>
      <c r="C205" t="s">
        <v>640</v>
      </c>
      <c r="D205">
        <v>0</v>
      </c>
      <c r="E205">
        <v>0</v>
      </c>
      <c r="F205" t="s">
        <v>15</v>
      </c>
      <c r="G205" t="s">
        <v>552</v>
      </c>
      <c r="H205" t="s">
        <v>641</v>
      </c>
      <c r="I205">
        <v>112</v>
      </c>
      <c r="J205" t="b">
        <v>0</v>
      </c>
      <c r="K205">
        <v>196</v>
      </c>
      <c r="L205">
        <v>17498</v>
      </c>
      <c r="M205" s="1">
        <v>40059.594351851854</v>
      </c>
    </row>
    <row r="206" spans="1:13">
      <c r="A206" t="s">
        <v>642</v>
      </c>
      <c r="B206" s="1">
        <v>43928.945069444446</v>
      </c>
      <c r="C206" t="e">
        <f ca="1">SIGUTIMO PayPayで払うんかな()</f>
        <v>#NAME?</v>
      </c>
      <c r="D206">
        <v>1</v>
      </c>
      <c r="E206">
        <v>0</v>
      </c>
      <c r="F206" t="s">
        <v>15</v>
      </c>
      <c r="G206" t="s">
        <v>643</v>
      </c>
      <c r="H206" t="s">
        <v>644</v>
      </c>
      <c r="I206">
        <v>5287</v>
      </c>
      <c r="J206" t="b">
        <v>0</v>
      </c>
      <c r="K206">
        <v>626</v>
      </c>
      <c r="L206">
        <v>13268</v>
      </c>
      <c r="M206" s="1">
        <v>43297.54587962963</v>
      </c>
    </row>
    <row r="207" spans="1:13" ht="54">
      <c r="A207" t="s">
        <v>645</v>
      </c>
      <c r="B207" s="1">
        <v>43928.9450462963</v>
      </c>
      <c r="C207" t="e">
        <f ca="1">masawada Kyashは3Dセキュア非対応だからPaypayに紐つけても月5000円までしか使えない</f>
        <v>#NAME?</v>
      </c>
      <c r="D207">
        <v>0</v>
      </c>
      <c r="E207">
        <v>0</v>
      </c>
      <c r="F207" t="s">
        <v>15</v>
      </c>
      <c r="G207" t="s">
        <v>646</v>
      </c>
      <c r="H207" s="2" t="s">
        <v>647</v>
      </c>
      <c r="I207">
        <v>532</v>
      </c>
      <c r="J207" t="b">
        <v>0</v>
      </c>
      <c r="K207">
        <v>554</v>
      </c>
      <c r="L207">
        <v>81254</v>
      </c>
      <c r="M207" s="1">
        <v>41208.682546296295</v>
      </c>
    </row>
    <row r="208" spans="1:13">
      <c r="A208" t="s">
        <v>648</v>
      </c>
      <c r="B208" s="1">
        <v>43928.944791666669</v>
      </c>
      <c r="C208" t="s">
        <v>649</v>
      </c>
      <c r="D208">
        <v>0</v>
      </c>
      <c r="E208">
        <v>0</v>
      </c>
      <c r="F208" t="s">
        <v>15</v>
      </c>
      <c r="G208" t="s">
        <v>82</v>
      </c>
      <c r="H208" t="s">
        <v>650</v>
      </c>
      <c r="I208">
        <v>1926</v>
      </c>
      <c r="J208" t="b">
        <v>0</v>
      </c>
      <c r="K208">
        <v>2073</v>
      </c>
      <c r="L208">
        <v>51665</v>
      </c>
      <c r="M208" s="1">
        <v>42203.170439814814</v>
      </c>
    </row>
    <row r="209" spans="1:13">
      <c r="A209" t="s">
        <v>651</v>
      </c>
      <c r="B209" s="1">
        <v>43928.944780092592</v>
      </c>
      <c r="C209" t="s">
        <v>652</v>
      </c>
      <c r="D209">
        <v>0</v>
      </c>
      <c r="E209">
        <v>0</v>
      </c>
      <c r="F209" t="s">
        <v>15</v>
      </c>
      <c r="H209" t="s">
        <v>653</v>
      </c>
      <c r="I209">
        <v>1686</v>
      </c>
      <c r="J209" t="b">
        <v>0</v>
      </c>
      <c r="K209">
        <v>4416</v>
      </c>
      <c r="L209">
        <v>57225</v>
      </c>
      <c r="M209" s="1">
        <v>42529.581863425927</v>
      </c>
    </row>
    <row r="210" spans="1:13">
      <c r="A210" t="s">
        <v>654</v>
      </c>
      <c r="B210" s="1">
        <v>43928.944687499999</v>
      </c>
      <c r="C210" t="s">
        <v>655</v>
      </c>
      <c r="D210">
        <v>0</v>
      </c>
      <c r="E210">
        <v>0</v>
      </c>
      <c r="F210" t="s">
        <v>15</v>
      </c>
      <c r="H210" t="s">
        <v>656</v>
      </c>
      <c r="I210">
        <v>60</v>
      </c>
      <c r="J210" t="b">
        <v>0</v>
      </c>
      <c r="K210">
        <v>101</v>
      </c>
      <c r="L210">
        <v>5157</v>
      </c>
      <c r="M210" s="1">
        <v>42951.191099537034</v>
      </c>
    </row>
    <row r="211" spans="1:13">
      <c r="A211" t="s">
        <v>657</v>
      </c>
      <c r="B211" s="1">
        <v>43928.944456018522</v>
      </c>
      <c r="C211" t="s">
        <v>658</v>
      </c>
      <c r="D211">
        <v>0</v>
      </c>
      <c r="E211">
        <v>0</v>
      </c>
      <c r="F211" t="s">
        <v>15</v>
      </c>
      <c r="H211" t="s">
        <v>659</v>
      </c>
      <c r="I211">
        <v>654</v>
      </c>
      <c r="J211" t="b">
        <v>0</v>
      </c>
      <c r="K211">
        <v>713</v>
      </c>
      <c r="L211">
        <v>215411</v>
      </c>
      <c r="M211" s="1">
        <v>40269.526006944441</v>
      </c>
    </row>
    <row r="212" spans="1:13">
      <c r="A212" t="s">
        <v>660</v>
      </c>
      <c r="B212" s="1">
        <v>43928.944386574076</v>
      </c>
      <c r="C212" t="s">
        <v>661</v>
      </c>
      <c r="D212">
        <v>0</v>
      </c>
      <c r="E212">
        <v>0</v>
      </c>
      <c r="F212" t="s">
        <v>15</v>
      </c>
      <c r="G212" t="s">
        <v>662</v>
      </c>
      <c r="H212" t="s">
        <v>663</v>
      </c>
      <c r="I212">
        <v>313</v>
      </c>
      <c r="J212" t="b">
        <v>0</v>
      </c>
      <c r="K212">
        <v>130</v>
      </c>
      <c r="L212">
        <v>6385</v>
      </c>
      <c r="M212" s="1">
        <v>40239.079768518517</v>
      </c>
    </row>
    <row r="213" spans="1:13">
      <c r="A213" t="s">
        <v>664</v>
      </c>
      <c r="B213" s="1">
        <v>43928.944027777776</v>
      </c>
      <c r="C213" t="s">
        <v>665</v>
      </c>
      <c r="D213">
        <v>7</v>
      </c>
      <c r="E213">
        <v>0</v>
      </c>
      <c r="F213" t="s">
        <v>15</v>
      </c>
      <c r="G213" t="s">
        <v>243</v>
      </c>
      <c r="H213" t="s">
        <v>666</v>
      </c>
      <c r="I213">
        <v>147</v>
      </c>
      <c r="J213" t="b">
        <v>0</v>
      </c>
      <c r="K213">
        <v>123</v>
      </c>
      <c r="L213">
        <v>554</v>
      </c>
      <c r="M213" s="1">
        <v>42898.190092592595</v>
      </c>
    </row>
    <row r="214" spans="1:13">
      <c r="A214" t="s">
        <v>667</v>
      </c>
      <c r="B214" s="1">
        <v>43928.943958333337</v>
      </c>
      <c r="C214" t="e">
        <f ca="1">tuoyoo2018 PayPay希望</f>
        <v>#NAME?</v>
      </c>
      <c r="D214">
        <v>0</v>
      </c>
      <c r="E214">
        <v>0</v>
      </c>
      <c r="F214" t="s">
        <v>15</v>
      </c>
      <c r="I214">
        <v>256</v>
      </c>
      <c r="J214" t="b">
        <v>0</v>
      </c>
      <c r="K214">
        <v>4255</v>
      </c>
      <c r="L214">
        <v>39816</v>
      </c>
      <c r="M214" s="1">
        <v>43395.256678240738</v>
      </c>
    </row>
    <row r="215" spans="1:13">
      <c r="A215" t="s">
        <v>668</v>
      </c>
      <c r="B215" s="1">
        <v>43928.943530092591</v>
      </c>
      <c r="C215" t="s">
        <v>669</v>
      </c>
      <c r="D215">
        <v>1</v>
      </c>
      <c r="E215">
        <v>0</v>
      </c>
      <c r="F215" t="s">
        <v>15</v>
      </c>
      <c r="H215" t="s">
        <v>670</v>
      </c>
      <c r="I215">
        <v>233</v>
      </c>
      <c r="J215" t="b">
        <v>0</v>
      </c>
      <c r="K215">
        <v>606</v>
      </c>
      <c r="L215">
        <v>28642</v>
      </c>
      <c r="M215" s="1">
        <v>40220.534351851849</v>
      </c>
    </row>
    <row r="216" spans="1:13">
      <c r="A216" t="s">
        <v>671</v>
      </c>
      <c r="B216" s="1">
        <v>43928.942465277774</v>
      </c>
      <c r="C216" t="s">
        <v>672</v>
      </c>
      <c r="D216">
        <v>2</v>
      </c>
      <c r="E216">
        <v>0</v>
      </c>
      <c r="F216" t="s">
        <v>15</v>
      </c>
      <c r="G216" t="s">
        <v>552</v>
      </c>
      <c r="H216" t="s">
        <v>673</v>
      </c>
      <c r="I216">
        <v>3091</v>
      </c>
      <c r="J216" t="b">
        <v>0</v>
      </c>
      <c r="K216">
        <v>723</v>
      </c>
      <c r="L216">
        <v>249760</v>
      </c>
      <c r="M216" s="1">
        <v>39893.504317129627</v>
      </c>
    </row>
    <row r="217" spans="1:13">
      <c r="A217" t="s">
        <v>674</v>
      </c>
      <c r="B217" s="1">
        <v>43928.942442129628</v>
      </c>
      <c r="C217" t="s">
        <v>675</v>
      </c>
      <c r="D217">
        <v>1</v>
      </c>
      <c r="E217">
        <v>0</v>
      </c>
      <c r="F217" t="s">
        <v>15</v>
      </c>
      <c r="G217" t="s">
        <v>243</v>
      </c>
      <c r="H217" t="s">
        <v>676</v>
      </c>
      <c r="I217">
        <v>675</v>
      </c>
      <c r="J217" t="b">
        <v>0</v>
      </c>
      <c r="K217">
        <v>59</v>
      </c>
      <c r="L217">
        <v>7732</v>
      </c>
      <c r="M217" s="1">
        <v>42386.505335648151</v>
      </c>
    </row>
    <row r="218" spans="1:13">
      <c r="A218" t="s">
        <v>677</v>
      </c>
      <c r="B218" s="1">
        <v>43928.941990740743</v>
      </c>
      <c r="C218" t="e">
        <f ca="1">Saku2_10 やってないです。。PayPayやり方もわからない👵</f>
        <v>#NAME?</v>
      </c>
      <c r="D218">
        <v>0</v>
      </c>
      <c r="E218">
        <v>0</v>
      </c>
      <c r="F218" t="s">
        <v>15</v>
      </c>
      <c r="H218" t="s">
        <v>678</v>
      </c>
      <c r="I218">
        <v>65</v>
      </c>
      <c r="J218" t="b">
        <v>0</v>
      </c>
      <c r="K218">
        <v>121</v>
      </c>
      <c r="L218">
        <v>5205</v>
      </c>
      <c r="M218" s="1">
        <v>43471.200173611112</v>
      </c>
    </row>
    <row r="219" spans="1:13">
      <c r="A219" t="s">
        <v>679</v>
      </c>
      <c r="B219" s="1">
        <v>43928.941759259258</v>
      </c>
      <c r="C219" t="s">
        <v>680</v>
      </c>
      <c r="D219">
        <v>0</v>
      </c>
      <c r="E219">
        <v>0</v>
      </c>
      <c r="F219" t="s">
        <v>15</v>
      </c>
      <c r="H219" t="s">
        <v>681</v>
      </c>
      <c r="I219">
        <v>122</v>
      </c>
      <c r="J219" t="b">
        <v>0</v>
      </c>
      <c r="K219">
        <v>118</v>
      </c>
      <c r="L219">
        <v>2078</v>
      </c>
      <c r="M219" s="1">
        <v>42543.576157407406</v>
      </c>
    </row>
    <row r="220" spans="1:13">
      <c r="A220" t="s">
        <v>682</v>
      </c>
      <c r="B220" s="1">
        <v>43928.941666666666</v>
      </c>
      <c r="C220" t="s">
        <v>683</v>
      </c>
      <c r="D220">
        <v>0</v>
      </c>
      <c r="E220">
        <v>0</v>
      </c>
      <c r="F220" t="s">
        <v>15</v>
      </c>
      <c r="I220">
        <v>29</v>
      </c>
      <c r="J220" t="b">
        <v>0</v>
      </c>
      <c r="K220">
        <v>24</v>
      </c>
      <c r="L220">
        <v>3262</v>
      </c>
      <c r="M220" s="1">
        <v>42588.006631944445</v>
      </c>
    </row>
    <row r="221" spans="1:13" ht="108">
      <c r="A221" t="s">
        <v>684</v>
      </c>
      <c r="B221" s="1">
        <v>43928.941284722219</v>
      </c>
      <c r="C221" t="e">
        <f ca="1">chisa_ryoyuki 二年位前に夜景の福岡タワー撮ったのだけど写真消してた😭😭😭PayPayドームwwwある意味面白いと思われる🤣🤣🤣(ラブ雰囲気が消されそうw)</f>
        <v>#NAME?</v>
      </c>
      <c r="D221">
        <v>2</v>
      </c>
      <c r="E221">
        <v>0</v>
      </c>
      <c r="F221" t="s">
        <v>15</v>
      </c>
      <c r="G221" t="s">
        <v>685</v>
      </c>
      <c r="H221" s="2" t="s">
        <v>686</v>
      </c>
      <c r="I221">
        <v>225</v>
      </c>
      <c r="J221" t="b">
        <v>0</v>
      </c>
      <c r="K221">
        <v>217</v>
      </c>
      <c r="L221">
        <v>6733</v>
      </c>
      <c r="M221" s="1">
        <v>43786.961365740739</v>
      </c>
    </row>
    <row r="222" spans="1:13">
      <c r="A222" t="s">
        <v>687</v>
      </c>
      <c r="B222" s="1">
        <v>43928.941168981481</v>
      </c>
      <c r="C222" t="s">
        <v>688</v>
      </c>
      <c r="D222">
        <v>1</v>
      </c>
      <c r="E222">
        <v>1</v>
      </c>
      <c r="F222" t="s">
        <v>15</v>
      </c>
      <c r="G222" t="s">
        <v>689</v>
      </c>
      <c r="H222" t="s">
        <v>690</v>
      </c>
      <c r="I222">
        <v>1226</v>
      </c>
      <c r="J222" t="b">
        <v>0</v>
      </c>
      <c r="K222">
        <v>4208</v>
      </c>
      <c r="L222">
        <v>9145</v>
      </c>
      <c r="M222" s="1">
        <v>43466.485474537039</v>
      </c>
    </row>
    <row r="223" spans="1:13">
      <c r="A223" t="s">
        <v>691</v>
      </c>
      <c r="B223" s="1">
        <v>43928.941145833334</v>
      </c>
      <c r="C223" t="s">
        <v>692</v>
      </c>
      <c r="D223">
        <v>9</v>
      </c>
      <c r="E223">
        <v>0</v>
      </c>
      <c r="F223" t="s">
        <v>15</v>
      </c>
      <c r="G223" t="s">
        <v>693</v>
      </c>
      <c r="H223" t="s">
        <v>694</v>
      </c>
      <c r="I223">
        <v>1218</v>
      </c>
      <c r="J223" t="b">
        <v>0</v>
      </c>
      <c r="K223">
        <v>871</v>
      </c>
      <c r="L223">
        <v>256585</v>
      </c>
      <c r="M223" s="1">
        <v>40302.247685185182</v>
      </c>
    </row>
    <row r="224" spans="1:13">
      <c r="A224" t="s">
        <v>695</v>
      </c>
      <c r="B224" s="1">
        <v>43928.941099537034</v>
      </c>
      <c r="C224" t="s">
        <v>696</v>
      </c>
      <c r="D224">
        <v>0</v>
      </c>
      <c r="E224">
        <v>0</v>
      </c>
      <c r="F224" t="s">
        <v>15</v>
      </c>
      <c r="G224" t="s">
        <v>697</v>
      </c>
      <c r="I224">
        <v>83</v>
      </c>
      <c r="J224" t="b">
        <v>0</v>
      </c>
      <c r="K224">
        <v>243</v>
      </c>
      <c r="L224">
        <v>1969</v>
      </c>
      <c r="M224" s="1">
        <v>41208.313611111109</v>
      </c>
    </row>
    <row r="225" spans="1:13" ht="27">
      <c r="A225" t="s">
        <v>698</v>
      </c>
      <c r="B225" s="1">
        <v>43928.940775462965</v>
      </c>
      <c r="C225" t="s">
        <v>699</v>
      </c>
      <c r="D225">
        <v>0</v>
      </c>
      <c r="E225">
        <v>0</v>
      </c>
      <c r="F225" t="s">
        <v>15</v>
      </c>
      <c r="G225" t="s">
        <v>700</v>
      </c>
      <c r="H225" s="2" t="s">
        <v>701</v>
      </c>
      <c r="I225">
        <v>1525</v>
      </c>
      <c r="J225" t="b">
        <v>0</v>
      </c>
      <c r="K225">
        <v>1332</v>
      </c>
      <c r="L225">
        <v>12737</v>
      </c>
      <c r="M225" s="1">
        <v>42034.330196759256</v>
      </c>
    </row>
    <row r="226" spans="1:13">
      <c r="A226" t="s">
        <v>702</v>
      </c>
      <c r="B226" s="1">
        <v>43928.940694444442</v>
      </c>
      <c r="C226" t="e">
        <f ca="1">Ryl_Mil なにが？wwPayPayとは</f>
        <v>#NAME?</v>
      </c>
      <c r="D226">
        <v>0</v>
      </c>
      <c r="E226">
        <v>0</v>
      </c>
      <c r="F226" t="s">
        <v>15</v>
      </c>
      <c r="G226" t="s">
        <v>243</v>
      </c>
      <c r="H226" t="s">
        <v>703</v>
      </c>
      <c r="I226">
        <v>1850</v>
      </c>
      <c r="J226" t="b">
        <v>0</v>
      </c>
      <c r="K226">
        <v>2006</v>
      </c>
      <c r="L226">
        <v>6444</v>
      </c>
      <c r="M226" s="1">
        <v>43162.466585648152</v>
      </c>
    </row>
    <row r="227" spans="1:13">
      <c r="A227" t="s">
        <v>704</v>
      </c>
      <c r="B227" s="1">
        <v>43928.940127314818</v>
      </c>
      <c r="C227" t="s">
        <v>705</v>
      </c>
      <c r="D227">
        <v>0</v>
      </c>
      <c r="E227">
        <v>0</v>
      </c>
      <c r="F227" t="s">
        <v>15</v>
      </c>
      <c r="H227" t="s">
        <v>706</v>
      </c>
      <c r="I227">
        <v>307</v>
      </c>
      <c r="J227" t="b">
        <v>0</v>
      </c>
      <c r="K227">
        <v>450</v>
      </c>
      <c r="L227">
        <v>8131</v>
      </c>
      <c r="M227" s="1">
        <v>43318.038993055554</v>
      </c>
    </row>
    <row r="228" spans="1:13">
      <c r="A228" t="s">
        <v>707</v>
      </c>
      <c r="B228" s="1">
        <v>43928.939918981479</v>
      </c>
      <c r="C228" t="s">
        <v>708</v>
      </c>
      <c r="D228">
        <v>0</v>
      </c>
      <c r="E228">
        <v>0</v>
      </c>
      <c r="F228" t="s">
        <v>15</v>
      </c>
      <c r="G228" t="s">
        <v>709</v>
      </c>
      <c r="H228" t="s">
        <v>710</v>
      </c>
      <c r="I228">
        <v>58</v>
      </c>
      <c r="J228" t="b">
        <v>0</v>
      </c>
      <c r="K228">
        <v>156</v>
      </c>
      <c r="L228">
        <v>44608</v>
      </c>
      <c r="M228" s="1">
        <v>41535.551168981481</v>
      </c>
    </row>
    <row r="229" spans="1:13">
      <c r="A229" t="s">
        <v>711</v>
      </c>
      <c r="B229" s="1">
        <v>43928.939583333333</v>
      </c>
      <c r="C229" t="s">
        <v>712</v>
      </c>
      <c r="D229">
        <v>1</v>
      </c>
      <c r="E229">
        <v>0</v>
      </c>
      <c r="F229" t="s">
        <v>15</v>
      </c>
      <c r="H229" t="s">
        <v>713</v>
      </c>
      <c r="I229">
        <v>230</v>
      </c>
      <c r="J229" t="b">
        <v>0</v>
      </c>
      <c r="K229">
        <v>115</v>
      </c>
      <c r="L229">
        <v>6685</v>
      </c>
      <c r="M229" s="1">
        <v>42333.651747685188</v>
      </c>
    </row>
    <row r="230" spans="1:13">
      <c r="A230" t="s">
        <v>95</v>
      </c>
      <c r="B230" s="1">
        <v>43928.938807870371</v>
      </c>
      <c r="C230" t="s">
        <v>714</v>
      </c>
      <c r="D230">
        <v>0</v>
      </c>
      <c r="E230">
        <v>0</v>
      </c>
      <c r="F230" t="s">
        <v>15</v>
      </c>
      <c r="G230" t="s">
        <v>97</v>
      </c>
      <c r="H230" t="s">
        <v>98</v>
      </c>
      <c r="I230">
        <v>648</v>
      </c>
      <c r="J230" t="b">
        <v>0</v>
      </c>
      <c r="K230">
        <v>574</v>
      </c>
      <c r="L230">
        <v>51960</v>
      </c>
      <c r="M230" s="1">
        <v>41414.553252314814</v>
      </c>
    </row>
    <row r="231" spans="1:13">
      <c r="A231" t="s">
        <v>660</v>
      </c>
      <c r="B231" s="1">
        <v>43928.938032407408</v>
      </c>
      <c r="C231" t="s">
        <v>715</v>
      </c>
      <c r="D231">
        <v>0</v>
      </c>
      <c r="E231">
        <v>0</v>
      </c>
      <c r="F231" t="s">
        <v>15</v>
      </c>
      <c r="G231" t="s">
        <v>662</v>
      </c>
      <c r="H231" t="s">
        <v>663</v>
      </c>
      <c r="I231">
        <v>313</v>
      </c>
      <c r="J231" t="b">
        <v>0</v>
      </c>
      <c r="K231">
        <v>130</v>
      </c>
      <c r="L231">
        <v>6385</v>
      </c>
      <c r="M231" s="1">
        <v>40239.079768518517</v>
      </c>
    </row>
    <row r="232" spans="1:13">
      <c r="A232" t="s">
        <v>716</v>
      </c>
      <c r="B232" s="1">
        <v>43928.937847222223</v>
      </c>
      <c r="C232" t="e">
        <f ca="1">NekoCafeKeurig paypay 残高100円しか入ってなかったのですが募金させていただきました😭</f>
        <v>#NAME?</v>
      </c>
      <c r="D232">
        <v>1</v>
      </c>
      <c r="E232">
        <v>0</v>
      </c>
      <c r="F232" t="s">
        <v>15</v>
      </c>
      <c r="G232" t="s">
        <v>717</v>
      </c>
      <c r="H232" t="s">
        <v>718</v>
      </c>
      <c r="I232">
        <v>59</v>
      </c>
      <c r="J232" t="b">
        <v>0</v>
      </c>
      <c r="K232">
        <v>130</v>
      </c>
      <c r="L232">
        <v>3652</v>
      </c>
      <c r="M232" s="1">
        <v>42904.666203703702</v>
      </c>
    </row>
    <row r="233" spans="1:13">
      <c r="A233" t="s">
        <v>200</v>
      </c>
      <c r="B233" s="1">
        <v>43928.9378125</v>
      </c>
      <c r="C233" t="s">
        <v>719</v>
      </c>
      <c r="D233">
        <v>0</v>
      </c>
      <c r="E233">
        <v>0</v>
      </c>
      <c r="F233" t="s">
        <v>15</v>
      </c>
      <c r="H233" t="s">
        <v>202</v>
      </c>
      <c r="I233">
        <v>20</v>
      </c>
      <c r="J233" t="b">
        <v>0</v>
      </c>
      <c r="K233">
        <v>30</v>
      </c>
      <c r="L233">
        <v>184</v>
      </c>
      <c r="M233" s="1">
        <v>43911.534016203703</v>
      </c>
    </row>
    <row r="234" spans="1:13">
      <c r="A234" t="s">
        <v>720</v>
      </c>
      <c r="B234" s="1">
        <v>43928.937534722223</v>
      </c>
      <c r="C234" t="s">
        <v>721</v>
      </c>
      <c r="D234">
        <v>6</v>
      </c>
      <c r="E234">
        <v>2</v>
      </c>
      <c r="F234" t="s">
        <v>15</v>
      </c>
      <c r="G234" t="s">
        <v>722</v>
      </c>
      <c r="H234" t="s">
        <v>723</v>
      </c>
      <c r="I234">
        <v>1539</v>
      </c>
      <c r="J234" t="b">
        <v>0</v>
      </c>
      <c r="K234">
        <v>70</v>
      </c>
      <c r="L234">
        <v>8914</v>
      </c>
      <c r="M234" s="1">
        <v>43159.416319444441</v>
      </c>
    </row>
    <row r="235" spans="1:13">
      <c r="A235" t="s">
        <v>724</v>
      </c>
      <c r="B235" s="1">
        <v>43928.937465277777</v>
      </c>
      <c r="C235" t="s">
        <v>725</v>
      </c>
      <c r="D235">
        <v>1</v>
      </c>
      <c r="E235">
        <v>0</v>
      </c>
      <c r="F235" t="s">
        <v>15</v>
      </c>
      <c r="H235" t="s">
        <v>726</v>
      </c>
      <c r="I235">
        <v>786</v>
      </c>
      <c r="J235" t="b">
        <v>0</v>
      </c>
      <c r="K235">
        <v>3664</v>
      </c>
      <c r="L235">
        <v>89366</v>
      </c>
      <c r="M235" s="1">
        <v>41429.051979166667</v>
      </c>
    </row>
    <row r="236" spans="1:13">
      <c r="A236" t="s">
        <v>727</v>
      </c>
      <c r="B236" s="1">
        <v>43928.937465277777</v>
      </c>
      <c r="C236" t="s">
        <v>728</v>
      </c>
      <c r="D236">
        <v>2</v>
      </c>
      <c r="E236">
        <v>0</v>
      </c>
      <c r="F236" t="s">
        <v>15</v>
      </c>
      <c r="G236" t="s">
        <v>729</v>
      </c>
      <c r="H236" t="s">
        <v>730</v>
      </c>
      <c r="I236">
        <v>120</v>
      </c>
      <c r="J236" t="b">
        <v>0</v>
      </c>
      <c r="K236">
        <v>243</v>
      </c>
      <c r="L236">
        <v>5456</v>
      </c>
      <c r="M236" s="1">
        <v>40814.72755787037</v>
      </c>
    </row>
    <row r="237" spans="1:13">
      <c r="A237" t="s">
        <v>731</v>
      </c>
      <c r="B237" s="1">
        <v>43928.937418981484</v>
      </c>
      <c r="C237" t="s">
        <v>732</v>
      </c>
      <c r="D237">
        <v>0</v>
      </c>
      <c r="E237">
        <v>0</v>
      </c>
      <c r="F237" t="s">
        <v>15</v>
      </c>
      <c r="H237" t="s">
        <v>733</v>
      </c>
      <c r="I237">
        <v>2035</v>
      </c>
      <c r="J237" t="b">
        <v>0</v>
      </c>
      <c r="K237">
        <v>4879</v>
      </c>
      <c r="L237">
        <v>28014</v>
      </c>
      <c r="M237" s="1">
        <v>43449.552858796298</v>
      </c>
    </row>
    <row r="238" spans="1:13">
      <c r="A238" t="s">
        <v>734</v>
      </c>
      <c r="B238" s="1">
        <v>43928.937210648146</v>
      </c>
      <c r="C238" t="s">
        <v>735</v>
      </c>
      <c r="D238">
        <v>0</v>
      </c>
      <c r="E238">
        <v>0</v>
      </c>
      <c r="F238" t="s">
        <v>15</v>
      </c>
      <c r="G238" t="s">
        <v>736</v>
      </c>
      <c r="H238" t="s">
        <v>737</v>
      </c>
      <c r="I238">
        <v>597</v>
      </c>
      <c r="J238" t="b">
        <v>0</v>
      </c>
      <c r="K238">
        <v>676</v>
      </c>
      <c r="L238">
        <v>166031</v>
      </c>
      <c r="M238" s="1">
        <v>40320.389768518522</v>
      </c>
    </row>
    <row r="239" spans="1:13">
      <c r="A239" t="s">
        <v>520</v>
      </c>
      <c r="B239" s="1">
        <v>43928.937199074076</v>
      </c>
      <c r="C239" t="s">
        <v>738</v>
      </c>
      <c r="D239">
        <v>39</v>
      </c>
      <c r="E239">
        <v>10</v>
      </c>
      <c r="F239" t="s">
        <v>15</v>
      </c>
      <c r="G239" t="s">
        <v>522</v>
      </c>
      <c r="H239" t="s">
        <v>523</v>
      </c>
      <c r="I239">
        <v>11637</v>
      </c>
      <c r="J239" t="b">
        <v>0</v>
      </c>
      <c r="K239">
        <v>11375</v>
      </c>
      <c r="L239">
        <v>15819</v>
      </c>
      <c r="M239" s="1">
        <v>43206.19736111111</v>
      </c>
    </row>
    <row r="240" spans="1:13">
      <c r="A240" t="s">
        <v>601</v>
      </c>
      <c r="B240" s="1">
        <v>43928.93681712963</v>
      </c>
      <c r="C240" t="s">
        <v>739</v>
      </c>
      <c r="D240">
        <v>1</v>
      </c>
      <c r="E240">
        <v>0</v>
      </c>
      <c r="F240" t="s">
        <v>15</v>
      </c>
      <c r="H240" t="s">
        <v>603</v>
      </c>
      <c r="I240">
        <v>377</v>
      </c>
      <c r="J240" t="b">
        <v>0</v>
      </c>
      <c r="K240">
        <v>1</v>
      </c>
      <c r="L240">
        <v>47</v>
      </c>
      <c r="M240" s="1">
        <v>41705.360162037039</v>
      </c>
    </row>
    <row r="241" spans="1:13">
      <c r="A241" t="s">
        <v>740</v>
      </c>
      <c r="B241" s="1">
        <v>43928.936805555553</v>
      </c>
      <c r="C241" t="e">
        <f ca="1">masateru530801 PayPayモールキャッシュバック25000円くらいあったからかっちゃいましたwいらないもの売ってプラマイ0です🔥</f>
        <v>#NAME?</v>
      </c>
      <c r="D241">
        <v>0</v>
      </c>
      <c r="E241">
        <v>0</v>
      </c>
      <c r="F241" t="s">
        <v>15</v>
      </c>
      <c r="G241" t="s">
        <v>741</v>
      </c>
      <c r="H241" t="s">
        <v>742</v>
      </c>
      <c r="I241">
        <v>2571</v>
      </c>
      <c r="J241" t="b">
        <v>0</v>
      </c>
      <c r="K241">
        <v>1065</v>
      </c>
      <c r="L241">
        <v>8046</v>
      </c>
      <c r="M241" s="1">
        <v>42653.516273148147</v>
      </c>
    </row>
    <row r="242" spans="1:13">
      <c r="A242" t="s">
        <v>743</v>
      </c>
      <c r="B242" s="1">
        <v>43928.936481481483</v>
      </c>
      <c r="C242" t="s">
        <v>744</v>
      </c>
      <c r="D242">
        <v>1</v>
      </c>
      <c r="E242">
        <v>0</v>
      </c>
      <c r="F242" t="s">
        <v>15</v>
      </c>
      <c r="G242" t="s">
        <v>745</v>
      </c>
      <c r="H242" t="s">
        <v>746</v>
      </c>
      <c r="I242">
        <v>77</v>
      </c>
      <c r="J242" t="b">
        <v>0</v>
      </c>
      <c r="K242">
        <v>99</v>
      </c>
      <c r="L242">
        <v>199</v>
      </c>
      <c r="M242" s="1">
        <v>43495.046979166669</v>
      </c>
    </row>
    <row r="243" spans="1:13">
      <c r="A243" t="s">
        <v>747</v>
      </c>
      <c r="B243" s="1">
        <v>43928.936284722222</v>
      </c>
      <c r="C243" t="s">
        <v>748</v>
      </c>
      <c r="D243">
        <v>0</v>
      </c>
      <c r="E243">
        <v>0</v>
      </c>
      <c r="F243" t="s">
        <v>15</v>
      </c>
      <c r="H243" t="s">
        <v>749</v>
      </c>
      <c r="I243">
        <v>28</v>
      </c>
      <c r="J243" t="b">
        <v>0</v>
      </c>
      <c r="K243">
        <v>26</v>
      </c>
      <c r="L243">
        <v>343</v>
      </c>
      <c r="M243" s="1">
        <v>43887.633113425924</v>
      </c>
    </row>
    <row r="244" spans="1:13" ht="40.5">
      <c r="A244" t="s">
        <v>750</v>
      </c>
      <c r="B244" s="1">
        <v>43928.936099537037</v>
      </c>
      <c r="C244" t="s">
        <v>751</v>
      </c>
      <c r="D244">
        <v>6</v>
      </c>
      <c r="E244">
        <v>0</v>
      </c>
      <c r="F244" t="s">
        <v>15</v>
      </c>
      <c r="H244" s="2" t="s">
        <v>752</v>
      </c>
      <c r="I244">
        <v>238</v>
      </c>
      <c r="J244" t="b">
        <v>0</v>
      </c>
      <c r="K244">
        <v>326</v>
      </c>
      <c r="L244">
        <v>5270</v>
      </c>
      <c r="M244" s="1">
        <v>43586.195833333331</v>
      </c>
    </row>
    <row r="245" spans="1:13" ht="67.5">
      <c r="A245" t="s">
        <v>753</v>
      </c>
      <c r="B245" s="1">
        <v>43928.936041666668</v>
      </c>
      <c r="C245" t="s">
        <v>754</v>
      </c>
      <c r="D245">
        <v>1</v>
      </c>
      <c r="E245">
        <v>0</v>
      </c>
      <c r="F245" t="s">
        <v>15</v>
      </c>
      <c r="G245" t="s">
        <v>755</v>
      </c>
      <c r="H245" s="2" t="s">
        <v>756</v>
      </c>
      <c r="I245">
        <v>1104</v>
      </c>
      <c r="J245" t="b">
        <v>0</v>
      </c>
      <c r="K245">
        <v>1115</v>
      </c>
      <c r="L245">
        <v>46689</v>
      </c>
      <c r="M245" s="1">
        <v>40268.548958333333</v>
      </c>
    </row>
    <row r="246" spans="1:13" ht="40.5">
      <c r="A246" t="s">
        <v>757</v>
      </c>
      <c r="B246" s="1">
        <v>43928.935960648145</v>
      </c>
      <c r="C246" t="s">
        <v>758</v>
      </c>
      <c r="D246">
        <v>0</v>
      </c>
      <c r="E246">
        <v>0</v>
      </c>
      <c r="F246" t="s">
        <v>15</v>
      </c>
      <c r="H246" s="2" t="s">
        <v>759</v>
      </c>
      <c r="I246">
        <v>177</v>
      </c>
      <c r="J246" t="b">
        <v>0</v>
      </c>
      <c r="K246">
        <v>312</v>
      </c>
      <c r="L246">
        <v>22591</v>
      </c>
      <c r="M246" s="1">
        <v>41866.907268518517</v>
      </c>
    </row>
    <row r="247" spans="1:13">
      <c r="A247" t="s">
        <v>760</v>
      </c>
      <c r="B247" s="1">
        <v>43928.935868055552</v>
      </c>
      <c r="C247" t="s">
        <v>761</v>
      </c>
      <c r="D247">
        <v>5</v>
      </c>
      <c r="E247">
        <v>1</v>
      </c>
      <c r="F247" t="s">
        <v>15</v>
      </c>
      <c r="H247" t="s">
        <v>762</v>
      </c>
      <c r="I247">
        <v>66</v>
      </c>
      <c r="J247" t="b">
        <v>0</v>
      </c>
      <c r="K247">
        <v>64</v>
      </c>
      <c r="L247">
        <v>639</v>
      </c>
      <c r="M247" s="1">
        <v>43915.448865740742</v>
      </c>
    </row>
    <row r="248" spans="1:13" ht="67.5">
      <c r="A248" t="s">
        <v>763</v>
      </c>
      <c r="B248" s="1">
        <v>43928.935740740744</v>
      </c>
      <c r="C248" t="s">
        <v>764</v>
      </c>
      <c r="D248">
        <v>1</v>
      </c>
      <c r="E248">
        <v>0</v>
      </c>
      <c r="F248" t="s">
        <v>15</v>
      </c>
      <c r="G248" t="s">
        <v>765</v>
      </c>
      <c r="H248" s="2" t="s">
        <v>766</v>
      </c>
      <c r="I248">
        <v>125</v>
      </c>
      <c r="J248" t="b">
        <v>0</v>
      </c>
      <c r="K248">
        <v>139</v>
      </c>
      <c r="L248">
        <v>23116</v>
      </c>
      <c r="M248" s="1">
        <v>43198.077384259261</v>
      </c>
    </row>
    <row r="249" spans="1:13">
      <c r="A249" t="s">
        <v>767</v>
      </c>
      <c r="B249" s="1">
        <v>43928.935624999998</v>
      </c>
      <c r="C249" t="e">
        <f ca="1">shimbakone インフラの料金も支払えるようになりましたね。便利だしお得だしで使わない理由がないですね。普段の買い物も使える時は大体PayPayですわ。</f>
        <v>#NAME?</v>
      </c>
      <c r="D249">
        <v>1</v>
      </c>
      <c r="E249">
        <v>0</v>
      </c>
      <c r="F249" t="s">
        <v>15</v>
      </c>
      <c r="H249" t="s">
        <v>768</v>
      </c>
      <c r="I249">
        <v>287</v>
      </c>
      <c r="J249" t="b">
        <v>0</v>
      </c>
      <c r="K249">
        <v>95</v>
      </c>
      <c r="L249">
        <v>2558</v>
      </c>
      <c r="M249" s="1">
        <v>43651.629374999997</v>
      </c>
    </row>
    <row r="250" spans="1:13">
      <c r="A250" t="s">
        <v>769</v>
      </c>
      <c r="B250" s="1">
        <v>43928.93509259259</v>
      </c>
      <c r="C250" t="s">
        <v>770</v>
      </c>
      <c r="D250">
        <v>1</v>
      </c>
      <c r="E250">
        <v>0</v>
      </c>
      <c r="F250" t="s">
        <v>15</v>
      </c>
      <c r="H250" t="s">
        <v>771</v>
      </c>
      <c r="I250">
        <v>243</v>
      </c>
      <c r="J250" t="b">
        <v>0</v>
      </c>
      <c r="K250">
        <v>168</v>
      </c>
      <c r="L250">
        <v>2097</v>
      </c>
      <c r="M250" s="1">
        <v>41934.636134259257</v>
      </c>
    </row>
    <row r="251" spans="1:13">
      <c r="A251" t="s">
        <v>660</v>
      </c>
      <c r="B251" s="1">
        <v>43928.934918981482</v>
      </c>
      <c r="C251" t="s">
        <v>772</v>
      </c>
      <c r="D251">
        <v>0</v>
      </c>
      <c r="E251">
        <v>0</v>
      </c>
      <c r="F251" t="s">
        <v>15</v>
      </c>
      <c r="G251" t="s">
        <v>662</v>
      </c>
      <c r="H251" t="s">
        <v>663</v>
      </c>
      <c r="I251">
        <v>313</v>
      </c>
      <c r="J251" t="b">
        <v>0</v>
      </c>
      <c r="K251">
        <v>130</v>
      </c>
      <c r="L251">
        <v>6385</v>
      </c>
      <c r="M251" s="1">
        <v>40239.079768518517</v>
      </c>
    </row>
    <row r="252" spans="1:13">
      <c r="A252" t="s">
        <v>773</v>
      </c>
      <c r="B252" s="1">
        <v>43928.934791666667</v>
      </c>
      <c r="C252" t="e">
        <f ca="1">_xlfn.SINGLE(p5UEC7hM2hKQOlc 最近),PayPayとかLinePayで税金が払える自治体が増えてますよね。クレジットカード経由でポイント付けれるのでおいしいです。手間もかからないですし。</f>
        <v>#NAME?</v>
      </c>
      <c r="D252">
        <v>2</v>
      </c>
      <c r="E252">
        <v>0</v>
      </c>
      <c r="F252" t="s">
        <v>15</v>
      </c>
      <c r="G252" t="s">
        <v>16</v>
      </c>
      <c r="H252" t="s">
        <v>774</v>
      </c>
      <c r="I252">
        <v>281</v>
      </c>
      <c r="J252" t="b">
        <v>0</v>
      </c>
      <c r="K252">
        <v>481</v>
      </c>
      <c r="L252">
        <v>5744</v>
      </c>
      <c r="M252" s="1">
        <v>39999.847928240742</v>
      </c>
    </row>
    <row r="253" spans="1:13" ht="108">
      <c r="A253" t="s">
        <v>775</v>
      </c>
      <c r="B253" s="1">
        <v>43928.933935185189</v>
      </c>
      <c r="C253" t="s">
        <v>776</v>
      </c>
      <c r="D253">
        <v>0</v>
      </c>
      <c r="E253">
        <v>0</v>
      </c>
      <c r="F253" t="s">
        <v>15</v>
      </c>
      <c r="G253" t="s">
        <v>777</v>
      </c>
      <c r="H253" s="2" t="s">
        <v>778</v>
      </c>
      <c r="I253">
        <v>42</v>
      </c>
      <c r="J253" t="b">
        <v>0</v>
      </c>
      <c r="K253">
        <v>160</v>
      </c>
      <c r="L253">
        <v>5261</v>
      </c>
      <c r="M253" s="1">
        <v>40696.282638888886</v>
      </c>
    </row>
    <row r="254" spans="1:13">
      <c r="A254" t="s">
        <v>121</v>
      </c>
      <c r="B254" s="1">
        <v>43928.933692129627</v>
      </c>
      <c r="C254" t="s">
        <v>779</v>
      </c>
      <c r="D254">
        <v>0</v>
      </c>
      <c r="E254">
        <v>0</v>
      </c>
      <c r="F254" t="s">
        <v>15</v>
      </c>
      <c r="H254" t="s">
        <v>123</v>
      </c>
      <c r="I254">
        <v>3</v>
      </c>
      <c r="J254" t="b">
        <v>0</v>
      </c>
      <c r="K254">
        <v>0</v>
      </c>
      <c r="L254">
        <v>95</v>
      </c>
      <c r="M254" s="1">
        <v>43924.244016203702</v>
      </c>
    </row>
    <row r="255" spans="1:13">
      <c r="A255" t="s">
        <v>780</v>
      </c>
      <c r="B255" s="1">
        <v>43928.933599537035</v>
      </c>
      <c r="C255" t="s">
        <v>781</v>
      </c>
      <c r="D255">
        <v>0</v>
      </c>
      <c r="E255">
        <v>0</v>
      </c>
      <c r="F255" t="s">
        <v>15</v>
      </c>
      <c r="G255" t="s">
        <v>782</v>
      </c>
      <c r="H255" t="s">
        <v>783</v>
      </c>
      <c r="I255">
        <v>106</v>
      </c>
      <c r="J255" t="b">
        <v>0</v>
      </c>
      <c r="K255">
        <v>170</v>
      </c>
      <c r="L255">
        <v>7387</v>
      </c>
      <c r="M255" s="1">
        <v>42946.669490740744</v>
      </c>
    </row>
    <row r="256" spans="1:13" ht="67.5">
      <c r="A256" t="s">
        <v>763</v>
      </c>
      <c r="B256" s="1">
        <v>43928.933194444442</v>
      </c>
      <c r="C256" t="s">
        <v>784</v>
      </c>
      <c r="D256">
        <v>1</v>
      </c>
      <c r="E256">
        <v>0</v>
      </c>
      <c r="F256" t="s">
        <v>15</v>
      </c>
      <c r="G256" t="s">
        <v>765</v>
      </c>
      <c r="H256" s="2" t="s">
        <v>766</v>
      </c>
      <c r="I256">
        <v>125</v>
      </c>
      <c r="J256" t="b">
        <v>0</v>
      </c>
      <c r="K256">
        <v>139</v>
      </c>
      <c r="L256">
        <v>23116</v>
      </c>
      <c r="M256" s="1">
        <v>43198.077384259261</v>
      </c>
    </row>
    <row r="257" spans="1:13">
      <c r="A257" t="s">
        <v>785</v>
      </c>
      <c r="B257" s="1">
        <v>43928.933113425926</v>
      </c>
      <c r="C257" t="s">
        <v>786</v>
      </c>
      <c r="D257">
        <v>16</v>
      </c>
      <c r="E257">
        <v>0</v>
      </c>
      <c r="F257" t="s">
        <v>15</v>
      </c>
      <c r="H257" t="s">
        <v>787</v>
      </c>
      <c r="I257">
        <v>373</v>
      </c>
      <c r="J257" t="b">
        <v>0</v>
      </c>
      <c r="K257">
        <v>367</v>
      </c>
      <c r="L257">
        <v>5853</v>
      </c>
      <c r="M257" s="1">
        <v>42232.021099537036</v>
      </c>
    </row>
    <row r="258" spans="1:13">
      <c r="A258" t="s">
        <v>788</v>
      </c>
      <c r="B258" s="1">
        <v>43928.93309027778</v>
      </c>
      <c r="C258" t="s">
        <v>789</v>
      </c>
      <c r="D258">
        <v>0</v>
      </c>
      <c r="E258">
        <v>0</v>
      </c>
      <c r="F258" t="s">
        <v>15</v>
      </c>
      <c r="I258">
        <v>20</v>
      </c>
      <c r="J258" t="b">
        <v>0</v>
      </c>
      <c r="K258">
        <v>42</v>
      </c>
      <c r="L258">
        <v>977</v>
      </c>
      <c r="M258" s="1">
        <v>42386.091967592591</v>
      </c>
    </row>
    <row r="259" spans="1:13" ht="40.5">
      <c r="A259" t="s">
        <v>790</v>
      </c>
      <c r="B259" s="1">
        <v>43928.932800925926</v>
      </c>
      <c r="C259" t="e">
        <f ca="1">uouaaa_ PayPayも使えると思うので俺の勝ち</f>
        <v>#NAME?</v>
      </c>
      <c r="D259">
        <v>0</v>
      </c>
      <c r="E259">
        <v>0</v>
      </c>
      <c r="F259" t="s">
        <v>15</v>
      </c>
      <c r="H259" s="2" t="s">
        <v>791</v>
      </c>
      <c r="I259">
        <v>37</v>
      </c>
      <c r="J259" t="b">
        <v>0</v>
      </c>
      <c r="K259">
        <v>42</v>
      </c>
      <c r="L259">
        <v>1452</v>
      </c>
      <c r="M259" s="1">
        <v>43580.531053240738</v>
      </c>
    </row>
    <row r="260" spans="1:13">
      <c r="A260" t="s">
        <v>792</v>
      </c>
      <c r="B260" s="1">
        <v>43928.932638888888</v>
      </c>
      <c r="C260" t="s">
        <v>793</v>
      </c>
      <c r="D260">
        <v>2</v>
      </c>
      <c r="E260">
        <v>0</v>
      </c>
      <c r="F260" t="s">
        <v>15</v>
      </c>
      <c r="G260" t="s">
        <v>794</v>
      </c>
      <c r="H260" t="s">
        <v>795</v>
      </c>
      <c r="I260">
        <v>364</v>
      </c>
      <c r="J260" t="b">
        <v>0</v>
      </c>
      <c r="K260">
        <v>215</v>
      </c>
      <c r="L260">
        <v>16506</v>
      </c>
      <c r="M260" s="1">
        <v>40283.420057870368</v>
      </c>
    </row>
    <row r="261" spans="1:13">
      <c r="A261" t="s">
        <v>767</v>
      </c>
      <c r="B261" s="1">
        <v>43928.932546296295</v>
      </c>
      <c r="C261" t="s">
        <v>796</v>
      </c>
      <c r="D261">
        <v>2</v>
      </c>
      <c r="E261">
        <v>0</v>
      </c>
      <c r="F261" t="s">
        <v>15</v>
      </c>
      <c r="H261" t="s">
        <v>768</v>
      </c>
      <c r="I261">
        <v>287</v>
      </c>
      <c r="J261" t="b">
        <v>0</v>
      </c>
      <c r="K261">
        <v>95</v>
      </c>
      <c r="L261">
        <v>2558</v>
      </c>
      <c r="M261" s="1">
        <v>43651.629374999997</v>
      </c>
    </row>
    <row r="262" spans="1:13">
      <c r="A262" t="s">
        <v>797</v>
      </c>
      <c r="B262" s="1">
        <v>43928.932256944441</v>
      </c>
      <c r="C262" t="s">
        <v>798</v>
      </c>
      <c r="D262">
        <v>1</v>
      </c>
      <c r="E262">
        <v>0</v>
      </c>
      <c r="F262" t="s">
        <v>15</v>
      </c>
      <c r="G262" t="s">
        <v>799</v>
      </c>
      <c r="H262" t="s">
        <v>800</v>
      </c>
      <c r="I262">
        <v>1436</v>
      </c>
      <c r="J262" t="b">
        <v>0</v>
      </c>
      <c r="K262">
        <v>4994</v>
      </c>
      <c r="L262">
        <v>11178</v>
      </c>
      <c r="M262" s="1">
        <v>42614.610381944447</v>
      </c>
    </row>
    <row r="263" spans="1:13">
      <c r="A263" t="s">
        <v>801</v>
      </c>
      <c r="B263" s="1">
        <v>43928.932129629633</v>
      </c>
      <c r="C263" t="s">
        <v>802</v>
      </c>
      <c r="D263">
        <v>0</v>
      </c>
      <c r="E263">
        <v>0</v>
      </c>
      <c r="F263" t="s">
        <v>15</v>
      </c>
      <c r="G263" t="s">
        <v>803</v>
      </c>
      <c r="H263" t="s">
        <v>804</v>
      </c>
      <c r="I263">
        <v>671</v>
      </c>
      <c r="J263" t="b">
        <v>0</v>
      </c>
      <c r="K263">
        <v>1448</v>
      </c>
      <c r="L263">
        <v>16409</v>
      </c>
      <c r="M263" s="1">
        <v>41162.374027777776</v>
      </c>
    </row>
    <row r="264" spans="1:13">
      <c r="A264" t="s">
        <v>767</v>
      </c>
      <c r="B264" s="1">
        <v>43928.930833333332</v>
      </c>
      <c r="C264" t="s">
        <v>805</v>
      </c>
      <c r="D264">
        <v>11</v>
      </c>
      <c r="E264">
        <v>0</v>
      </c>
      <c r="F264" t="s">
        <v>15</v>
      </c>
      <c r="H264" t="s">
        <v>768</v>
      </c>
      <c r="I264">
        <v>287</v>
      </c>
      <c r="J264" t="b">
        <v>0</v>
      </c>
      <c r="K264">
        <v>95</v>
      </c>
      <c r="L264">
        <v>2558</v>
      </c>
      <c r="M264" s="1">
        <v>43651.629374999997</v>
      </c>
    </row>
    <row r="265" spans="1:13">
      <c r="A265" t="s">
        <v>806</v>
      </c>
      <c r="B265" s="1">
        <v>43928.930347222224</v>
      </c>
      <c r="C265" t="s">
        <v>807</v>
      </c>
      <c r="D265">
        <v>1</v>
      </c>
      <c r="E265">
        <v>4</v>
      </c>
      <c r="F265" t="s">
        <v>15</v>
      </c>
      <c r="G265" t="s">
        <v>808</v>
      </c>
      <c r="H265" t="s">
        <v>809</v>
      </c>
      <c r="I265">
        <v>2848</v>
      </c>
      <c r="J265" t="b">
        <v>0</v>
      </c>
      <c r="K265">
        <v>2745</v>
      </c>
      <c r="L265">
        <v>15226</v>
      </c>
      <c r="M265" s="1">
        <v>42333.079502314817</v>
      </c>
    </row>
    <row r="266" spans="1:13">
      <c r="A266" t="s">
        <v>810</v>
      </c>
      <c r="B266" s="1">
        <v>43928.930208333331</v>
      </c>
      <c r="C266" t="e">
        <f ca="1">cot_yn_04 ご検討いただきありがとうございます。かしこまりました。それではPayPayにてお願いいたします。後ほどDMにてご連絡させていただきますね。この度もよろしくお願いいたします。</f>
        <v>#NAME?</v>
      </c>
      <c r="D266">
        <v>0</v>
      </c>
      <c r="E266">
        <v>0</v>
      </c>
      <c r="F266" t="s">
        <v>15</v>
      </c>
      <c r="G266" t="s">
        <v>811</v>
      </c>
      <c r="H266" t="s">
        <v>812</v>
      </c>
      <c r="I266">
        <v>276</v>
      </c>
      <c r="J266" t="b">
        <v>0</v>
      </c>
      <c r="K266">
        <v>277</v>
      </c>
      <c r="L266">
        <v>10624</v>
      </c>
      <c r="M266" s="1">
        <v>43592.576516203706</v>
      </c>
    </row>
    <row r="267" spans="1:13">
      <c r="A267" t="s">
        <v>813</v>
      </c>
      <c r="B267" s="1">
        <v>43928.930104166669</v>
      </c>
      <c r="C267" t="s">
        <v>814</v>
      </c>
      <c r="D267">
        <v>1</v>
      </c>
      <c r="E267">
        <v>0</v>
      </c>
      <c r="F267" t="s">
        <v>15</v>
      </c>
      <c r="H267" t="s">
        <v>815</v>
      </c>
      <c r="I267">
        <v>73</v>
      </c>
      <c r="J267" t="b">
        <v>0</v>
      </c>
      <c r="K267">
        <v>151</v>
      </c>
      <c r="L267">
        <v>90</v>
      </c>
      <c r="M267" s="1">
        <v>43908.350798611114</v>
      </c>
    </row>
    <row r="268" spans="1:13">
      <c r="A268" t="s">
        <v>816</v>
      </c>
      <c r="B268" s="1">
        <v>43928.929756944446</v>
      </c>
      <c r="C268" t="e">
        <f ca="1">vampiretoricago 優勝です🐥🌷</f>
        <v>#NAME?</v>
      </c>
      <c r="D268">
        <v>0</v>
      </c>
      <c r="E268">
        <v>0</v>
      </c>
      <c r="F268" t="s">
        <v>15</v>
      </c>
      <c r="I268">
        <v>309</v>
      </c>
      <c r="J268" t="b">
        <v>0</v>
      </c>
      <c r="K268">
        <v>430</v>
      </c>
      <c r="L268">
        <v>22374</v>
      </c>
      <c r="M268" s="1">
        <v>41927.518819444442</v>
      </c>
    </row>
    <row r="269" spans="1:13">
      <c r="A269" t="s">
        <v>817</v>
      </c>
      <c r="B269" s="1">
        <v>43928.929594907408</v>
      </c>
      <c r="C269" t="s">
        <v>818</v>
      </c>
      <c r="D269">
        <v>0</v>
      </c>
      <c r="E269">
        <v>0</v>
      </c>
      <c r="F269" t="s">
        <v>15</v>
      </c>
      <c r="G269" t="s">
        <v>819</v>
      </c>
      <c r="H269" t="s">
        <v>820</v>
      </c>
      <c r="I269">
        <v>244</v>
      </c>
      <c r="J269" t="b">
        <v>0</v>
      </c>
      <c r="K269">
        <v>329</v>
      </c>
      <c r="L269">
        <v>13021</v>
      </c>
      <c r="M269" s="1">
        <v>40650.131006944444</v>
      </c>
    </row>
    <row r="270" spans="1:13">
      <c r="A270" t="s">
        <v>821</v>
      </c>
      <c r="B270" s="1">
        <v>43928.929560185185</v>
      </c>
      <c r="C270" t="s">
        <v>822</v>
      </c>
      <c r="D270">
        <v>0</v>
      </c>
      <c r="E270">
        <v>0</v>
      </c>
      <c r="F270" t="s">
        <v>15</v>
      </c>
      <c r="H270" t="s">
        <v>823</v>
      </c>
      <c r="I270">
        <v>0</v>
      </c>
      <c r="J270" t="b">
        <v>0</v>
      </c>
      <c r="K270">
        <v>0</v>
      </c>
      <c r="L270">
        <v>17</v>
      </c>
      <c r="M270" s="1">
        <v>43564.038171296299</v>
      </c>
    </row>
    <row r="271" spans="1:13">
      <c r="A271" t="s">
        <v>824</v>
      </c>
      <c r="B271" s="1">
        <v>43928.929467592592</v>
      </c>
      <c r="C271" t="s">
        <v>825</v>
      </c>
      <c r="D271">
        <v>0</v>
      </c>
      <c r="E271">
        <v>0</v>
      </c>
      <c r="F271" t="s">
        <v>15</v>
      </c>
      <c r="H271" t="s">
        <v>826</v>
      </c>
      <c r="I271">
        <v>620</v>
      </c>
      <c r="J271" t="b">
        <v>0</v>
      </c>
      <c r="K271">
        <v>595</v>
      </c>
      <c r="L271">
        <v>595</v>
      </c>
      <c r="M271" s="1">
        <v>43891.340150462966</v>
      </c>
    </row>
    <row r="272" spans="1:13">
      <c r="A272" t="s">
        <v>827</v>
      </c>
      <c r="B272" s="1">
        <v>43928.928969907407</v>
      </c>
      <c r="C272" t="s">
        <v>828</v>
      </c>
      <c r="D272">
        <v>0</v>
      </c>
      <c r="E272">
        <v>0</v>
      </c>
      <c r="F272" t="s">
        <v>15</v>
      </c>
      <c r="H272" t="s">
        <v>829</v>
      </c>
      <c r="I272">
        <v>1633</v>
      </c>
      <c r="J272" t="b">
        <v>0</v>
      </c>
      <c r="K272">
        <v>3422</v>
      </c>
      <c r="L272">
        <v>35807</v>
      </c>
      <c r="M272" s="1">
        <v>43341.148958333331</v>
      </c>
    </row>
    <row r="273" spans="1:13">
      <c r="A273" t="s">
        <v>830</v>
      </c>
      <c r="B273" s="1">
        <v>43928.92863425926</v>
      </c>
      <c r="C273" t="s">
        <v>831</v>
      </c>
      <c r="D273">
        <v>0</v>
      </c>
      <c r="E273">
        <v>0</v>
      </c>
      <c r="F273" t="s">
        <v>15</v>
      </c>
      <c r="G273" t="s">
        <v>72</v>
      </c>
      <c r="H273" t="s">
        <v>832</v>
      </c>
      <c r="I273">
        <v>367</v>
      </c>
      <c r="J273" t="b">
        <v>0</v>
      </c>
      <c r="K273">
        <v>70</v>
      </c>
      <c r="L273">
        <v>3544</v>
      </c>
      <c r="M273" s="1">
        <v>41574.916076388887</v>
      </c>
    </row>
    <row r="274" spans="1:13">
      <c r="A274" t="s">
        <v>833</v>
      </c>
      <c r="B274" s="1">
        <v>43928.928564814814</v>
      </c>
      <c r="C274" t="s">
        <v>834</v>
      </c>
      <c r="D274">
        <v>2</v>
      </c>
      <c r="E274">
        <v>0</v>
      </c>
      <c r="F274" t="s">
        <v>15</v>
      </c>
      <c r="H274" t="e">
        <f ca="1">_xlfn.SINGLE(rakia_minami _xlfn.SINGLE(akh_klkl _xlfn.SINGLE(kiko_rymy _xlfn.SINGLE(UVERworld_dr2 あの太陽もいつか死ぬ。))))</f>
        <v>#NAME?</v>
      </c>
      <c r="I274">
        <v>874</v>
      </c>
      <c r="J274" t="b">
        <v>0</v>
      </c>
      <c r="K274">
        <v>845</v>
      </c>
      <c r="L274">
        <v>65182</v>
      </c>
      <c r="M274" s="1">
        <v>41555.050046296295</v>
      </c>
    </row>
    <row r="275" spans="1:13">
      <c r="A275" t="s">
        <v>835</v>
      </c>
      <c r="B275" s="1">
        <v>43928.928414351853</v>
      </c>
      <c r="C275" t="s">
        <v>836</v>
      </c>
      <c r="D275">
        <v>0</v>
      </c>
      <c r="E275">
        <v>0</v>
      </c>
      <c r="F275" t="s">
        <v>15</v>
      </c>
      <c r="H275" t="s">
        <v>837</v>
      </c>
      <c r="I275">
        <v>48</v>
      </c>
      <c r="J275" t="b">
        <v>0</v>
      </c>
      <c r="K275">
        <v>392</v>
      </c>
      <c r="L275">
        <v>14353</v>
      </c>
      <c r="M275" s="1">
        <v>43712.470277777778</v>
      </c>
    </row>
    <row r="276" spans="1:13">
      <c r="A276" t="s">
        <v>838</v>
      </c>
      <c r="B276" s="1">
        <v>43928.92796296296</v>
      </c>
      <c r="C276" t="s">
        <v>839</v>
      </c>
      <c r="D276">
        <v>26</v>
      </c>
      <c r="E276">
        <v>2</v>
      </c>
      <c r="F276" t="s">
        <v>15</v>
      </c>
      <c r="G276" t="s">
        <v>840</v>
      </c>
      <c r="H276" t="s">
        <v>841</v>
      </c>
      <c r="I276">
        <v>3127</v>
      </c>
      <c r="J276" t="b">
        <v>0</v>
      </c>
      <c r="K276">
        <v>4753</v>
      </c>
      <c r="L276">
        <v>18324</v>
      </c>
      <c r="M276" s="1">
        <v>42365.422986111109</v>
      </c>
    </row>
    <row r="277" spans="1:13">
      <c r="A277" t="s">
        <v>842</v>
      </c>
      <c r="B277" s="1">
        <v>43928.927939814814</v>
      </c>
      <c r="C277" t="s">
        <v>843</v>
      </c>
      <c r="D277">
        <v>0</v>
      </c>
      <c r="E277">
        <v>0</v>
      </c>
      <c r="F277" t="s">
        <v>15</v>
      </c>
      <c r="G277" t="s">
        <v>844</v>
      </c>
      <c r="H277" t="s">
        <v>845</v>
      </c>
      <c r="I277">
        <v>728</v>
      </c>
      <c r="J277" t="b">
        <v>0</v>
      </c>
      <c r="K277">
        <v>375</v>
      </c>
      <c r="L277">
        <v>2469</v>
      </c>
      <c r="M277" s="1">
        <v>40655.529537037037</v>
      </c>
    </row>
    <row r="278" spans="1:13">
      <c r="A278" t="s">
        <v>846</v>
      </c>
      <c r="B278" s="1">
        <v>43928.927870370368</v>
      </c>
      <c r="C278" t="s">
        <v>847</v>
      </c>
      <c r="D278">
        <v>4</v>
      </c>
      <c r="E278">
        <v>1</v>
      </c>
      <c r="F278" t="s">
        <v>15</v>
      </c>
      <c r="G278" t="s">
        <v>72</v>
      </c>
      <c r="H278" t="s">
        <v>848</v>
      </c>
      <c r="I278">
        <v>100</v>
      </c>
      <c r="J278" t="b">
        <v>0</v>
      </c>
      <c r="K278">
        <v>89</v>
      </c>
      <c r="L278">
        <v>973</v>
      </c>
      <c r="M278" s="1">
        <v>43152.981828703705</v>
      </c>
    </row>
    <row r="279" spans="1:13">
      <c r="A279" t="s">
        <v>849</v>
      </c>
      <c r="B279" s="1">
        <v>43928.927349537036</v>
      </c>
      <c r="C279" t="s">
        <v>850</v>
      </c>
      <c r="D279">
        <v>0</v>
      </c>
      <c r="E279">
        <v>0</v>
      </c>
      <c r="F279" t="s">
        <v>15</v>
      </c>
      <c r="G279" t="s">
        <v>72</v>
      </c>
      <c r="H279" t="s">
        <v>851</v>
      </c>
      <c r="I279">
        <v>4941</v>
      </c>
      <c r="J279" t="b">
        <v>0</v>
      </c>
      <c r="K279">
        <v>5293</v>
      </c>
      <c r="L279">
        <v>38100</v>
      </c>
      <c r="M279" s="1">
        <v>41681.667337962965</v>
      </c>
    </row>
    <row r="280" spans="1:13" ht="121.5">
      <c r="A280" t="s">
        <v>852</v>
      </c>
      <c r="B280" s="1">
        <v>43928.927337962959</v>
      </c>
      <c r="C280" t="s">
        <v>853</v>
      </c>
      <c r="D280">
        <v>0</v>
      </c>
      <c r="E280">
        <v>0</v>
      </c>
      <c r="F280" t="s">
        <v>15</v>
      </c>
      <c r="G280" t="s">
        <v>854</v>
      </c>
      <c r="H280" s="2" t="s">
        <v>855</v>
      </c>
      <c r="I280">
        <v>94</v>
      </c>
      <c r="J280" t="b">
        <v>0</v>
      </c>
      <c r="K280">
        <v>219</v>
      </c>
      <c r="L280">
        <v>1119</v>
      </c>
      <c r="M280" s="1">
        <v>43267.444131944445</v>
      </c>
    </row>
    <row r="281" spans="1:13">
      <c r="A281" t="s">
        <v>856</v>
      </c>
      <c r="B281" s="1">
        <v>43928.927303240744</v>
      </c>
      <c r="C281" t="e">
        <f ca="1">_xlfn.SINGLE(iteko_bell2 お返事ありがとうございます。先日同様PayPayでよろしければ),先払い大丈夫です。ご検討よろしくお願い致します。</f>
        <v>#NAME?</v>
      </c>
      <c r="D281">
        <v>0</v>
      </c>
      <c r="E281">
        <v>0</v>
      </c>
      <c r="F281" t="s">
        <v>15</v>
      </c>
      <c r="H281" t="s">
        <v>857</v>
      </c>
      <c r="I281">
        <v>170</v>
      </c>
      <c r="J281" t="b">
        <v>0</v>
      </c>
      <c r="K281">
        <v>381</v>
      </c>
      <c r="L281">
        <v>7792</v>
      </c>
      <c r="M281" s="1">
        <v>43444.602141203701</v>
      </c>
    </row>
    <row r="282" spans="1:13">
      <c r="A282" t="s">
        <v>520</v>
      </c>
      <c r="B282" s="1">
        <v>43928.927094907405</v>
      </c>
      <c r="C282" t="s">
        <v>858</v>
      </c>
      <c r="D282">
        <v>48</v>
      </c>
      <c r="E282">
        <v>4</v>
      </c>
      <c r="F282" t="s">
        <v>15</v>
      </c>
      <c r="G282" t="s">
        <v>522</v>
      </c>
      <c r="H282" t="s">
        <v>523</v>
      </c>
      <c r="I282">
        <v>11637</v>
      </c>
      <c r="J282" t="b">
        <v>0</v>
      </c>
      <c r="K282">
        <v>11375</v>
      </c>
      <c r="L282">
        <v>15819</v>
      </c>
      <c r="M282" s="1">
        <v>43206.19736111111</v>
      </c>
    </row>
    <row r="283" spans="1:13">
      <c r="A283" t="s">
        <v>859</v>
      </c>
      <c r="B283" s="1">
        <v>43928.926793981482</v>
      </c>
      <c r="C283" t="s">
        <v>860</v>
      </c>
      <c r="D283">
        <v>0</v>
      </c>
      <c r="E283">
        <v>0</v>
      </c>
      <c r="F283" t="s">
        <v>15</v>
      </c>
      <c r="G283" t="s">
        <v>72</v>
      </c>
      <c r="H283" t="s">
        <v>861</v>
      </c>
      <c r="I283">
        <v>58</v>
      </c>
      <c r="J283" t="b">
        <v>0</v>
      </c>
      <c r="K283">
        <v>0</v>
      </c>
      <c r="L283">
        <v>106</v>
      </c>
      <c r="M283" s="1">
        <v>43899.397893518515</v>
      </c>
    </row>
    <row r="284" spans="1:13">
      <c r="A284" t="s">
        <v>849</v>
      </c>
      <c r="B284" s="1">
        <v>43928.926423611112</v>
      </c>
      <c r="C284" t="s">
        <v>862</v>
      </c>
      <c r="D284">
        <v>0</v>
      </c>
      <c r="E284">
        <v>0</v>
      </c>
      <c r="F284" t="s">
        <v>15</v>
      </c>
      <c r="G284" t="s">
        <v>72</v>
      </c>
      <c r="H284" t="s">
        <v>851</v>
      </c>
      <c r="I284">
        <v>4941</v>
      </c>
      <c r="J284" t="b">
        <v>0</v>
      </c>
      <c r="K284">
        <v>5293</v>
      </c>
      <c r="L284">
        <v>38100</v>
      </c>
      <c r="M284" s="1">
        <v>41681.667337962965</v>
      </c>
    </row>
    <row r="285" spans="1:13">
      <c r="A285" t="s">
        <v>863</v>
      </c>
      <c r="B285" s="1">
        <v>43928.926122685189</v>
      </c>
      <c r="C285" t="s">
        <v>864</v>
      </c>
      <c r="D285">
        <v>0</v>
      </c>
      <c r="E285">
        <v>0</v>
      </c>
      <c r="F285" t="s">
        <v>15</v>
      </c>
      <c r="G285" t="s">
        <v>865</v>
      </c>
      <c r="H285" t="s">
        <v>866</v>
      </c>
      <c r="I285">
        <v>274</v>
      </c>
      <c r="J285" t="b">
        <v>0</v>
      </c>
      <c r="K285">
        <v>268</v>
      </c>
      <c r="L285">
        <v>36910</v>
      </c>
      <c r="M285" s="1">
        <v>40302.68109953704</v>
      </c>
    </row>
    <row r="286" spans="1:13">
      <c r="A286" t="s">
        <v>867</v>
      </c>
      <c r="B286" s="1">
        <v>43928.925868055558</v>
      </c>
      <c r="C286" t="s">
        <v>868</v>
      </c>
      <c r="D286">
        <v>0</v>
      </c>
      <c r="E286">
        <v>0</v>
      </c>
      <c r="F286" t="s">
        <v>15</v>
      </c>
      <c r="G286" t="s">
        <v>397</v>
      </c>
      <c r="I286">
        <v>401</v>
      </c>
      <c r="J286" t="b">
        <v>0</v>
      </c>
      <c r="K286">
        <v>707</v>
      </c>
      <c r="L286">
        <v>18980</v>
      </c>
      <c r="M286" s="1">
        <v>40270.635023148148</v>
      </c>
    </row>
    <row r="287" spans="1:13">
      <c r="A287" t="s">
        <v>827</v>
      </c>
      <c r="B287" s="1">
        <v>43928.925868055558</v>
      </c>
      <c r="C287" t="s">
        <v>869</v>
      </c>
      <c r="D287">
        <v>1</v>
      </c>
      <c r="E287">
        <v>0</v>
      </c>
      <c r="F287" t="s">
        <v>15</v>
      </c>
      <c r="H287" t="s">
        <v>829</v>
      </c>
      <c r="I287">
        <v>1633</v>
      </c>
      <c r="J287" t="b">
        <v>0</v>
      </c>
      <c r="K287">
        <v>3422</v>
      </c>
      <c r="L287">
        <v>35807</v>
      </c>
      <c r="M287" s="1">
        <v>43341.148958333331</v>
      </c>
    </row>
    <row r="288" spans="1:13">
      <c r="A288" t="s">
        <v>870</v>
      </c>
      <c r="B288" s="1">
        <v>43928.92564814815</v>
      </c>
      <c r="C288" t="s">
        <v>871</v>
      </c>
      <c r="D288">
        <v>5</v>
      </c>
      <c r="E288">
        <v>0</v>
      </c>
      <c r="F288" t="s">
        <v>15</v>
      </c>
      <c r="G288" t="s">
        <v>872</v>
      </c>
      <c r="H288" t="s">
        <v>873</v>
      </c>
      <c r="I288">
        <v>337</v>
      </c>
      <c r="J288" t="b">
        <v>0</v>
      </c>
      <c r="K288">
        <v>320</v>
      </c>
      <c r="L288">
        <v>2229</v>
      </c>
      <c r="M288" s="1">
        <v>43270.244363425925</v>
      </c>
    </row>
    <row r="289" spans="1:13">
      <c r="A289" t="s">
        <v>874</v>
      </c>
      <c r="B289" s="1">
        <v>43928.92564814815</v>
      </c>
      <c r="C289" t="s">
        <v>875</v>
      </c>
      <c r="D289">
        <v>3</v>
      </c>
      <c r="E289">
        <v>0</v>
      </c>
      <c r="F289" t="s">
        <v>15</v>
      </c>
      <c r="G289" t="s">
        <v>876</v>
      </c>
      <c r="H289" t="s">
        <v>877</v>
      </c>
      <c r="I289">
        <v>787</v>
      </c>
      <c r="J289" t="b">
        <v>0</v>
      </c>
      <c r="K289">
        <v>950</v>
      </c>
      <c r="L289">
        <v>11926</v>
      </c>
      <c r="M289" s="1">
        <v>42083.53398148148</v>
      </c>
    </row>
    <row r="290" spans="1:13" ht="54">
      <c r="A290" t="s">
        <v>878</v>
      </c>
      <c r="B290" s="1">
        <v>43928.925462962965</v>
      </c>
      <c r="C290" t="s">
        <v>879</v>
      </c>
      <c r="D290">
        <v>0</v>
      </c>
      <c r="E290">
        <v>0</v>
      </c>
      <c r="F290" t="s">
        <v>15</v>
      </c>
      <c r="G290" t="s">
        <v>880</v>
      </c>
      <c r="H290" s="2" t="s">
        <v>881</v>
      </c>
      <c r="I290">
        <v>251</v>
      </c>
      <c r="J290" t="b">
        <v>0</v>
      </c>
      <c r="K290">
        <v>1050</v>
      </c>
      <c r="L290">
        <v>6224</v>
      </c>
      <c r="M290" s="1">
        <v>40098.205891203703</v>
      </c>
    </row>
    <row r="291" spans="1:13">
      <c r="A291" t="s">
        <v>882</v>
      </c>
      <c r="B291" s="1">
        <v>43928.925462962965</v>
      </c>
      <c r="C291" t="s">
        <v>883</v>
      </c>
      <c r="D291">
        <v>1</v>
      </c>
      <c r="E291">
        <v>0</v>
      </c>
      <c r="F291" t="s">
        <v>15</v>
      </c>
      <c r="G291" t="s">
        <v>884</v>
      </c>
      <c r="H291" t="s">
        <v>885</v>
      </c>
      <c r="I291">
        <v>565</v>
      </c>
      <c r="J291" t="b">
        <v>0</v>
      </c>
      <c r="K291">
        <v>684</v>
      </c>
      <c r="L291">
        <v>5572</v>
      </c>
      <c r="M291" s="1">
        <v>43688.023263888892</v>
      </c>
    </row>
    <row r="292" spans="1:13">
      <c r="A292" t="s">
        <v>886</v>
      </c>
      <c r="B292" s="1">
        <v>43928.925324074073</v>
      </c>
      <c r="C292" t="s">
        <v>887</v>
      </c>
      <c r="D292">
        <v>0</v>
      </c>
      <c r="E292">
        <v>0</v>
      </c>
      <c r="F292" t="s">
        <v>15</v>
      </c>
      <c r="G292" t="s">
        <v>888</v>
      </c>
      <c r="H292" t="s">
        <v>889</v>
      </c>
      <c r="I292">
        <v>94</v>
      </c>
      <c r="J292" t="b">
        <v>0</v>
      </c>
      <c r="K292">
        <v>147</v>
      </c>
      <c r="L292">
        <v>6340</v>
      </c>
      <c r="M292" s="1">
        <v>43632.186469907407</v>
      </c>
    </row>
    <row r="293" spans="1:13">
      <c r="A293" t="s">
        <v>890</v>
      </c>
      <c r="B293" s="1">
        <v>43928.925300925926</v>
      </c>
      <c r="C293" t="e">
        <f ca="1">knic814sit ポイントもTポイントとPayPayなんで使い勝手いいです。ちゃんと届きましたよ</f>
        <v>#NAME?</v>
      </c>
      <c r="D293">
        <v>0</v>
      </c>
      <c r="E293">
        <v>0</v>
      </c>
      <c r="F293" t="s">
        <v>15</v>
      </c>
      <c r="G293" t="s">
        <v>891</v>
      </c>
      <c r="H293" t="s">
        <v>892</v>
      </c>
      <c r="I293">
        <v>977</v>
      </c>
      <c r="J293" t="b">
        <v>0</v>
      </c>
      <c r="K293">
        <v>1279</v>
      </c>
      <c r="L293">
        <v>121349</v>
      </c>
      <c r="M293" s="1">
        <v>40025.10900462963</v>
      </c>
    </row>
    <row r="294" spans="1:13">
      <c r="A294" t="s">
        <v>893</v>
      </c>
      <c r="B294" s="1">
        <v>43928.925173611111</v>
      </c>
      <c r="C294" t="s">
        <v>894</v>
      </c>
      <c r="D294">
        <v>0</v>
      </c>
      <c r="E294">
        <v>0</v>
      </c>
      <c r="F294" t="s">
        <v>15</v>
      </c>
      <c r="G294" t="s">
        <v>895</v>
      </c>
      <c r="H294" t="s">
        <v>896</v>
      </c>
      <c r="I294">
        <v>454</v>
      </c>
      <c r="J294" t="b">
        <v>0</v>
      </c>
      <c r="K294">
        <v>388</v>
      </c>
      <c r="L294">
        <v>8581</v>
      </c>
      <c r="M294" s="1">
        <v>42050.039629629631</v>
      </c>
    </row>
    <row r="295" spans="1:13" ht="40.5">
      <c r="A295" t="s">
        <v>897</v>
      </c>
      <c r="B295" s="1">
        <v>43928.924953703703</v>
      </c>
      <c r="C295" t="s">
        <v>898</v>
      </c>
      <c r="D295">
        <v>2</v>
      </c>
      <c r="E295">
        <v>0</v>
      </c>
      <c r="F295" t="s">
        <v>15</v>
      </c>
      <c r="G295" t="s">
        <v>397</v>
      </c>
      <c r="H295" s="2" t="s">
        <v>899</v>
      </c>
      <c r="I295">
        <v>180</v>
      </c>
      <c r="J295" t="b">
        <v>0</v>
      </c>
      <c r="K295">
        <v>187</v>
      </c>
      <c r="L295">
        <v>1945</v>
      </c>
      <c r="M295" s="1">
        <v>43266.503229166665</v>
      </c>
    </row>
    <row r="296" spans="1:13">
      <c r="A296" t="s">
        <v>900</v>
      </c>
      <c r="B296" s="1">
        <v>43928.924849537034</v>
      </c>
      <c r="C296" t="s">
        <v>901</v>
      </c>
      <c r="D296">
        <v>1</v>
      </c>
      <c r="E296">
        <v>2</v>
      </c>
      <c r="F296" t="s">
        <v>15</v>
      </c>
      <c r="G296" t="s">
        <v>902</v>
      </c>
      <c r="H296" t="s">
        <v>903</v>
      </c>
      <c r="I296">
        <v>1207</v>
      </c>
      <c r="J296" t="b">
        <v>0</v>
      </c>
      <c r="K296">
        <v>1130</v>
      </c>
      <c r="L296">
        <v>2469</v>
      </c>
      <c r="M296" s="1">
        <v>42984.336099537039</v>
      </c>
    </row>
    <row r="297" spans="1:13" ht="81">
      <c r="A297" t="s">
        <v>904</v>
      </c>
      <c r="B297" s="1">
        <v>43928.924780092595</v>
      </c>
      <c r="C297" t="s">
        <v>905</v>
      </c>
      <c r="D297">
        <v>0</v>
      </c>
      <c r="E297">
        <v>0</v>
      </c>
      <c r="F297" t="s">
        <v>15</v>
      </c>
      <c r="G297" t="s">
        <v>906</v>
      </c>
      <c r="H297" s="2" t="s">
        <v>907</v>
      </c>
      <c r="I297">
        <v>289</v>
      </c>
      <c r="J297" t="b">
        <v>0</v>
      </c>
      <c r="K297">
        <v>298</v>
      </c>
      <c r="L297">
        <v>25398</v>
      </c>
      <c r="M297" s="1">
        <v>43113.626354166663</v>
      </c>
    </row>
    <row r="298" spans="1:13">
      <c r="A298" t="s">
        <v>908</v>
      </c>
      <c r="B298" s="1">
        <v>43928.924733796295</v>
      </c>
      <c r="C298" t="s">
        <v>909</v>
      </c>
      <c r="D298">
        <v>6</v>
      </c>
      <c r="E298">
        <v>2</v>
      </c>
      <c r="F298" t="s">
        <v>15</v>
      </c>
      <c r="H298" t="s">
        <v>910</v>
      </c>
      <c r="I298">
        <v>1561</v>
      </c>
      <c r="J298" t="b">
        <v>0</v>
      </c>
      <c r="K298">
        <v>1013</v>
      </c>
      <c r="L298">
        <v>8074</v>
      </c>
      <c r="M298" s="1">
        <v>42493.727673611109</v>
      </c>
    </row>
    <row r="299" spans="1:13">
      <c r="A299" t="s">
        <v>911</v>
      </c>
      <c r="B299" s="1">
        <v>43928.92454861111</v>
      </c>
      <c r="C299" t="s">
        <v>912</v>
      </c>
      <c r="D299">
        <v>8</v>
      </c>
      <c r="E299">
        <v>1</v>
      </c>
      <c r="F299" t="s">
        <v>15</v>
      </c>
      <c r="H299" t="s">
        <v>913</v>
      </c>
      <c r="I299">
        <v>4315</v>
      </c>
      <c r="J299" t="b">
        <v>0</v>
      </c>
      <c r="K299">
        <v>3988</v>
      </c>
      <c r="L299">
        <v>23017</v>
      </c>
      <c r="M299" s="1">
        <v>43145.057002314818</v>
      </c>
    </row>
    <row r="300" spans="1:13" ht="27">
      <c r="A300" t="s">
        <v>914</v>
      </c>
      <c r="B300" s="1">
        <v>43928.924456018518</v>
      </c>
      <c r="C300" t="s">
        <v>915</v>
      </c>
      <c r="D300">
        <v>0</v>
      </c>
      <c r="E300">
        <v>0</v>
      </c>
      <c r="F300" t="s">
        <v>15</v>
      </c>
      <c r="H300" s="2" t="s">
        <v>916</v>
      </c>
      <c r="I300">
        <v>397</v>
      </c>
      <c r="J300" t="b">
        <v>0</v>
      </c>
      <c r="K300">
        <v>347</v>
      </c>
      <c r="L300">
        <v>33776</v>
      </c>
      <c r="M300" s="1">
        <v>40792.246516203704</v>
      </c>
    </row>
    <row r="301" spans="1:13">
      <c r="A301" t="s">
        <v>917</v>
      </c>
      <c r="B301" s="1">
        <v>43928.924212962964</v>
      </c>
      <c r="C301" t="e">
        <f ca="1">_xlfn.SINGLE(shinojapan _xlfn.SINGLE(usksato 彼らもいつかは花開くかもしれませんねあとPayPayはチャージできるようになった方が便利ですよ))</f>
        <v>#NAME?</v>
      </c>
      <c r="D301">
        <v>0</v>
      </c>
      <c r="E301">
        <v>0</v>
      </c>
      <c r="F301" t="s">
        <v>15</v>
      </c>
      <c r="G301" t="s">
        <v>918</v>
      </c>
      <c r="H301" t="s">
        <v>919</v>
      </c>
      <c r="I301">
        <v>28786</v>
      </c>
      <c r="J301" t="b">
        <v>0</v>
      </c>
      <c r="K301">
        <v>606</v>
      </c>
      <c r="L301">
        <v>50331</v>
      </c>
      <c r="M301" s="1">
        <v>39184.055509259262</v>
      </c>
    </row>
    <row r="302" spans="1:13" ht="94.5">
      <c r="A302" t="s">
        <v>920</v>
      </c>
      <c r="B302" s="1">
        <v>43928.924189814818</v>
      </c>
      <c r="C302" t="s">
        <v>921</v>
      </c>
      <c r="D302">
        <v>1</v>
      </c>
      <c r="E302">
        <v>0</v>
      </c>
      <c r="F302" t="s">
        <v>15</v>
      </c>
      <c r="G302" t="s">
        <v>922</v>
      </c>
      <c r="H302" s="2" t="s">
        <v>923</v>
      </c>
      <c r="I302">
        <v>569</v>
      </c>
      <c r="J302" t="b">
        <v>0</v>
      </c>
      <c r="K302">
        <v>1183</v>
      </c>
      <c r="L302">
        <v>99986</v>
      </c>
      <c r="M302" s="1">
        <v>40272.688113425924</v>
      </c>
    </row>
    <row r="303" spans="1:13" ht="148.5">
      <c r="A303" t="s">
        <v>924</v>
      </c>
      <c r="B303" s="1">
        <v>43928.924108796295</v>
      </c>
      <c r="C303" t="e">
        <f ca="1">gosaizi_keisuke ヒェッ……PayPayで……</f>
        <v>#NAME?</v>
      </c>
      <c r="D303">
        <v>0</v>
      </c>
      <c r="E303">
        <v>0</v>
      </c>
      <c r="F303" t="s">
        <v>15</v>
      </c>
      <c r="H303" s="2" t="s">
        <v>925</v>
      </c>
      <c r="I303">
        <v>63</v>
      </c>
      <c r="J303" t="b">
        <v>0</v>
      </c>
      <c r="K303">
        <v>78</v>
      </c>
      <c r="L303">
        <v>2138</v>
      </c>
      <c r="M303" s="1">
        <v>43676.290613425925</v>
      </c>
    </row>
    <row r="304" spans="1:13">
      <c r="A304" t="s">
        <v>926</v>
      </c>
      <c r="B304" s="1">
        <v>43928.923993055556</v>
      </c>
      <c r="C304" t="s">
        <v>927</v>
      </c>
      <c r="D304">
        <v>0</v>
      </c>
      <c r="E304">
        <v>0</v>
      </c>
      <c r="F304" t="s">
        <v>15</v>
      </c>
      <c r="H304" t="s">
        <v>928</v>
      </c>
      <c r="I304">
        <v>147</v>
      </c>
      <c r="J304" t="b">
        <v>0</v>
      </c>
      <c r="K304">
        <v>229</v>
      </c>
      <c r="L304">
        <v>35403</v>
      </c>
      <c r="M304" s="1">
        <v>42858.218229166669</v>
      </c>
    </row>
    <row r="305" spans="1:13">
      <c r="A305" t="s">
        <v>929</v>
      </c>
      <c r="B305" s="1">
        <v>43928.92396990741</v>
      </c>
      <c r="C305" t="s">
        <v>930</v>
      </c>
      <c r="D305">
        <v>0</v>
      </c>
      <c r="E305">
        <v>0</v>
      </c>
      <c r="F305" t="s">
        <v>15</v>
      </c>
      <c r="H305" t="s">
        <v>931</v>
      </c>
      <c r="I305">
        <v>331</v>
      </c>
      <c r="J305" t="b">
        <v>0</v>
      </c>
      <c r="K305">
        <v>33</v>
      </c>
      <c r="L305">
        <v>483</v>
      </c>
      <c r="M305" s="1">
        <v>43911.741898148146</v>
      </c>
    </row>
    <row r="306" spans="1:13" ht="40.5">
      <c r="A306" t="s">
        <v>932</v>
      </c>
      <c r="B306" s="1">
        <v>43928.923715277779</v>
      </c>
      <c r="C306" t="s">
        <v>933</v>
      </c>
      <c r="D306">
        <v>0</v>
      </c>
      <c r="E306">
        <v>0</v>
      </c>
      <c r="F306" t="s">
        <v>15</v>
      </c>
      <c r="H306" s="2" t="s">
        <v>934</v>
      </c>
      <c r="I306">
        <v>553</v>
      </c>
      <c r="J306" t="b">
        <v>0</v>
      </c>
      <c r="K306">
        <v>1094</v>
      </c>
      <c r="L306">
        <v>86693</v>
      </c>
      <c r="M306" s="1">
        <v>41878.213414351849</v>
      </c>
    </row>
    <row r="307" spans="1:13">
      <c r="A307" t="s">
        <v>935</v>
      </c>
      <c r="B307" s="1">
        <v>43928.923692129632</v>
      </c>
      <c r="C307" t="s">
        <v>936</v>
      </c>
      <c r="D307">
        <v>0</v>
      </c>
      <c r="E307">
        <v>0</v>
      </c>
      <c r="F307" t="s">
        <v>15</v>
      </c>
      <c r="G307" t="s">
        <v>937</v>
      </c>
      <c r="H307" t="s">
        <v>938</v>
      </c>
      <c r="I307">
        <v>651</v>
      </c>
      <c r="J307" t="b">
        <v>0</v>
      </c>
      <c r="K307">
        <v>84</v>
      </c>
      <c r="L307">
        <v>3339</v>
      </c>
      <c r="M307" s="1">
        <v>42895.222175925926</v>
      </c>
    </row>
    <row r="308" spans="1:13">
      <c r="A308" t="s">
        <v>939</v>
      </c>
      <c r="B308" s="1">
        <v>43928.923645833333</v>
      </c>
      <c r="C308" t="s">
        <v>940</v>
      </c>
      <c r="D308">
        <v>0</v>
      </c>
      <c r="E308">
        <v>0</v>
      </c>
      <c r="F308" t="s">
        <v>15</v>
      </c>
      <c r="G308" t="s">
        <v>941</v>
      </c>
      <c r="H308" t="s">
        <v>942</v>
      </c>
      <c r="I308">
        <v>7335</v>
      </c>
      <c r="J308" t="b">
        <v>0</v>
      </c>
      <c r="K308">
        <v>7913</v>
      </c>
      <c r="L308">
        <v>40829</v>
      </c>
      <c r="M308" s="1">
        <v>40940.15483796296</v>
      </c>
    </row>
    <row r="309" spans="1:13">
      <c r="A309" t="s">
        <v>943</v>
      </c>
      <c r="B309" s="1">
        <v>43928.923576388886</v>
      </c>
      <c r="C309" t="s">
        <v>944</v>
      </c>
      <c r="D309">
        <v>0</v>
      </c>
      <c r="E309">
        <v>0</v>
      </c>
      <c r="F309" t="s">
        <v>15</v>
      </c>
      <c r="H309" t="s">
        <v>945</v>
      </c>
      <c r="I309">
        <v>496</v>
      </c>
      <c r="J309" t="b">
        <v>0</v>
      </c>
      <c r="K309">
        <v>2455</v>
      </c>
      <c r="L309">
        <v>16861</v>
      </c>
      <c r="M309" s="1">
        <v>43361.539224537039</v>
      </c>
    </row>
    <row r="310" spans="1:13">
      <c r="A310" t="s">
        <v>298</v>
      </c>
      <c r="B310" s="1">
        <v>43928.92324074074</v>
      </c>
      <c r="C310" t="s">
        <v>946</v>
      </c>
      <c r="D310">
        <v>0</v>
      </c>
      <c r="E310">
        <v>0</v>
      </c>
      <c r="F310" t="s">
        <v>15</v>
      </c>
      <c r="H310" t="s">
        <v>300</v>
      </c>
      <c r="I310">
        <v>25</v>
      </c>
      <c r="J310" t="b">
        <v>0</v>
      </c>
      <c r="K310">
        <v>0</v>
      </c>
      <c r="L310">
        <v>723</v>
      </c>
      <c r="M310" s="1">
        <v>43746.829780092594</v>
      </c>
    </row>
    <row r="311" spans="1:13" ht="94.5">
      <c r="A311" t="s">
        <v>947</v>
      </c>
      <c r="B311" s="1">
        <v>43928.922488425924</v>
      </c>
      <c r="C311" t="s">
        <v>948</v>
      </c>
      <c r="D311">
        <v>0</v>
      </c>
      <c r="E311">
        <v>0</v>
      </c>
      <c r="F311" t="s">
        <v>15</v>
      </c>
      <c r="H311" s="2" t="s">
        <v>949</v>
      </c>
      <c r="I311">
        <v>2166</v>
      </c>
      <c r="J311" t="b">
        <v>0</v>
      </c>
      <c r="K311">
        <v>3374</v>
      </c>
      <c r="L311">
        <v>38838</v>
      </c>
      <c r="M311" s="1">
        <v>40287.646134259259</v>
      </c>
    </row>
    <row r="312" spans="1:13">
      <c r="A312" t="s">
        <v>950</v>
      </c>
      <c r="B312" s="1">
        <v>43928.922164351854</v>
      </c>
      <c r="C312" t="s">
        <v>951</v>
      </c>
      <c r="D312">
        <v>4</v>
      </c>
      <c r="E312">
        <v>0</v>
      </c>
      <c r="F312" t="s">
        <v>15</v>
      </c>
      <c r="G312" t="s">
        <v>952</v>
      </c>
      <c r="H312" t="s">
        <v>953</v>
      </c>
      <c r="I312">
        <v>1768</v>
      </c>
      <c r="J312" t="b">
        <v>0</v>
      </c>
      <c r="K312">
        <v>1744</v>
      </c>
      <c r="L312">
        <v>17818</v>
      </c>
      <c r="M312" s="1">
        <v>42924.429988425924</v>
      </c>
    </row>
    <row r="313" spans="1:13">
      <c r="A313" t="s">
        <v>954</v>
      </c>
      <c r="B313" s="1">
        <v>43928.922152777777</v>
      </c>
      <c r="C313" t="s">
        <v>955</v>
      </c>
      <c r="D313">
        <v>1</v>
      </c>
      <c r="E313">
        <v>0</v>
      </c>
      <c r="F313" t="s">
        <v>15</v>
      </c>
      <c r="G313" t="s">
        <v>956</v>
      </c>
      <c r="H313" t="s">
        <v>957</v>
      </c>
      <c r="I313">
        <v>1465</v>
      </c>
      <c r="J313" t="b">
        <v>0</v>
      </c>
      <c r="K313">
        <v>1430</v>
      </c>
      <c r="L313">
        <v>35606</v>
      </c>
      <c r="M313" s="1">
        <v>42464.200208333335</v>
      </c>
    </row>
    <row r="314" spans="1:13">
      <c r="A314" t="s">
        <v>958</v>
      </c>
      <c r="B314" s="1">
        <v>43928.921990740739</v>
      </c>
      <c r="C314" t="s">
        <v>959</v>
      </c>
      <c r="D314">
        <v>0</v>
      </c>
      <c r="E314">
        <v>0</v>
      </c>
      <c r="F314" t="s">
        <v>15</v>
      </c>
      <c r="H314" t="s">
        <v>960</v>
      </c>
      <c r="I314">
        <v>3771</v>
      </c>
      <c r="J314" t="b">
        <v>0</v>
      </c>
      <c r="K314">
        <v>2706</v>
      </c>
      <c r="L314">
        <v>74045</v>
      </c>
      <c r="M314" s="1">
        <v>40645.713240740741</v>
      </c>
    </row>
    <row r="315" spans="1:13">
      <c r="A315" t="s">
        <v>961</v>
      </c>
      <c r="B315" s="1">
        <v>43928.921851851854</v>
      </c>
      <c r="C315" t="s">
        <v>962</v>
      </c>
      <c r="D315">
        <v>19</v>
      </c>
      <c r="E315">
        <v>3</v>
      </c>
      <c r="F315" t="s">
        <v>15</v>
      </c>
      <c r="G315" t="s">
        <v>963</v>
      </c>
      <c r="H315" t="s">
        <v>964</v>
      </c>
      <c r="I315">
        <v>3249</v>
      </c>
      <c r="J315" t="b">
        <v>0</v>
      </c>
      <c r="K315">
        <v>1625</v>
      </c>
      <c r="L315">
        <v>31799</v>
      </c>
      <c r="M315" s="1">
        <v>41373.198460648149</v>
      </c>
    </row>
    <row r="316" spans="1:13" ht="40.5">
      <c r="A316" t="s">
        <v>897</v>
      </c>
      <c r="B316" s="1">
        <v>43928.921493055554</v>
      </c>
      <c r="C316" t="s">
        <v>965</v>
      </c>
      <c r="D316">
        <v>0</v>
      </c>
      <c r="E316">
        <v>0</v>
      </c>
      <c r="F316" t="s">
        <v>15</v>
      </c>
      <c r="G316" t="s">
        <v>397</v>
      </c>
      <c r="H316" s="2" t="s">
        <v>899</v>
      </c>
      <c r="I316">
        <v>180</v>
      </c>
      <c r="J316" t="b">
        <v>0</v>
      </c>
      <c r="K316">
        <v>187</v>
      </c>
      <c r="L316">
        <v>1945</v>
      </c>
      <c r="M316" s="1">
        <v>43266.503229166665</v>
      </c>
    </row>
    <row r="317" spans="1:13">
      <c r="A317" t="s">
        <v>966</v>
      </c>
      <c r="B317" s="1">
        <v>43928.92087962963</v>
      </c>
      <c r="C317" t="e">
        <f ca="1">hakusann3 うちの近所は田舎だからまだ使えないのだ。近くのダイソーも最近やっとPayPay入れたくらいの田舎。</f>
        <v>#NAME?</v>
      </c>
      <c r="D317">
        <v>1</v>
      </c>
      <c r="E317">
        <v>0</v>
      </c>
      <c r="F317" t="s">
        <v>15</v>
      </c>
      <c r="H317" t="s">
        <v>967</v>
      </c>
      <c r="I317">
        <v>1443</v>
      </c>
      <c r="J317" t="b">
        <v>0</v>
      </c>
      <c r="K317">
        <v>1292</v>
      </c>
      <c r="L317">
        <v>17817</v>
      </c>
      <c r="M317" s="1">
        <v>41314.232037037036</v>
      </c>
    </row>
    <row r="318" spans="1:13">
      <c r="A318" t="s">
        <v>806</v>
      </c>
      <c r="B318" s="1">
        <v>43928.920798611114</v>
      </c>
      <c r="C318" t="s">
        <v>968</v>
      </c>
      <c r="D318">
        <v>1</v>
      </c>
      <c r="E318">
        <v>3</v>
      </c>
      <c r="F318" t="s">
        <v>15</v>
      </c>
      <c r="G318" t="s">
        <v>808</v>
      </c>
      <c r="H318" t="s">
        <v>809</v>
      </c>
      <c r="I318">
        <v>2848</v>
      </c>
      <c r="J318" t="b">
        <v>0</v>
      </c>
      <c r="K318">
        <v>2745</v>
      </c>
      <c r="L318">
        <v>15226</v>
      </c>
      <c r="M318" s="1">
        <v>42333.079502314817</v>
      </c>
    </row>
    <row r="319" spans="1:13">
      <c r="A319" t="s">
        <v>969</v>
      </c>
      <c r="B319" s="1">
        <v>43928.919965277775</v>
      </c>
      <c r="C319" t="s">
        <v>970</v>
      </c>
      <c r="D319">
        <v>7</v>
      </c>
      <c r="E319">
        <v>0</v>
      </c>
      <c r="F319" t="s">
        <v>15</v>
      </c>
      <c r="G319" t="s">
        <v>971</v>
      </c>
      <c r="H319" t="s">
        <v>972</v>
      </c>
      <c r="I319">
        <v>829</v>
      </c>
      <c r="J319" t="b">
        <v>0</v>
      </c>
      <c r="K319">
        <v>1451</v>
      </c>
      <c r="L319">
        <v>332</v>
      </c>
      <c r="M319" s="1">
        <v>42314.509120370371</v>
      </c>
    </row>
    <row r="320" spans="1:13">
      <c r="A320" t="s">
        <v>973</v>
      </c>
      <c r="B320" s="1">
        <v>43928.919733796298</v>
      </c>
      <c r="C320" t="s">
        <v>974</v>
      </c>
      <c r="D320">
        <v>0</v>
      </c>
      <c r="E320">
        <v>0</v>
      </c>
      <c r="F320" t="s">
        <v>15</v>
      </c>
      <c r="H320" t="s">
        <v>975</v>
      </c>
      <c r="I320">
        <v>20</v>
      </c>
      <c r="J320" t="b">
        <v>0</v>
      </c>
      <c r="K320">
        <v>34</v>
      </c>
      <c r="L320">
        <v>432</v>
      </c>
      <c r="M320" s="1">
        <v>43906.14162037037</v>
      </c>
    </row>
    <row r="321" spans="1:13" ht="162">
      <c r="A321" t="s">
        <v>976</v>
      </c>
      <c r="B321" s="1">
        <v>43928.919675925928</v>
      </c>
      <c r="C321" t="s">
        <v>977</v>
      </c>
      <c r="D321">
        <v>1</v>
      </c>
      <c r="E321">
        <v>0</v>
      </c>
      <c r="F321" t="s">
        <v>15</v>
      </c>
      <c r="G321" t="s">
        <v>978</v>
      </c>
      <c r="H321" s="2" t="s">
        <v>979</v>
      </c>
      <c r="I321">
        <v>175</v>
      </c>
      <c r="J321" t="b">
        <v>0</v>
      </c>
      <c r="K321">
        <v>1058</v>
      </c>
      <c r="L321">
        <v>4657</v>
      </c>
      <c r="M321" s="1">
        <v>41304.54310185185</v>
      </c>
    </row>
    <row r="322" spans="1:13">
      <c r="A322" t="s">
        <v>980</v>
      </c>
      <c r="B322" s="1">
        <v>43928.919351851851</v>
      </c>
      <c r="C322" t="s">
        <v>981</v>
      </c>
      <c r="D322">
        <v>2</v>
      </c>
      <c r="E322">
        <v>0</v>
      </c>
      <c r="F322" t="s">
        <v>15</v>
      </c>
      <c r="G322" t="s">
        <v>982</v>
      </c>
      <c r="H322" t="s">
        <v>983</v>
      </c>
      <c r="I322">
        <v>22</v>
      </c>
      <c r="J322" t="b">
        <v>0</v>
      </c>
      <c r="K322">
        <v>96</v>
      </c>
      <c r="L322">
        <v>330</v>
      </c>
      <c r="M322" s="1">
        <v>42999.689803240741</v>
      </c>
    </row>
    <row r="323" spans="1:13" ht="94.5">
      <c r="A323" t="s">
        <v>984</v>
      </c>
      <c r="B323" s="1">
        <v>43928.919328703705</v>
      </c>
      <c r="C323" t="s">
        <v>985</v>
      </c>
      <c r="D323">
        <v>1</v>
      </c>
      <c r="E323">
        <v>0</v>
      </c>
      <c r="F323" t="s">
        <v>15</v>
      </c>
      <c r="H323" s="2" t="s">
        <v>986</v>
      </c>
      <c r="I323">
        <v>2940</v>
      </c>
      <c r="J323" t="b">
        <v>0</v>
      </c>
      <c r="K323">
        <v>4643</v>
      </c>
      <c r="L323">
        <v>21690</v>
      </c>
      <c r="M323" s="1">
        <v>43778.767094907409</v>
      </c>
    </row>
    <row r="324" spans="1:13">
      <c r="A324" t="s">
        <v>987</v>
      </c>
      <c r="B324" s="1">
        <v>43928.919189814813</v>
      </c>
      <c r="C324" t="s">
        <v>988</v>
      </c>
      <c r="D324">
        <v>1</v>
      </c>
      <c r="E324">
        <v>0</v>
      </c>
      <c r="F324" t="s">
        <v>15</v>
      </c>
      <c r="G324" t="s">
        <v>989</v>
      </c>
      <c r="H324" t="s">
        <v>990</v>
      </c>
      <c r="I324">
        <v>41</v>
      </c>
      <c r="J324" t="b">
        <v>0</v>
      </c>
      <c r="K324">
        <v>76</v>
      </c>
      <c r="L324">
        <v>573</v>
      </c>
      <c r="M324" s="1">
        <v>43711.424386574072</v>
      </c>
    </row>
    <row r="325" spans="1:13">
      <c r="A325" t="s">
        <v>991</v>
      </c>
      <c r="B325" s="1">
        <v>43928.918900462966</v>
      </c>
      <c r="C325" t="e">
        <f ca="1">_xlfn.SINGLE(luckystrikes_11 _xlfn.SINGLE(who_tzt _xlfn.SINGLE(yas500000 是非行きましょ👀まずはPayPayを拝みに行かないと👀)))</f>
        <v>#NAME?</v>
      </c>
      <c r="D325">
        <v>2</v>
      </c>
      <c r="E325">
        <v>0</v>
      </c>
      <c r="F325" t="s">
        <v>15</v>
      </c>
      <c r="G325" t="s">
        <v>322</v>
      </c>
      <c r="H325" t="s">
        <v>992</v>
      </c>
      <c r="I325">
        <v>745</v>
      </c>
      <c r="J325" t="b">
        <v>0</v>
      </c>
      <c r="K325">
        <v>634</v>
      </c>
      <c r="L325">
        <v>9942</v>
      </c>
      <c r="M325" s="1">
        <v>43382.409143518518</v>
      </c>
    </row>
    <row r="326" spans="1:13">
      <c r="A326" t="s">
        <v>993</v>
      </c>
      <c r="B326" s="1">
        <v>43928.918819444443</v>
      </c>
      <c r="C326" t="s">
        <v>994</v>
      </c>
      <c r="D326">
        <v>0</v>
      </c>
      <c r="E326">
        <v>0</v>
      </c>
      <c r="F326" t="s">
        <v>15</v>
      </c>
      <c r="G326" t="s">
        <v>995</v>
      </c>
      <c r="H326" t="s">
        <v>996</v>
      </c>
      <c r="I326">
        <v>163</v>
      </c>
      <c r="J326" t="b">
        <v>0</v>
      </c>
      <c r="K326">
        <v>169</v>
      </c>
      <c r="L326">
        <v>7425</v>
      </c>
      <c r="M326" s="1">
        <v>43792.554618055554</v>
      </c>
    </row>
    <row r="327" spans="1:13">
      <c r="A327" t="s">
        <v>997</v>
      </c>
      <c r="B327" s="1">
        <v>43928.918576388889</v>
      </c>
      <c r="C327" t="s">
        <v>998</v>
      </c>
      <c r="D327">
        <v>1</v>
      </c>
      <c r="E327">
        <v>0</v>
      </c>
      <c r="F327" t="s">
        <v>15</v>
      </c>
      <c r="I327">
        <v>35</v>
      </c>
      <c r="J327" t="b">
        <v>0</v>
      </c>
      <c r="K327">
        <v>26</v>
      </c>
      <c r="L327">
        <v>2805</v>
      </c>
      <c r="M327" s="1">
        <v>40221.538043981483</v>
      </c>
    </row>
    <row r="328" spans="1:13">
      <c r="A328" t="s">
        <v>999</v>
      </c>
      <c r="B328" s="1">
        <v>43928.918530092589</v>
      </c>
      <c r="C328" t="s">
        <v>1000</v>
      </c>
      <c r="D328">
        <v>0</v>
      </c>
      <c r="E328">
        <v>0</v>
      </c>
      <c r="F328" t="s">
        <v>15</v>
      </c>
      <c r="H328" t="s">
        <v>1001</v>
      </c>
      <c r="I328">
        <v>24708</v>
      </c>
      <c r="J328" t="b">
        <v>0</v>
      </c>
      <c r="K328">
        <v>20507</v>
      </c>
      <c r="L328">
        <v>94370</v>
      </c>
      <c r="M328" s="1">
        <v>41295.023055555554</v>
      </c>
    </row>
    <row r="329" spans="1:13" ht="54">
      <c r="A329" t="s">
        <v>1002</v>
      </c>
      <c r="B329" s="1">
        <v>43928.918402777781</v>
      </c>
      <c r="C329" t="s">
        <v>1003</v>
      </c>
      <c r="D329">
        <v>0</v>
      </c>
      <c r="E329">
        <v>0</v>
      </c>
      <c r="F329" t="s">
        <v>15</v>
      </c>
      <c r="H329" s="2" t="s">
        <v>1004</v>
      </c>
      <c r="I329">
        <v>6</v>
      </c>
      <c r="J329" t="b">
        <v>0</v>
      </c>
      <c r="K329">
        <v>12</v>
      </c>
      <c r="L329">
        <v>11</v>
      </c>
      <c r="M329" s="1">
        <v>43928.535983796297</v>
      </c>
    </row>
    <row r="330" spans="1:13" ht="27">
      <c r="A330" t="s">
        <v>1005</v>
      </c>
      <c r="B330" s="1">
        <v>43928.918356481481</v>
      </c>
      <c r="C330" t="s">
        <v>1006</v>
      </c>
      <c r="D330">
        <v>1</v>
      </c>
      <c r="E330">
        <v>0</v>
      </c>
      <c r="F330" t="s">
        <v>15</v>
      </c>
      <c r="G330" t="s">
        <v>1007</v>
      </c>
      <c r="H330" s="2" t="s">
        <v>1008</v>
      </c>
      <c r="I330">
        <v>560</v>
      </c>
      <c r="J330" t="b">
        <v>0</v>
      </c>
      <c r="K330">
        <v>429</v>
      </c>
      <c r="L330">
        <v>167301</v>
      </c>
      <c r="M330" s="1">
        <v>40590.518425925926</v>
      </c>
    </row>
    <row r="331" spans="1:13">
      <c r="A331" t="s">
        <v>1009</v>
      </c>
      <c r="B331" s="1">
        <v>43928.918298611112</v>
      </c>
      <c r="C331" t="s">
        <v>1010</v>
      </c>
      <c r="D331">
        <v>0</v>
      </c>
      <c r="E331">
        <v>0</v>
      </c>
      <c r="F331" t="s">
        <v>15</v>
      </c>
      <c r="G331" t="s">
        <v>1011</v>
      </c>
      <c r="H331" t="s">
        <v>1012</v>
      </c>
      <c r="I331">
        <v>1569</v>
      </c>
      <c r="J331" t="b">
        <v>0</v>
      </c>
      <c r="K331">
        <v>1517</v>
      </c>
      <c r="L331">
        <v>909</v>
      </c>
      <c r="M331" s="1">
        <v>43649.397268518522</v>
      </c>
    </row>
    <row r="332" spans="1:13">
      <c r="A332" t="s">
        <v>1013</v>
      </c>
      <c r="B332" s="1">
        <v>43928.91814814815</v>
      </c>
      <c r="C332" t="s">
        <v>1014</v>
      </c>
      <c r="D332">
        <v>0</v>
      </c>
      <c r="E332">
        <v>0</v>
      </c>
      <c r="F332" t="s">
        <v>15</v>
      </c>
      <c r="G332" t="s">
        <v>1015</v>
      </c>
      <c r="H332" t="s">
        <v>1016</v>
      </c>
      <c r="I332">
        <v>1011</v>
      </c>
      <c r="J332" t="b">
        <v>0</v>
      </c>
      <c r="K332">
        <v>1365</v>
      </c>
      <c r="L332">
        <v>5565</v>
      </c>
      <c r="M332" s="1">
        <v>43543.333032407405</v>
      </c>
    </row>
    <row r="333" spans="1:13">
      <c r="A333" t="s">
        <v>1017</v>
      </c>
      <c r="B333" s="1">
        <v>43928.917905092596</v>
      </c>
      <c r="C333" t="s">
        <v>1018</v>
      </c>
      <c r="D333">
        <v>0</v>
      </c>
      <c r="E333">
        <v>0</v>
      </c>
      <c r="F333" t="s">
        <v>15</v>
      </c>
      <c r="G333" t="s">
        <v>1019</v>
      </c>
      <c r="H333" t="s">
        <v>1020</v>
      </c>
      <c r="I333">
        <v>164</v>
      </c>
      <c r="J333" t="b">
        <v>0</v>
      </c>
      <c r="K333">
        <v>173</v>
      </c>
      <c r="L333">
        <v>1296</v>
      </c>
      <c r="M333" s="1">
        <v>43739.521863425929</v>
      </c>
    </row>
    <row r="334" spans="1:13" ht="67.5">
      <c r="A334" t="s">
        <v>1021</v>
      </c>
      <c r="B334" s="1">
        <v>43928.917500000003</v>
      </c>
      <c r="C334" t="e">
        <f ca="1">_xlfn.SINGLE(NekoCafeKeurig 少しで申し訳ないですが),paypayで応援しました。頑張ってくださいね。</f>
        <v>#NAME?</v>
      </c>
      <c r="D334">
        <v>1</v>
      </c>
      <c r="E334">
        <v>0</v>
      </c>
      <c r="F334" t="s">
        <v>15</v>
      </c>
      <c r="H334" s="2" t="s">
        <v>1022</v>
      </c>
      <c r="I334">
        <v>2828</v>
      </c>
      <c r="J334" t="b">
        <v>0</v>
      </c>
      <c r="K334">
        <v>1471</v>
      </c>
      <c r="L334">
        <v>22569</v>
      </c>
      <c r="M334" s="1">
        <v>40630.001493055555</v>
      </c>
    </row>
    <row r="335" spans="1:13">
      <c r="A335" t="s">
        <v>1023</v>
      </c>
      <c r="B335" s="1">
        <v>43928.91746527778</v>
      </c>
      <c r="C335" t="e">
        <f ca="1">_xlfn.SINGLE(NekoCafeKeurig フォロー外からですが失礼いたします。少ない金額ですが),オンライン募金と,paypayの残高を寄付させていただだきました。店には行ったことはありませんが,落ち着きましたら寄らせていただきます。</f>
        <v>#NAME?</v>
      </c>
      <c r="D335">
        <v>1</v>
      </c>
      <c r="E335">
        <v>0</v>
      </c>
      <c r="F335" t="s">
        <v>15</v>
      </c>
      <c r="G335" t="s">
        <v>222</v>
      </c>
      <c r="I335">
        <v>425</v>
      </c>
      <c r="J335" t="b">
        <v>0</v>
      </c>
      <c r="K335">
        <v>477</v>
      </c>
      <c r="L335">
        <v>11673</v>
      </c>
      <c r="M335" s="1">
        <v>42342.215601851851</v>
      </c>
    </row>
    <row r="336" spans="1:13" ht="67.5">
      <c r="A336" t="s">
        <v>1024</v>
      </c>
      <c r="B336" s="1">
        <v>43928.917025462964</v>
      </c>
      <c r="C336" t="s">
        <v>1025</v>
      </c>
      <c r="D336">
        <v>0</v>
      </c>
      <c r="E336">
        <v>0</v>
      </c>
      <c r="F336" t="s">
        <v>15</v>
      </c>
      <c r="G336" t="s">
        <v>1026</v>
      </c>
      <c r="H336" s="2" t="s">
        <v>1027</v>
      </c>
      <c r="I336">
        <v>74</v>
      </c>
      <c r="J336" t="b">
        <v>0</v>
      </c>
      <c r="K336">
        <v>105</v>
      </c>
      <c r="L336">
        <v>1163</v>
      </c>
      <c r="M336" s="1">
        <v>43528.461122685185</v>
      </c>
    </row>
    <row r="337" spans="1:13">
      <c r="A337" t="s">
        <v>1028</v>
      </c>
      <c r="B337" s="1">
        <v>43928.917025462964</v>
      </c>
      <c r="C337" t="s">
        <v>1029</v>
      </c>
      <c r="D337">
        <v>5</v>
      </c>
      <c r="E337">
        <v>0</v>
      </c>
      <c r="F337" t="s">
        <v>15</v>
      </c>
      <c r="G337" t="s">
        <v>1030</v>
      </c>
      <c r="H337" t="s">
        <v>1031</v>
      </c>
      <c r="I337">
        <v>4557</v>
      </c>
      <c r="J337" t="b">
        <v>0</v>
      </c>
      <c r="K337">
        <v>5194</v>
      </c>
      <c r="L337">
        <v>525</v>
      </c>
      <c r="M337" s="1">
        <v>41978.123055555552</v>
      </c>
    </row>
    <row r="338" spans="1:13">
      <c r="A338" t="s">
        <v>1032</v>
      </c>
      <c r="B338" s="1">
        <v>43928.916678240741</v>
      </c>
      <c r="C338" t="s">
        <v>1033</v>
      </c>
      <c r="D338">
        <v>0</v>
      </c>
      <c r="E338">
        <v>0</v>
      </c>
      <c r="F338" t="s">
        <v>15</v>
      </c>
      <c r="G338" t="s">
        <v>72</v>
      </c>
      <c r="H338" t="s">
        <v>1034</v>
      </c>
      <c r="I338">
        <v>46</v>
      </c>
      <c r="J338" t="b">
        <v>0</v>
      </c>
      <c r="K338">
        <v>33</v>
      </c>
      <c r="L338">
        <v>201</v>
      </c>
      <c r="M338" s="1">
        <v>43629.475844907407</v>
      </c>
    </row>
    <row r="339" spans="1:13">
      <c r="A339" t="s">
        <v>1035</v>
      </c>
      <c r="B339" s="1">
        <v>43928.916655092595</v>
      </c>
      <c r="C339" t="s">
        <v>1036</v>
      </c>
      <c r="D339">
        <v>2</v>
      </c>
      <c r="E339">
        <v>0</v>
      </c>
      <c r="F339" t="s">
        <v>15</v>
      </c>
      <c r="H339" t="s">
        <v>1037</v>
      </c>
      <c r="I339">
        <v>97</v>
      </c>
      <c r="J339" t="b">
        <v>0</v>
      </c>
      <c r="K339">
        <v>149</v>
      </c>
      <c r="L339">
        <v>305</v>
      </c>
      <c r="M339" s="1">
        <v>42848.35738425926</v>
      </c>
    </row>
    <row r="340" spans="1:13" ht="81">
      <c r="A340" t="s">
        <v>1038</v>
      </c>
      <c r="B340" s="1">
        <v>43928.915995370371</v>
      </c>
      <c r="C340" t="e">
        <f ca="1">ts_uichan paypayじゃなくてクレカとか事前振り込みだったら参加したのにな🙄</f>
        <v>#NAME?</v>
      </c>
      <c r="D340">
        <v>0</v>
      </c>
      <c r="E340">
        <v>0</v>
      </c>
      <c r="F340" t="s">
        <v>15</v>
      </c>
      <c r="G340" t="s">
        <v>1039</v>
      </c>
      <c r="H340" s="2" t="s">
        <v>1040</v>
      </c>
      <c r="I340">
        <v>410</v>
      </c>
      <c r="J340" t="b">
        <v>0</v>
      </c>
      <c r="K340">
        <v>906</v>
      </c>
      <c r="L340">
        <v>16454</v>
      </c>
      <c r="M340" s="1">
        <v>40482.269687499997</v>
      </c>
    </row>
    <row r="341" spans="1:13">
      <c r="A341" t="s">
        <v>1041</v>
      </c>
      <c r="B341" s="1">
        <v>43928.91574074074</v>
      </c>
      <c r="C341" t="s">
        <v>1042</v>
      </c>
      <c r="D341">
        <v>0</v>
      </c>
      <c r="E341">
        <v>0</v>
      </c>
      <c r="F341" t="s">
        <v>15</v>
      </c>
      <c r="G341" t="s">
        <v>233</v>
      </c>
      <c r="H341" t="s">
        <v>1043</v>
      </c>
      <c r="I341">
        <v>159</v>
      </c>
      <c r="J341" t="b">
        <v>0</v>
      </c>
      <c r="K341">
        <v>182</v>
      </c>
      <c r="L341">
        <v>1018</v>
      </c>
      <c r="M341" s="1">
        <v>42661.977303240739</v>
      </c>
    </row>
    <row r="342" spans="1:13">
      <c r="A342" t="s">
        <v>1044</v>
      </c>
      <c r="B342" s="1">
        <v>43928.915636574071</v>
      </c>
      <c r="C342" t="s">
        <v>1045</v>
      </c>
      <c r="D342">
        <v>0</v>
      </c>
      <c r="E342">
        <v>0</v>
      </c>
      <c r="F342" t="s">
        <v>15</v>
      </c>
      <c r="H342" t="s">
        <v>1046</v>
      </c>
      <c r="I342">
        <v>47</v>
      </c>
      <c r="J342" t="b">
        <v>0</v>
      </c>
      <c r="K342">
        <v>77</v>
      </c>
      <c r="L342">
        <v>378</v>
      </c>
      <c r="M342" s="1">
        <v>41558.546122685184</v>
      </c>
    </row>
    <row r="343" spans="1:13">
      <c r="A343" t="s">
        <v>1047</v>
      </c>
      <c r="B343" s="1">
        <v>43928.91547453704</v>
      </c>
      <c r="C343" t="s">
        <v>1048</v>
      </c>
      <c r="D343">
        <v>1</v>
      </c>
      <c r="E343">
        <v>0</v>
      </c>
      <c r="F343" t="s">
        <v>15</v>
      </c>
      <c r="G343" t="s">
        <v>1049</v>
      </c>
      <c r="H343" t="s">
        <v>1050</v>
      </c>
      <c r="I343">
        <v>562</v>
      </c>
      <c r="J343" t="b">
        <v>0</v>
      </c>
      <c r="K343">
        <v>1273</v>
      </c>
      <c r="L343">
        <v>1908</v>
      </c>
      <c r="M343" s="1">
        <v>43009.585925925923</v>
      </c>
    </row>
    <row r="344" spans="1:13">
      <c r="A344" t="s">
        <v>1051</v>
      </c>
      <c r="B344" s="1">
        <v>43928.915370370371</v>
      </c>
      <c r="C344" t="e">
        <f ca="1">_xlfn.SINGLE(y1986ex PayPayはゆーすけさんの担当だけで大丈夫ですよ),みんなじゃなくて😇笑笑</f>
        <v>#NAME?</v>
      </c>
      <c r="D344">
        <v>1</v>
      </c>
      <c r="E344">
        <v>0</v>
      </c>
      <c r="F344" t="s">
        <v>15</v>
      </c>
      <c r="G344" t="s">
        <v>1052</v>
      </c>
      <c r="H344" t="s">
        <v>1053</v>
      </c>
      <c r="I344">
        <v>502</v>
      </c>
      <c r="J344" t="b">
        <v>0</v>
      </c>
      <c r="K344">
        <v>497</v>
      </c>
      <c r="L344">
        <v>2633</v>
      </c>
      <c r="M344" s="1">
        <v>41817.676550925928</v>
      </c>
    </row>
    <row r="345" spans="1:13">
      <c r="A345" t="s">
        <v>1054</v>
      </c>
      <c r="B345" s="1">
        <v>43928.915289351855</v>
      </c>
      <c r="C345" t="s">
        <v>1055</v>
      </c>
      <c r="D345">
        <v>0</v>
      </c>
      <c r="E345">
        <v>0</v>
      </c>
      <c r="F345" t="s">
        <v>15</v>
      </c>
      <c r="G345" t="s">
        <v>1056</v>
      </c>
      <c r="H345" t="s">
        <v>1057</v>
      </c>
      <c r="I345">
        <v>1268</v>
      </c>
      <c r="J345" t="b">
        <v>0</v>
      </c>
      <c r="K345">
        <v>271</v>
      </c>
      <c r="L345">
        <v>8703</v>
      </c>
      <c r="M345" s="1">
        <v>42569.353750000002</v>
      </c>
    </row>
    <row r="346" spans="1:13">
      <c r="A346" t="s">
        <v>1058</v>
      </c>
      <c r="B346" s="1">
        <v>43928.915243055555</v>
      </c>
      <c r="C346" t="s">
        <v>1059</v>
      </c>
      <c r="D346">
        <v>14</v>
      </c>
      <c r="E346">
        <v>0</v>
      </c>
      <c r="F346" t="s">
        <v>15</v>
      </c>
      <c r="G346" t="e">
        <f ca="1">an_ahou</f>
        <v>#NAME?</v>
      </c>
      <c r="H346" t="s">
        <v>1060</v>
      </c>
      <c r="I346">
        <v>191</v>
      </c>
      <c r="J346" t="b">
        <v>0</v>
      </c>
      <c r="K346">
        <v>308</v>
      </c>
      <c r="L346">
        <v>10712</v>
      </c>
      <c r="M346" s="1">
        <v>42202.65221064815</v>
      </c>
    </row>
    <row r="347" spans="1:13">
      <c r="A347" t="s">
        <v>1061</v>
      </c>
      <c r="B347" s="1">
        <v>43928.915219907409</v>
      </c>
      <c r="C347" t="s">
        <v>1062</v>
      </c>
      <c r="D347">
        <v>3</v>
      </c>
      <c r="E347">
        <v>0</v>
      </c>
      <c r="F347" t="s">
        <v>15</v>
      </c>
      <c r="G347" t="s">
        <v>1063</v>
      </c>
      <c r="H347" t="s">
        <v>1064</v>
      </c>
      <c r="I347">
        <v>2073</v>
      </c>
      <c r="J347" t="b">
        <v>0</v>
      </c>
      <c r="K347">
        <v>112</v>
      </c>
      <c r="L347">
        <v>14825</v>
      </c>
      <c r="M347" s="1">
        <v>43768.416608796295</v>
      </c>
    </row>
    <row r="348" spans="1:13">
      <c r="A348" t="s">
        <v>1065</v>
      </c>
      <c r="B348" s="1">
        <v>43928.913807870369</v>
      </c>
      <c r="C348" t="s">
        <v>1066</v>
      </c>
      <c r="D348">
        <v>0</v>
      </c>
      <c r="E348">
        <v>0</v>
      </c>
      <c r="F348" t="s">
        <v>15</v>
      </c>
      <c r="G348" t="s">
        <v>1067</v>
      </c>
      <c r="H348" t="s">
        <v>1068</v>
      </c>
      <c r="I348">
        <v>24</v>
      </c>
      <c r="J348" t="b">
        <v>0</v>
      </c>
      <c r="K348">
        <v>42</v>
      </c>
      <c r="L348">
        <v>136</v>
      </c>
      <c r="M348" s="1">
        <v>43835.089548611111</v>
      </c>
    </row>
    <row r="349" spans="1:13" ht="27">
      <c r="A349" t="s">
        <v>1069</v>
      </c>
      <c r="B349" s="1">
        <v>43928.913217592592</v>
      </c>
      <c r="C349" t="s">
        <v>1070</v>
      </c>
      <c r="D349">
        <v>1</v>
      </c>
      <c r="E349">
        <v>0</v>
      </c>
      <c r="F349" t="s">
        <v>15</v>
      </c>
      <c r="G349" t="s">
        <v>1071</v>
      </c>
      <c r="H349" s="2" t="s">
        <v>1072</v>
      </c>
      <c r="I349">
        <v>1085</v>
      </c>
      <c r="J349" t="b">
        <v>0</v>
      </c>
      <c r="K349">
        <v>1848</v>
      </c>
      <c r="L349">
        <v>123299</v>
      </c>
      <c r="M349" s="1">
        <v>40254.706921296296</v>
      </c>
    </row>
    <row r="350" spans="1:13">
      <c r="A350" t="s">
        <v>1073</v>
      </c>
      <c r="B350" s="1">
        <v>43928.913148148145</v>
      </c>
      <c r="C350" t="s">
        <v>1074</v>
      </c>
      <c r="D350">
        <v>18</v>
      </c>
      <c r="E350">
        <v>7</v>
      </c>
      <c r="F350" t="s">
        <v>15</v>
      </c>
      <c r="H350" t="s">
        <v>1075</v>
      </c>
      <c r="I350">
        <v>1006</v>
      </c>
      <c r="J350" t="b">
        <v>0</v>
      </c>
      <c r="K350">
        <v>361</v>
      </c>
      <c r="L350">
        <v>10069</v>
      </c>
      <c r="M350" s="1">
        <v>41804.361747685187</v>
      </c>
    </row>
    <row r="351" spans="1:13">
      <c r="A351" t="s">
        <v>1076</v>
      </c>
      <c r="B351" s="1">
        <v>43928.913124999999</v>
      </c>
      <c r="C351" t="s">
        <v>1077</v>
      </c>
      <c r="D351">
        <v>1</v>
      </c>
      <c r="E351">
        <v>0</v>
      </c>
      <c r="F351" t="s">
        <v>15</v>
      </c>
      <c r="H351" t="s">
        <v>1078</v>
      </c>
      <c r="I351">
        <v>4179</v>
      </c>
      <c r="J351" t="b">
        <v>0</v>
      </c>
      <c r="K351">
        <v>878</v>
      </c>
      <c r="L351">
        <v>28321</v>
      </c>
      <c r="M351" s="1">
        <v>41196.226423611108</v>
      </c>
    </row>
    <row r="352" spans="1:13">
      <c r="A352" t="s">
        <v>1079</v>
      </c>
      <c r="B352" s="1">
        <v>43928.91306712963</v>
      </c>
      <c r="C352" t="s">
        <v>1080</v>
      </c>
      <c r="D352">
        <v>0</v>
      </c>
      <c r="E352">
        <v>0</v>
      </c>
      <c r="F352" t="s">
        <v>15</v>
      </c>
      <c r="G352" t="s">
        <v>1081</v>
      </c>
      <c r="H352" t="s">
        <v>1082</v>
      </c>
      <c r="I352">
        <v>994</v>
      </c>
      <c r="J352" t="b">
        <v>0</v>
      </c>
      <c r="K352">
        <v>759</v>
      </c>
      <c r="L352">
        <v>7129</v>
      </c>
      <c r="M352" s="1">
        <v>42473.682187500002</v>
      </c>
    </row>
    <row r="353" spans="1:13">
      <c r="A353" t="s">
        <v>1083</v>
      </c>
      <c r="B353" s="1">
        <v>43928.91302083333</v>
      </c>
      <c r="C353" t="s">
        <v>1084</v>
      </c>
      <c r="D353">
        <v>2</v>
      </c>
      <c r="E353">
        <v>0</v>
      </c>
      <c r="F353" t="s">
        <v>15</v>
      </c>
      <c r="G353" t="s">
        <v>1085</v>
      </c>
      <c r="H353" t="s">
        <v>1086</v>
      </c>
      <c r="I353">
        <v>31</v>
      </c>
      <c r="J353" t="b">
        <v>0</v>
      </c>
      <c r="K353">
        <v>46</v>
      </c>
      <c r="L353">
        <v>241</v>
      </c>
      <c r="M353" s="1">
        <v>43911.08153935185</v>
      </c>
    </row>
    <row r="354" spans="1:13">
      <c r="A354" t="s">
        <v>1087</v>
      </c>
      <c r="B354" s="1">
        <v>43928.912962962961</v>
      </c>
      <c r="C354" t="s">
        <v>1088</v>
      </c>
      <c r="D354">
        <v>0</v>
      </c>
      <c r="E354">
        <v>0</v>
      </c>
      <c r="F354" t="s">
        <v>15</v>
      </c>
      <c r="H354" t="s">
        <v>1089</v>
      </c>
      <c r="I354">
        <v>79</v>
      </c>
      <c r="J354" t="b">
        <v>0</v>
      </c>
      <c r="K354">
        <v>121</v>
      </c>
      <c r="L354">
        <v>851</v>
      </c>
      <c r="M354" s="1">
        <v>43145.254166666666</v>
      </c>
    </row>
    <row r="355" spans="1:13">
      <c r="A355" t="s">
        <v>1090</v>
      </c>
      <c r="B355" s="1">
        <v>43928.912951388891</v>
      </c>
      <c r="C355" t="s">
        <v>1091</v>
      </c>
      <c r="D355">
        <v>0</v>
      </c>
      <c r="E355">
        <v>0</v>
      </c>
      <c r="F355" t="s">
        <v>15</v>
      </c>
      <c r="H355" t="s">
        <v>1092</v>
      </c>
      <c r="I355">
        <v>248</v>
      </c>
      <c r="J355" t="b">
        <v>0</v>
      </c>
      <c r="K355">
        <v>417</v>
      </c>
      <c r="L355">
        <v>5816</v>
      </c>
      <c r="M355" s="1">
        <v>41359.532094907408</v>
      </c>
    </row>
    <row r="356" spans="1:13">
      <c r="A356" t="s">
        <v>1093</v>
      </c>
      <c r="B356" s="1">
        <v>43928.912638888891</v>
      </c>
      <c r="C356" t="s">
        <v>1094</v>
      </c>
      <c r="D356">
        <v>0</v>
      </c>
      <c r="E356">
        <v>1</v>
      </c>
      <c r="F356" t="s">
        <v>15</v>
      </c>
      <c r="G356" t="s">
        <v>1095</v>
      </c>
      <c r="H356" t="s">
        <v>1096</v>
      </c>
      <c r="I356">
        <v>2517</v>
      </c>
      <c r="J356" t="b">
        <v>0</v>
      </c>
      <c r="K356">
        <v>3737</v>
      </c>
      <c r="L356">
        <v>5129</v>
      </c>
      <c r="M356" s="1">
        <v>43526.432557870372</v>
      </c>
    </row>
    <row r="357" spans="1:13">
      <c r="A357" t="s">
        <v>1097</v>
      </c>
      <c r="B357" s="1">
        <v>43928.912442129629</v>
      </c>
      <c r="C357" t="s">
        <v>1098</v>
      </c>
      <c r="D357">
        <v>1</v>
      </c>
      <c r="E357">
        <v>0</v>
      </c>
      <c r="F357" t="s">
        <v>15</v>
      </c>
      <c r="H357" t="s">
        <v>1099</v>
      </c>
      <c r="I357">
        <v>652</v>
      </c>
      <c r="J357" t="b">
        <v>0</v>
      </c>
      <c r="K357">
        <v>769</v>
      </c>
      <c r="L357">
        <v>259</v>
      </c>
      <c r="M357" s="1">
        <v>43589.541064814817</v>
      </c>
    </row>
    <row r="358" spans="1:13">
      <c r="A358" t="s">
        <v>1100</v>
      </c>
      <c r="B358" s="1">
        <v>43928.912395833337</v>
      </c>
      <c r="C358" t="s">
        <v>1101</v>
      </c>
      <c r="D358">
        <v>1</v>
      </c>
      <c r="E358">
        <v>0</v>
      </c>
      <c r="F358" t="s">
        <v>15</v>
      </c>
      <c r="G358" t="s">
        <v>357</v>
      </c>
      <c r="H358" t="s">
        <v>1102</v>
      </c>
      <c r="I358">
        <v>19</v>
      </c>
      <c r="J358" t="b">
        <v>0</v>
      </c>
      <c r="K358">
        <v>69</v>
      </c>
      <c r="L358">
        <v>8998</v>
      </c>
      <c r="M358" s="1">
        <v>40226.451678240737</v>
      </c>
    </row>
    <row r="359" spans="1:13">
      <c r="A359" t="s">
        <v>797</v>
      </c>
      <c r="B359" s="1">
        <v>43928.912175925929</v>
      </c>
      <c r="C359" t="s">
        <v>1103</v>
      </c>
      <c r="D359">
        <v>1</v>
      </c>
      <c r="E359">
        <v>0</v>
      </c>
      <c r="F359" t="s">
        <v>15</v>
      </c>
      <c r="G359" t="s">
        <v>799</v>
      </c>
      <c r="H359" t="s">
        <v>800</v>
      </c>
      <c r="I359">
        <v>1436</v>
      </c>
      <c r="J359" t="b">
        <v>0</v>
      </c>
      <c r="K359">
        <v>4994</v>
      </c>
      <c r="L359">
        <v>11178</v>
      </c>
      <c r="M359" s="1">
        <v>42614.610381944447</v>
      </c>
    </row>
    <row r="360" spans="1:13">
      <c r="A360" t="s">
        <v>1104</v>
      </c>
      <c r="B360" s="1">
        <v>43928.912118055552</v>
      </c>
      <c r="C360" t="s">
        <v>1105</v>
      </c>
      <c r="D360">
        <v>0</v>
      </c>
      <c r="E360">
        <v>0</v>
      </c>
      <c r="F360" t="s">
        <v>15</v>
      </c>
      <c r="H360" t="s">
        <v>1106</v>
      </c>
      <c r="I360">
        <v>0</v>
      </c>
      <c r="J360" t="b">
        <v>0</v>
      </c>
      <c r="K360">
        <v>0</v>
      </c>
      <c r="L360">
        <v>2</v>
      </c>
      <c r="M360" s="1">
        <v>43928.534571759257</v>
      </c>
    </row>
    <row r="361" spans="1:13">
      <c r="A361" t="s">
        <v>1107</v>
      </c>
      <c r="B361" s="1">
        <v>43928.91201388889</v>
      </c>
      <c r="C361" t="s">
        <v>1108</v>
      </c>
      <c r="D361">
        <v>0</v>
      </c>
      <c r="E361">
        <v>0</v>
      </c>
      <c r="F361" t="s">
        <v>15</v>
      </c>
      <c r="G361" t="s">
        <v>1109</v>
      </c>
      <c r="H361" t="s">
        <v>1110</v>
      </c>
      <c r="I361">
        <v>419</v>
      </c>
      <c r="J361" t="b">
        <v>0</v>
      </c>
      <c r="K361">
        <v>447</v>
      </c>
      <c r="L361">
        <v>600</v>
      </c>
      <c r="M361" s="1">
        <v>43709.392291666663</v>
      </c>
    </row>
    <row r="362" spans="1:13" ht="27">
      <c r="A362" t="s">
        <v>501</v>
      </c>
      <c r="B362" s="1">
        <v>43928.911782407406</v>
      </c>
      <c r="C362" t="s">
        <v>1111</v>
      </c>
      <c r="D362">
        <v>0</v>
      </c>
      <c r="E362">
        <v>0</v>
      </c>
      <c r="F362" t="s">
        <v>15</v>
      </c>
      <c r="H362" s="2" t="s">
        <v>503</v>
      </c>
      <c r="I362">
        <v>70</v>
      </c>
      <c r="J362" t="b">
        <v>0</v>
      </c>
      <c r="K362">
        <v>73</v>
      </c>
      <c r="L362">
        <v>20394</v>
      </c>
      <c r="M362" s="1">
        <v>42169.509780092594</v>
      </c>
    </row>
    <row r="363" spans="1:13">
      <c r="A363" t="s">
        <v>1112</v>
      </c>
      <c r="B363" s="1">
        <v>43928.911678240744</v>
      </c>
      <c r="C363" t="s">
        <v>1113</v>
      </c>
      <c r="D363">
        <v>0</v>
      </c>
      <c r="E363">
        <v>0</v>
      </c>
      <c r="F363" t="s">
        <v>15</v>
      </c>
      <c r="H363" t="s">
        <v>1114</v>
      </c>
      <c r="I363">
        <v>7</v>
      </c>
      <c r="J363" t="b">
        <v>0</v>
      </c>
      <c r="K363">
        <v>126</v>
      </c>
      <c r="L363">
        <v>1788</v>
      </c>
      <c r="M363" s="1">
        <v>43237.501319444447</v>
      </c>
    </row>
    <row r="364" spans="1:13">
      <c r="A364" t="s">
        <v>1115</v>
      </c>
      <c r="B364" s="1">
        <v>43928.911458333336</v>
      </c>
      <c r="C364" t="s">
        <v>1116</v>
      </c>
      <c r="D364">
        <v>0</v>
      </c>
      <c r="E364">
        <v>0</v>
      </c>
      <c r="F364" t="s">
        <v>15</v>
      </c>
      <c r="H364" t="s">
        <v>1117</v>
      </c>
      <c r="I364">
        <v>120</v>
      </c>
      <c r="J364" t="b">
        <v>0</v>
      </c>
      <c r="K364">
        <v>182</v>
      </c>
      <c r="L364">
        <v>3158</v>
      </c>
      <c r="M364" s="1">
        <v>42842.37840277778</v>
      </c>
    </row>
    <row r="365" spans="1:13">
      <c r="A365" t="s">
        <v>1118</v>
      </c>
      <c r="B365" s="1">
        <v>43928.911180555559</v>
      </c>
      <c r="C365" t="s">
        <v>1119</v>
      </c>
      <c r="D365">
        <v>2</v>
      </c>
      <c r="E365">
        <v>0</v>
      </c>
      <c r="F365" t="s">
        <v>15</v>
      </c>
      <c r="H365" t="s">
        <v>1120</v>
      </c>
      <c r="I365">
        <v>90</v>
      </c>
      <c r="J365" t="b">
        <v>0</v>
      </c>
      <c r="K365">
        <v>50</v>
      </c>
      <c r="L365">
        <v>1591</v>
      </c>
      <c r="M365" s="1">
        <v>43226.874409722222</v>
      </c>
    </row>
    <row r="366" spans="1:13">
      <c r="A366" t="s">
        <v>1121</v>
      </c>
      <c r="B366" s="1">
        <v>43928.911076388889</v>
      </c>
      <c r="C366" t="s">
        <v>1122</v>
      </c>
      <c r="D366">
        <v>1</v>
      </c>
      <c r="E366">
        <v>0</v>
      </c>
      <c r="F366" t="s">
        <v>15</v>
      </c>
      <c r="G366" t="s">
        <v>1123</v>
      </c>
      <c r="H366" t="s">
        <v>1124</v>
      </c>
      <c r="I366">
        <v>256</v>
      </c>
      <c r="J366" t="b">
        <v>0</v>
      </c>
      <c r="K366">
        <v>281</v>
      </c>
      <c r="L366">
        <v>3861</v>
      </c>
      <c r="M366" s="1">
        <v>42863.551365740743</v>
      </c>
    </row>
    <row r="367" spans="1:13">
      <c r="A367" t="s">
        <v>1125</v>
      </c>
      <c r="B367" s="1">
        <v>43928.910983796297</v>
      </c>
      <c r="C367" t="s">
        <v>1126</v>
      </c>
      <c r="D367">
        <v>2</v>
      </c>
      <c r="E367">
        <v>0</v>
      </c>
      <c r="F367" t="s">
        <v>15</v>
      </c>
      <c r="H367" t="s">
        <v>1127</v>
      </c>
      <c r="I367">
        <v>110</v>
      </c>
      <c r="J367" t="b">
        <v>0</v>
      </c>
      <c r="K367">
        <v>164</v>
      </c>
      <c r="L367">
        <v>13521</v>
      </c>
      <c r="M367" s="1">
        <v>40311.289467592593</v>
      </c>
    </row>
    <row r="368" spans="1:13">
      <c r="A368" t="s">
        <v>1128</v>
      </c>
      <c r="B368" s="1">
        <v>43928.910717592589</v>
      </c>
      <c r="C368" t="s">
        <v>1129</v>
      </c>
      <c r="D368">
        <v>0</v>
      </c>
      <c r="E368">
        <v>0</v>
      </c>
      <c r="F368" t="s">
        <v>15</v>
      </c>
      <c r="G368" t="s">
        <v>1130</v>
      </c>
      <c r="H368" t="s">
        <v>1131</v>
      </c>
      <c r="I368">
        <v>213</v>
      </c>
      <c r="J368" t="b">
        <v>0</v>
      </c>
      <c r="K368">
        <v>204</v>
      </c>
      <c r="L368">
        <v>23325</v>
      </c>
      <c r="M368" s="1">
        <v>43687.358124999999</v>
      </c>
    </row>
    <row r="369" spans="1:13">
      <c r="A369" t="s">
        <v>1132</v>
      </c>
      <c r="B369" s="1">
        <v>43928.910381944443</v>
      </c>
      <c r="C369" t="s">
        <v>1133</v>
      </c>
      <c r="D369">
        <v>0</v>
      </c>
      <c r="E369">
        <v>0</v>
      </c>
      <c r="F369" t="s">
        <v>15</v>
      </c>
      <c r="G369" t="s">
        <v>1134</v>
      </c>
      <c r="H369" t="s">
        <v>1135</v>
      </c>
      <c r="I369">
        <v>534</v>
      </c>
      <c r="J369" t="b">
        <v>0</v>
      </c>
      <c r="K369">
        <v>698</v>
      </c>
      <c r="L369">
        <v>9115</v>
      </c>
      <c r="M369" s="1">
        <v>41927.57508101852</v>
      </c>
    </row>
    <row r="370" spans="1:13">
      <c r="A370" t="s">
        <v>1136</v>
      </c>
      <c r="B370" s="1">
        <v>43928.910185185188</v>
      </c>
      <c r="C370" t="s">
        <v>1137</v>
      </c>
      <c r="D370">
        <v>1</v>
      </c>
      <c r="E370">
        <v>0</v>
      </c>
      <c r="F370" t="s">
        <v>15</v>
      </c>
      <c r="H370" t="s">
        <v>1138</v>
      </c>
      <c r="I370">
        <v>158</v>
      </c>
      <c r="J370" t="b">
        <v>0</v>
      </c>
      <c r="K370">
        <v>172</v>
      </c>
      <c r="L370">
        <v>7110</v>
      </c>
      <c r="M370" s="1">
        <v>40969.646307870367</v>
      </c>
    </row>
    <row r="371" spans="1:13">
      <c r="A371" t="s">
        <v>1139</v>
      </c>
      <c r="B371" s="1">
        <v>43928.909675925926</v>
      </c>
      <c r="C371" t="s">
        <v>1140</v>
      </c>
      <c r="D371">
        <v>0</v>
      </c>
      <c r="E371">
        <v>0</v>
      </c>
      <c r="F371" t="s">
        <v>15</v>
      </c>
      <c r="G371" t="s">
        <v>1141</v>
      </c>
      <c r="H371" t="s">
        <v>1142</v>
      </c>
      <c r="I371">
        <v>314</v>
      </c>
      <c r="J371" t="b">
        <v>0</v>
      </c>
      <c r="K371">
        <v>182</v>
      </c>
      <c r="L371">
        <v>14479</v>
      </c>
      <c r="M371" s="1">
        <v>40615.972615740742</v>
      </c>
    </row>
    <row r="372" spans="1:13">
      <c r="A372" t="s">
        <v>1143</v>
      </c>
      <c r="B372" s="1">
        <v>43928.909513888888</v>
      </c>
      <c r="C372" t="s">
        <v>1144</v>
      </c>
      <c r="D372">
        <v>0</v>
      </c>
      <c r="E372">
        <v>0</v>
      </c>
      <c r="F372" t="s">
        <v>15</v>
      </c>
      <c r="G372" t="s">
        <v>1145</v>
      </c>
      <c r="H372" t="s">
        <v>1146</v>
      </c>
      <c r="I372">
        <v>295</v>
      </c>
      <c r="J372" t="b">
        <v>0</v>
      </c>
      <c r="K372">
        <v>645</v>
      </c>
      <c r="L372">
        <v>7647</v>
      </c>
      <c r="M372" s="1">
        <v>42942.303749999999</v>
      </c>
    </row>
    <row r="373" spans="1:13">
      <c r="A373" t="s">
        <v>1147</v>
      </c>
      <c r="B373" s="1">
        <v>43928.909259259257</v>
      </c>
      <c r="C373" t="s">
        <v>1148</v>
      </c>
      <c r="D373">
        <v>13</v>
      </c>
      <c r="E373">
        <v>0</v>
      </c>
      <c r="F373" t="s">
        <v>15</v>
      </c>
      <c r="G373" t="s">
        <v>1149</v>
      </c>
      <c r="H373" t="s">
        <v>1150</v>
      </c>
      <c r="I373">
        <v>411</v>
      </c>
      <c r="J373" t="b">
        <v>0</v>
      </c>
      <c r="K373">
        <v>52</v>
      </c>
      <c r="L373">
        <v>754</v>
      </c>
      <c r="M373" s="1">
        <v>43835.653391203705</v>
      </c>
    </row>
    <row r="374" spans="1:13">
      <c r="A374" t="s">
        <v>1151</v>
      </c>
      <c r="B374" s="1">
        <v>43928.909247685187</v>
      </c>
      <c r="C374" t="e">
        <f ca="1">minomino_m 献金タイムにPayPay🎵が響き渡る🤣🤣笑</f>
        <v>#NAME?</v>
      </c>
      <c r="D374">
        <v>1</v>
      </c>
      <c r="E374">
        <v>0</v>
      </c>
      <c r="F374" t="s">
        <v>15</v>
      </c>
      <c r="G374" t="s">
        <v>697</v>
      </c>
      <c r="H374" t="s">
        <v>1152</v>
      </c>
      <c r="I374">
        <v>709</v>
      </c>
      <c r="J374" t="b">
        <v>0</v>
      </c>
      <c r="K374">
        <v>557</v>
      </c>
      <c r="L374">
        <v>2127</v>
      </c>
      <c r="M374" s="1">
        <v>43036.977164351854</v>
      </c>
    </row>
    <row r="375" spans="1:13">
      <c r="A375" t="s">
        <v>1153</v>
      </c>
      <c r="B375" s="1">
        <v>43928.909097222226</v>
      </c>
      <c r="C375" t="s">
        <v>1154</v>
      </c>
      <c r="D375">
        <v>0</v>
      </c>
      <c r="E375">
        <v>0</v>
      </c>
      <c r="F375" t="s">
        <v>15</v>
      </c>
      <c r="G375" t="s">
        <v>799</v>
      </c>
      <c r="H375" t="s">
        <v>1155</v>
      </c>
      <c r="I375">
        <v>2504</v>
      </c>
      <c r="J375" t="b">
        <v>0</v>
      </c>
      <c r="K375">
        <v>3026</v>
      </c>
      <c r="L375">
        <v>2244</v>
      </c>
      <c r="M375" s="1">
        <v>43434.633136574077</v>
      </c>
    </row>
    <row r="376" spans="1:13">
      <c r="A376">
        <v>893907</v>
      </c>
      <c r="B376" s="1">
        <v>43928.908750000002</v>
      </c>
      <c r="C376" t="s">
        <v>1156</v>
      </c>
      <c r="D376">
        <v>1</v>
      </c>
      <c r="E376">
        <v>0</v>
      </c>
      <c r="F376" t="s">
        <v>15</v>
      </c>
      <c r="G376" t="s">
        <v>1157</v>
      </c>
      <c r="H376" t="s">
        <v>1158</v>
      </c>
      <c r="I376">
        <v>1494</v>
      </c>
      <c r="J376" t="b">
        <v>0</v>
      </c>
      <c r="K376">
        <v>72</v>
      </c>
      <c r="L376">
        <v>2380</v>
      </c>
      <c r="M376" s="1">
        <v>43832.532071759262</v>
      </c>
    </row>
    <row r="377" spans="1:13" ht="94.5">
      <c r="A377" t="s">
        <v>1159</v>
      </c>
      <c r="B377" s="1">
        <v>43928.908645833333</v>
      </c>
      <c r="C377" t="s">
        <v>1160</v>
      </c>
      <c r="D377">
        <v>4</v>
      </c>
      <c r="E377">
        <v>0</v>
      </c>
      <c r="F377" t="s">
        <v>15</v>
      </c>
      <c r="G377" t="s">
        <v>1161</v>
      </c>
      <c r="H377" s="2" t="s">
        <v>1162</v>
      </c>
      <c r="I377">
        <v>258</v>
      </c>
      <c r="J377" t="b">
        <v>0</v>
      </c>
      <c r="K377">
        <v>713</v>
      </c>
      <c r="L377">
        <v>30512</v>
      </c>
      <c r="M377" s="1">
        <v>43091.162268518521</v>
      </c>
    </row>
    <row r="378" spans="1:13">
      <c r="A378">
        <v>619051</v>
      </c>
      <c r="B378" s="1">
        <v>43928.908425925925</v>
      </c>
      <c r="C378" t="s">
        <v>1163</v>
      </c>
      <c r="D378">
        <v>2</v>
      </c>
      <c r="E378">
        <v>0</v>
      </c>
      <c r="F378" t="s">
        <v>15</v>
      </c>
      <c r="G378" t="s">
        <v>1164</v>
      </c>
      <c r="H378" t="s">
        <v>1165</v>
      </c>
      <c r="I378">
        <v>4747</v>
      </c>
      <c r="J378" t="b">
        <v>0</v>
      </c>
      <c r="K378">
        <v>358</v>
      </c>
      <c r="L378">
        <v>4955</v>
      </c>
      <c r="M378" s="1">
        <v>43842.546701388892</v>
      </c>
    </row>
    <row r="379" spans="1:13">
      <c r="A379" t="s">
        <v>1166</v>
      </c>
      <c r="B379" s="1">
        <v>43928.908379629633</v>
      </c>
      <c r="C379" t="s">
        <v>1167</v>
      </c>
      <c r="D379">
        <v>8</v>
      </c>
      <c r="E379">
        <v>0</v>
      </c>
      <c r="F379" t="s">
        <v>15</v>
      </c>
      <c r="G379" t="s">
        <v>1168</v>
      </c>
      <c r="H379" t="s">
        <v>1169</v>
      </c>
      <c r="I379">
        <v>370</v>
      </c>
      <c r="J379" t="b">
        <v>0</v>
      </c>
      <c r="K379">
        <v>225</v>
      </c>
      <c r="L379">
        <v>2365</v>
      </c>
      <c r="M379" s="1">
        <v>43728.419976851852</v>
      </c>
    </row>
    <row r="380" spans="1:13">
      <c r="A380" t="s">
        <v>121</v>
      </c>
      <c r="B380" s="1">
        <v>43928.908321759256</v>
      </c>
      <c r="C380" t="s">
        <v>1170</v>
      </c>
      <c r="D380">
        <v>0</v>
      </c>
      <c r="E380">
        <v>0</v>
      </c>
      <c r="F380" t="s">
        <v>15</v>
      </c>
      <c r="H380" t="s">
        <v>123</v>
      </c>
      <c r="I380">
        <v>3</v>
      </c>
      <c r="J380" t="b">
        <v>0</v>
      </c>
      <c r="K380">
        <v>0</v>
      </c>
      <c r="L380">
        <v>95</v>
      </c>
      <c r="M380" s="1">
        <v>43924.244016203702</v>
      </c>
    </row>
    <row r="381" spans="1:13">
      <c r="A381" t="s">
        <v>1171</v>
      </c>
      <c r="B381" s="1">
        <v>43928.908310185187</v>
      </c>
      <c r="C381" t="s">
        <v>1172</v>
      </c>
      <c r="D381">
        <v>0</v>
      </c>
      <c r="E381">
        <v>0</v>
      </c>
      <c r="F381" t="s">
        <v>15</v>
      </c>
      <c r="G381" t="s">
        <v>1173</v>
      </c>
      <c r="H381" t="s">
        <v>1174</v>
      </c>
      <c r="I381">
        <v>731</v>
      </c>
      <c r="J381" t="b">
        <v>0</v>
      </c>
      <c r="K381">
        <v>441</v>
      </c>
      <c r="L381">
        <v>12162</v>
      </c>
      <c r="M381" s="1">
        <v>41181.270231481481</v>
      </c>
    </row>
    <row r="382" spans="1:13">
      <c r="A382" t="s">
        <v>1175</v>
      </c>
      <c r="B382" s="1">
        <v>43928.908252314817</v>
      </c>
      <c r="C382" t="s">
        <v>1176</v>
      </c>
      <c r="D382">
        <v>4</v>
      </c>
      <c r="E382">
        <v>0</v>
      </c>
      <c r="F382" t="s">
        <v>15</v>
      </c>
      <c r="G382" t="s">
        <v>397</v>
      </c>
      <c r="H382" t="s">
        <v>1177</v>
      </c>
      <c r="I382">
        <v>527</v>
      </c>
      <c r="J382" t="b">
        <v>0</v>
      </c>
      <c r="K382">
        <v>212</v>
      </c>
      <c r="L382">
        <v>7563</v>
      </c>
      <c r="M382" s="1">
        <v>43264.752372685187</v>
      </c>
    </row>
    <row r="383" spans="1:13">
      <c r="A383" t="s">
        <v>1178</v>
      </c>
      <c r="B383" s="1">
        <v>43928.908217592594</v>
      </c>
      <c r="C383" t="s">
        <v>1179</v>
      </c>
      <c r="D383">
        <v>6</v>
      </c>
      <c r="E383">
        <v>4</v>
      </c>
      <c r="F383" t="s">
        <v>15</v>
      </c>
      <c r="G383" t="s">
        <v>1180</v>
      </c>
      <c r="H383" t="s">
        <v>1181</v>
      </c>
      <c r="I383">
        <v>191</v>
      </c>
      <c r="J383" t="b">
        <v>0</v>
      </c>
      <c r="K383">
        <v>165</v>
      </c>
      <c r="L383">
        <v>764</v>
      </c>
      <c r="M383" s="1">
        <v>43818.338182870371</v>
      </c>
    </row>
    <row r="384" spans="1:13">
      <c r="A384" t="s">
        <v>1128</v>
      </c>
      <c r="B384" s="1">
        <v>43928.908101851855</v>
      </c>
      <c r="C384" t="s">
        <v>1182</v>
      </c>
      <c r="D384">
        <v>0</v>
      </c>
      <c r="E384">
        <v>0</v>
      </c>
      <c r="F384" t="s">
        <v>15</v>
      </c>
      <c r="G384" t="s">
        <v>1130</v>
      </c>
      <c r="H384" t="s">
        <v>1131</v>
      </c>
      <c r="I384">
        <v>213</v>
      </c>
      <c r="J384" t="b">
        <v>0</v>
      </c>
      <c r="K384">
        <v>204</v>
      </c>
      <c r="L384">
        <v>23325</v>
      </c>
      <c r="M384" s="1">
        <v>43687.358124999999</v>
      </c>
    </row>
    <row r="385" spans="1:13">
      <c r="A385" t="s">
        <v>1183</v>
      </c>
      <c r="B385" s="1">
        <v>43928.908090277779</v>
      </c>
      <c r="C385" t="s">
        <v>1184</v>
      </c>
      <c r="D385">
        <v>1</v>
      </c>
      <c r="E385">
        <v>0</v>
      </c>
      <c r="F385" t="s">
        <v>15</v>
      </c>
      <c r="G385" t="s">
        <v>212</v>
      </c>
      <c r="H385" t="s">
        <v>1185</v>
      </c>
      <c r="I385">
        <v>222</v>
      </c>
      <c r="J385" t="b">
        <v>0</v>
      </c>
      <c r="K385">
        <v>195</v>
      </c>
      <c r="L385">
        <v>1381</v>
      </c>
      <c r="M385" s="1">
        <v>43644.519895833335</v>
      </c>
    </row>
    <row r="386" spans="1:13">
      <c r="A386" t="s">
        <v>1186</v>
      </c>
      <c r="B386" s="1">
        <v>43928.908032407409</v>
      </c>
      <c r="C386" t="e">
        <f ca="1">azrseal ねー。思わずPayPay残高使って買っちゃったもん笑</f>
        <v>#NAME?</v>
      </c>
      <c r="D386">
        <v>0</v>
      </c>
      <c r="E386">
        <v>0</v>
      </c>
      <c r="F386" t="s">
        <v>15</v>
      </c>
      <c r="G386" t="s">
        <v>1187</v>
      </c>
      <c r="I386">
        <v>204</v>
      </c>
      <c r="J386" t="b">
        <v>0</v>
      </c>
      <c r="K386">
        <v>313</v>
      </c>
      <c r="L386">
        <v>18740</v>
      </c>
      <c r="M386" s="1">
        <v>40709.505196759259</v>
      </c>
    </row>
    <row r="387" spans="1:13">
      <c r="A387" t="s">
        <v>1188</v>
      </c>
      <c r="B387" s="1">
        <v>43928.907986111109</v>
      </c>
      <c r="C387" t="s">
        <v>1189</v>
      </c>
      <c r="D387">
        <v>0</v>
      </c>
      <c r="E387">
        <v>0</v>
      </c>
      <c r="F387" t="s">
        <v>15</v>
      </c>
      <c r="G387" t="s">
        <v>1190</v>
      </c>
      <c r="H387" t="s">
        <v>1191</v>
      </c>
      <c r="I387">
        <v>194</v>
      </c>
      <c r="J387" t="b">
        <v>0</v>
      </c>
      <c r="K387">
        <v>368</v>
      </c>
      <c r="L387">
        <v>9084</v>
      </c>
      <c r="M387" s="1">
        <v>42296.316145833334</v>
      </c>
    </row>
    <row r="388" spans="1:13">
      <c r="A388" t="s">
        <v>1192</v>
      </c>
      <c r="B388" s="1">
        <v>43928.907893518517</v>
      </c>
      <c r="C388" t="e">
        <f ca="1">koala0024 銀行クレカいいですよデビットカードつくれればなおよしあとpaypay対応してるかとか</f>
        <v>#NAME?</v>
      </c>
      <c r="D388">
        <v>1</v>
      </c>
      <c r="E388">
        <v>0</v>
      </c>
      <c r="F388" t="s">
        <v>15</v>
      </c>
      <c r="G388" t="s">
        <v>1193</v>
      </c>
      <c r="H388" t="s">
        <v>1194</v>
      </c>
      <c r="I388">
        <v>254</v>
      </c>
      <c r="J388" t="b">
        <v>0</v>
      </c>
      <c r="K388">
        <v>480</v>
      </c>
      <c r="L388">
        <v>69384</v>
      </c>
      <c r="M388" s="1">
        <v>40625.266805555555</v>
      </c>
    </row>
    <row r="389" spans="1:13">
      <c r="A389">
        <v>893907</v>
      </c>
      <c r="B389" s="1">
        <v>43928.907870370371</v>
      </c>
      <c r="C389" t="s">
        <v>1195</v>
      </c>
      <c r="D389">
        <v>0</v>
      </c>
      <c r="E389">
        <v>0</v>
      </c>
      <c r="F389" t="s">
        <v>15</v>
      </c>
      <c r="G389" t="s">
        <v>1157</v>
      </c>
      <c r="H389" t="s">
        <v>1158</v>
      </c>
      <c r="I389">
        <v>1494</v>
      </c>
      <c r="J389" t="b">
        <v>0</v>
      </c>
      <c r="K389">
        <v>72</v>
      </c>
      <c r="L389">
        <v>2380</v>
      </c>
      <c r="M389" s="1">
        <v>43832.532071759262</v>
      </c>
    </row>
    <row r="390" spans="1:13">
      <c r="A390" t="s">
        <v>1196</v>
      </c>
      <c r="B390" s="1">
        <v>43928.907627314817</v>
      </c>
      <c r="C390" t="s">
        <v>1197</v>
      </c>
      <c r="D390">
        <v>0</v>
      </c>
      <c r="E390">
        <v>0</v>
      </c>
      <c r="F390" t="s">
        <v>15</v>
      </c>
      <c r="G390" t="s">
        <v>243</v>
      </c>
      <c r="H390" t="s">
        <v>1198</v>
      </c>
      <c r="I390">
        <v>65</v>
      </c>
      <c r="J390" t="b">
        <v>0</v>
      </c>
      <c r="K390">
        <v>55</v>
      </c>
      <c r="L390">
        <v>539</v>
      </c>
      <c r="M390" s="1">
        <v>40344.596597222226</v>
      </c>
    </row>
    <row r="391" spans="1:13">
      <c r="A391" t="s">
        <v>1199</v>
      </c>
      <c r="B391" s="1">
        <v>43928.907534722224</v>
      </c>
      <c r="C391" t="s">
        <v>1200</v>
      </c>
      <c r="D391">
        <v>9</v>
      </c>
      <c r="E391">
        <v>1</v>
      </c>
      <c r="F391" t="s">
        <v>15</v>
      </c>
      <c r="H391" t="s">
        <v>1201</v>
      </c>
      <c r="I391">
        <v>670</v>
      </c>
      <c r="J391" t="b">
        <v>0</v>
      </c>
      <c r="K391">
        <v>602</v>
      </c>
      <c r="L391">
        <v>6611</v>
      </c>
      <c r="M391" s="1">
        <v>43533.33525462963</v>
      </c>
    </row>
    <row r="392" spans="1:13">
      <c r="A392" t="s">
        <v>1202</v>
      </c>
      <c r="B392" s="1">
        <v>43928.907488425924</v>
      </c>
      <c r="C392" t="s">
        <v>1203</v>
      </c>
      <c r="D392">
        <v>0</v>
      </c>
      <c r="E392">
        <v>0</v>
      </c>
      <c r="F392" t="s">
        <v>15</v>
      </c>
      <c r="H392" t="s">
        <v>1204</v>
      </c>
      <c r="I392">
        <v>145</v>
      </c>
      <c r="J392" t="b">
        <v>0</v>
      </c>
      <c r="K392">
        <v>316</v>
      </c>
      <c r="L392">
        <v>15306</v>
      </c>
      <c r="M392" s="1">
        <v>40324.052662037036</v>
      </c>
    </row>
    <row r="393" spans="1:13">
      <c r="A393" t="s">
        <v>1112</v>
      </c>
      <c r="B393" s="1">
        <v>43928.907476851855</v>
      </c>
      <c r="C393" t="s">
        <v>1205</v>
      </c>
      <c r="D393">
        <v>0</v>
      </c>
      <c r="E393">
        <v>0</v>
      </c>
      <c r="F393" t="s">
        <v>15</v>
      </c>
      <c r="H393" t="s">
        <v>1114</v>
      </c>
      <c r="I393">
        <v>7</v>
      </c>
      <c r="J393" t="b">
        <v>0</v>
      </c>
      <c r="K393">
        <v>126</v>
      </c>
      <c r="L393">
        <v>1788</v>
      </c>
      <c r="M393" s="1">
        <v>43237.501319444447</v>
      </c>
    </row>
    <row r="394" spans="1:13" ht="121.5">
      <c r="A394" t="s">
        <v>1206</v>
      </c>
      <c r="B394" s="1">
        <v>43928.907152777778</v>
      </c>
      <c r="C394" t="e">
        <f ca="1">hanayayohei_jp 家の近くにあるのでよく利用してます🎵🎵PayPayも使えて最高です😆🍀</f>
        <v>#NAME?</v>
      </c>
      <c r="D394">
        <v>0</v>
      </c>
      <c r="E394">
        <v>0</v>
      </c>
      <c r="F394" t="s">
        <v>15</v>
      </c>
      <c r="H394" s="2" t="s">
        <v>1207</v>
      </c>
      <c r="I394">
        <v>2207</v>
      </c>
      <c r="J394" t="b">
        <v>0</v>
      </c>
      <c r="K394">
        <v>3405</v>
      </c>
      <c r="L394">
        <v>6360</v>
      </c>
      <c r="M394" s="1">
        <v>43470.629664351851</v>
      </c>
    </row>
    <row r="395" spans="1:13">
      <c r="A395" t="s">
        <v>1208</v>
      </c>
      <c r="B395" s="1">
        <v>43928.906678240739</v>
      </c>
      <c r="C395" t="e">
        <f ca="1">svt_17mwh PayPayで会おう🙆‍♀️💕</f>
        <v>#NAME?</v>
      </c>
      <c r="D395">
        <v>0</v>
      </c>
      <c r="E395">
        <v>0</v>
      </c>
      <c r="F395" t="s">
        <v>15</v>
      </c>
      <c r="G395" t="s">
        <v>1209</v>
      </c>
      <c r="H395" t="s">
        <v>1210</v>
      </c>
      <c r="I395">
        <v>57</v>
      </c>
      <c r="J395" t="b">
        <v>0</v>
      </c>
      <c r="K395">
        <v>99</v>
      </c>
      <c r="L395">
        <v>1452</v>
      </c>
      <c r="M395" s="1">
        <v>43730.552210648151</v>
      </c>
    </row>
    <row r="396" spans="1:13">
      <c r="A396" t="s">
        <v>1211</v>
      </c>
      <c r="B396" s="1">
        <v>43928.9065625</v>
      </c>
      <c r="C396" t="s">
        <v>1212</v>
      </c>
      <c r="D396">
        <v>2</v>
      </c>
      <c r="E396">
        <v>0</v>
      </c>
      <c r="F396" t="s">
        <v>15</v>
      </c>
      <c r="G396" t="s">
        <v>1213</v>
      </c>
      <c r="H396" t="s">
        <v>1214</v>
      </c>
      <c r="I396">
        <v>3414</v>
      </c>
      <c r="J396" t="b">
        <v>0</v>
      </c>
      <c r="K396">
        <v>3356</v>
      </c>
      <c r="L396">
        <v>252586</v>
      </c>
      <c r="M396" s="1">
        <v>41012.621388888889</v>
      </c>
    </row>
    <row r="397" spans="1:13">
      <c r="A397" t="s">
        <v>1215</v>
      </c>
      <c r="B397" s="1">
        <v>43928.906087962961</v>
      </c>
      <c r="C397" t="e">
        <f ca="1">Takoyaki777_ PayPayと密接🐣</f>
        <v>#NAME?</v>
      </c>
      <c r="D397">
        <v>0</v>
      </c>
      <c r="E397">
        <v>0</v>
      </c>
      <c r="F397" t="s">
        <v>15</v>
      </c>
      <c r="H397" t="s">
        <v>1216</v>
      </c>
      <c r="I397">
        <v>101</v>
      </c>
      <c r="J397" t="b">
        <v>0</v>
      </c>
      <c r="K397">
        <v>1800</v>
      </c>
      <c r="L397">
        <v>13350</v>
      </c>
      <c r="M397" s="1">
        <v>41663.204884259256</v>
      </c>
    </row>
    <row r="398" spans="1:13">
      <c r="A398" t="s">
        <v>414</v>
      </c>
      <c r="B398" s="1">
        <v>43928.905960648146</v>
      </c>
      <c r="C398" t="s">
        <v>1217</v>
      </c>
      <c r="D398">
        <v>1</v>
      </c>
      <c r="E398">
        <v>0</v>
      </c>
      <c r="F398" t="s">
        <v>15</v>
      </c>
      <c r="H398" t="s">
        <v>416</v>
      </c>
      <c r="I398">
        <v>28</v>
      </c>
      <c r="J398" t="b">
        <v>0</v>
      </c>
      <c r="K398">
        <v>39</v>
      </c>
      <c r="L398">
        <v>5052</v>
      </c>
      <c r="M398" s="1">
        <v>43678.207777777781</v>
      </c>
    </row>
    <row r="399" spans="1:13">
      <c r="A399" t="s">
        <v>382</v>
      </c>
      <c r="B399" s="1">
        <v>43928.905555555553</v>
      </c>
      <c r="C399" t="s">
        <v>1218</v>
      </c>
      <c r="D399">
        <v>1</v>
      </c>
      <c r="E399">
        <v>0</v>
      </c>
      <c r="F399" t="s">
        <v>15</v>
      </c>
      <c r="G399" t="s">
        <v>383</v>
      </c>
      <c r="H399" t="s">
        <v>384</v>
      </c>
      <c r="I399">
        <v>470</v>
      </c>
      <c r="J399" t="b">
        <v>0</v>
      </c>
      <c r="K399">
        <v>220</v>
      </c>
      <c r="L399">
        <v>14047</v>
      </c>
      <c r="M399" s="1">
        <v>43582.151631944442</v>
      </c>
    </row>
    <row r="400" spans="1:13">
      <c r="A400" t="s">
        <v>1219</v>
      </c>
      <c r="B400" s="1">
        <v>43928.905277777776</v>
      </c>
      <c r="C400" t="e">
        <f ca="1">Takoyaki777_ てかあっちもたこさん？？PayPayほしいーサーティワン食べれるよ😆</f>
        <v>#NAME?</v>
      </c>
      <c r="D400">
        <v>0</v>
      </c>
      <c r="E400">
        <v>0</v>
      </c>
      <c r="F400" t="s">
        <v>15</v>
      </c>
      <c r="H400" t="s">
        <v>1220</v>
      </c>
      <c r="I400">
        <v>480</v>
      </c>
      <c r="J400" t="b">
        <v>0</v>
      </c>
      <c r="K400">
        <v>1693</v>
      </c>
      <c r="L400">
        <v>13319</v>
      </c>
      <c r="M400" s="1">
        <v>43743.168287037035</v>
      </c>
    </row>
    <row r="401" spans="1:13">
      <c r="A401" t="s">
        <v>1221</v>
      </c>
      <c r="B401" s="1">
        <v>43928.905231481483</v>
      </c>
      <c r="C401" t="s">
        <v>1222</v>
      </c>
      <c r="D401">
        <v>3</v>
      </c>
      <c r="E401">
        <v>0</v>
      </c>
      <c r="F401" t="s">
        <v>15</v>
      </c>
      <c r="G401" t="s">
        <v>1223</v>
      </c>
      <c r="H401" t="s">
        <v>1224</v>
      </c>
      <c r="I401">
        <v>816</v>
      </c>
      <c r="J401" t="b">
        <v>0</v>
      </c>
      <c r="K401">
        <v>1261</v>
      </c>
      <c r="L401">
        <v>21999</v>
      </c>
      <c r="M401" s="1">
        <v>39995.377430555556</v>
      </c>
    </row>
    <row r="402" spans="1:13">
      <c r="A402" t="s">
        <v>1225</v>
      </c>
      <c r="B402" s="1">
        <v>43928.90519675926</v>
      </c>
      <c r="C402" t="s">
        <v>1226</v>
      </c>
      <c r="D402">
        <v>3</v>
      </c>
      <c r="E402">
        <v>1</v>
      </c>
      <c r="F402" t="s">
        <v>15</v>
      </c>
      <c r="H402" t="s">
        <v>1227</v>
      </c>
      <c r="I402">
        <v>41</v>
      </c>
      <c r="J402" t="b">
        <v>0</v>
      </c>
      <c r="K402">
        <v>159</v>
      </c>
      <c r="L402">
        <v>5292</v>
      </c>
      <c r="M402" s="1">
        <v>40580.228946759256</v>
      </c>
    </row>
    <row r="403" spans="1:13">
      <c r="A403" t="s">
        <v>1228</v>
      </c>
      <c r="B403" s="1">
        <v>43928.905104166668</v>
      </c>
      <c r="C403" t="s">
        <v>1229</v>
      </c>
      <c r="D403">
        <v>8</v>
      </c>
      <c r="E403">
        <v>0</v>
      </c>
      <c r="F403" t="s">
        <v>15</v>
      </c>
      <c r="G403" t="s">
        <v>1230</v>
      </c>
      <c r="H403" t="s">
        <v>1231</v>
      </c>
      <c r="I403">
        <v>1456</v>
      </c>
      <c r="J403" t="b">
        <v>0</v>
      </c>
      <c r="K403">
        <v>1144</v>
      </c>
      <c r="L403">
        <v>7498</v>
      </c>
      <c r="M403" s="1">
        <v>42299.199525462966</v>
      </c>
    </row>
    <row r="404" spans="1:13">
      <c r="A404" t="s">
        <v>1232</v>
      </c>
      <c r="B404" s="1">
        <v>43928.904999999999</v>
      </c>
      <c r="C404" t="s">
        <v>1233</v>
      </c>
      <c r="D404">
        <v>0</v>
      </c>
      <c r="E404">
        <v>0</v>
      </c>
      <c r="F404" t="s">
        <v>15</v>
      </c>
      <c r="H404" t="s">
        <v>1234</v>
      </c>
      <c r="I404">
        <v>1893</v>
      </c>
      <c r="J404" t="b">
        <v>0</v>
      </c>
      <c r="K404">
        <v>1852</v>
      </c>
      <c r="L404">
        <v>28594</v>
      </c>
      <c r="M404" s="1">
        <v>41796.521863425929</v>
      </c>
    </row>
    <row r="405" spans="1:13">
      <c r="A405" t="s">
        <v>1235</v>
      </c>
      <c r="B405" s="1">
        <v>43928.904849537037</v>
      </c>
      <c r="C405" t="s">
        <v>1236</v>
      </c>
      <c r="D405">
        <v>0</v>
      </c>
      <c r="E405">
        <v>0</v>
      </c>
      <c r="F405" t="s">
        <v>15</v>
      </c>
      <c r="G405" t="s">
        <v>1237</v>
      </c>
      <c r="H405" t="s">
        <v>1238</v>
      </c>
      <c r="I405">
        <v>1064</v>
      </c>
      <c r="J405" t="b">
        <v>0</v>
      </c>
      <c r="K405">
        <v>1343</v>
      </c>
      <c r="L405">
        <v>26541</v>
      </c>
      <c r="M405" s="1">
        <v>42717.121249999997</v>
      </c>
    </row>
    <row r="406" spans="1:13">
      <c r="A406" t="s">
        <v>1239</v>
      </c>
      <c r="B406" s="1">
        <v>43928.904374999998</v>
      </c>
      <c r="C406" t="e">
        <f ca="1">Msan_hanihani27 DAYONE🌟PayPayで会おうな🤝💕</f>
        <v>#NAME?</v>
      </c>
      <c r="D406">
        <v>1</v>
      </c>
      <c r="E406">
        <v>0</v>
      </c>
      <c r="F406" t="s">
        <v>15</v>
      </c>
      <c r="G406" t="s">
        <v>1240</v>
      </c>
      <c r="H406" t="s">
        <v>1241</v>
      </c>
      <c r="I406">
        <v>32</v>
      </c>
      <c r="J406" t="b">
        <v>0</v>
      </c>
      <c r="K406">
        <v>274</v>
      </c>
      <c r="L406">
        <v>982</v>
      </c>
      <c r="M406" s="1">
        <v>43769.639062499999</v>
      </c>
    </row>
    <row r="407" spans="1:13">
      <c r="A407" t="s">
        <v>1112</v>
      </c>
      <c r="B407" s="1">
        <v>43928.90425925926</v>
      </c>
      <c r="C407" t="s">
        <v>1242</v>
      </c>
      <c r="D407">
        <v>0</v>
      </c>
      <c r="E407">
        <v>0</v>
      </c>
      <c r="F407" t="s">
        <v>15</v>
      </c>
      <c r="H407" t="s">
        <v>1114</v>
      </c>
      <c r="I407">
        <v>7</v>
      </c>
      <c r="J407" t="b">
        <v>0</v>
      </c>
      <c r="K407">
        <v>126</v>
      </c>
      <c r="L407">
        <v>1788</v>
      </c>
      <c r="M407" s="1">
        <v>43237.501319444447</v>
      </c>
    </row>
    <row r="408" spans="1:13">
      <c r="A408" t="s">
        <v>385</v>
      </c>
      <c r="B408" s="1">
        <v>43928.903668981482</v>
      </c>
      <c r="C408" t="s">
        <v>1243</v>
      </c>
      <c r="D408">
        <v>0</v>
      </c>
      <c r="E408">
        <v>0</v>
      </c>
      <c r="F408" t="s">
        <v>15</v>
      </c>
      <c r="H408" t="s">
        <v>387</v>
      </c>
      <c r="I408">
        <v>1</v>
      </c>
      <c r="J408" t="b">
        <v>0</v>
      </c>
      <c r="K408">
        <v>2</v>
      </c>
      <c r="L408">
        <v>134</v>
      </c>
      <c r="M408" s="1">
        <v>43356.509479166663</v>
      </c>
    </row>
    <row r="409" spans="1:13" ht="94.5">
      <c r="A409" t="s">
        <v>1244</v>
      </c>
      <c r="B409" s="1">
        <v>43928.903634259259</v>
      </c>
      <c r="C409" t="s">
        <v>1245</v>
      </c>
      <c r="D409">
        <v>0</v>
      </c>
      <c r="E409">
        <v>0</v>
      </c>
      <c r="F409" t="s">
        <v>15</v>
      </c>
      <c r="H409" s="2" t="s">
        <v>1246</v>
      </c>
      <c r="I409">
        <v>87</v>
      </c>
      <c r="J409" t="b">
        <v>0</v>
      </c>
      <c r="K409">
        <v>680</v>
      </c>
      <c r="L409">
        <v>2833</v>
      </c>
      <c r="M409" s="1">
        <v>43838.493576388886</v>
      </c>
    </row>
    <row r="410" spans="1:13">
      <c r="A410" t="s">
        <v>414</v>
      </c>
      <c r="B410" s="1">
        <v>43928.903564814813</v>
      </c>
      <c r="C410" t="s">
        <v>1247</v>
      </c>
      <c r="D410">
        <v>0</v>
      </c>
      <c r="E410">
        <v>0</v>
      </c>
      <c r="F410" t="s">
        <v>15</v>
      </c>
      <c r="H410" t="s">
        <v>416</v>
      </c>
      <c r="I410">
        <v>28</v>
      </c>
      <c r="J410" t="b">
        <v>0</v>
      </c>
      <c r="K410">
        <v>39</v>
      </c>
      <c r="L410">
        <v>5052</v>
      </c>
      <c r="M410" s="1">
        <v>43678.207777777781</v>
      </c>
    </row>
    <row r="411" spans="1:13">
      <c r="A411" t="s">
        <v>1248</v>
      </c>
      <c r="B411" s="1">
        <v>43928.903217592589</v>
      </c>
      <c r="C411" t="s">
        <v>1249</v>
      </c>
      <c r="D411">
        <v>0</v>
      </c>
      <c r="E411">
        <v>0</v>
      </c>
      <c r="F411" t="s">
        <v>15</v>
      </c>
      <c r="G411" t="s">
        <v>1250</v>
      </c>
      <c r="H411" t="s">
        <v>1251</v>
      </c>
      <c r="I411">
        <v>3102</v>
      </c>
      <c r="J411" t="b">
        <v>0</v>
      </c>
      <c r="K411">
        <v>4240</v>
      </c>
      <c r="L411">
        <v>464239</v>
      </c>
      <c r="M411" s="1">
        <v>40183.40898148148</v>
      </c>
    </row>
    <row r="412" spans="1:13">
      <c r="A412" t="s">
        <v>1252</v>
      </c>
      <c r="B412" s="1">
        <v>43928.903182870374</v>
      </c>
      <c r="C412" t="s">
        <v>1253</v>
      </c>
      <c r="D412">
        <v>3</v>
      </c>
      <c r="E412">
        <v>0</v>
      </c>
      <c r="F412" t="s">
        <v>15</v>
      </c>
      <c r="H412" t="s">
        <v>1254</v>
      </c>
      <c r="I412">
        <v>970</v>
      </c>
      <c r="J412" t="b">
        <v>0</v>
      </c>
      <c r="K412">
        <v>517</v>
      </c>
      <c r="L412">
        <v>7610</v>
      </c>
      <c r="M412" s="1">
        <v>40658.361064814817</v>
      </c>
    </row>
    <row r="413" spans="1:13" ht="40.5">
      <c r="A413" t="s">
        <v>1255</v>
      </c>
      <c r="B413" s="1">
        <v>43928.902962962966</v>
      </c>
      <c r="C413" t="s">
        <v>1256</v>
      </c>
      <c r="D413">
        <v>0</v>
      </c>
      <c r="E413">
        <v>0</v>
      </c>
      <c r="F413" t="s">
        <v>15</v>
      </c>
      <c r="H413" s="2" t="s">
        <v>1257</v>
      </c>
      <c r="I413">
        <v>55</v>
      </c>
      <c r="J413" t="b">
        <v>0</v>
      </c>
      <c r="K413">
        <v>71</v>
      </c>
      <c r="L413">
        <v>1419</v>
      </c>
      <c r="M413" s="1">
        <v>43362.129317129627</v>
      </c>
    </row>
    <row r="414" spans="1:13">
      <c r="A414" t="s">
        <v>1258</v>
      </c>
      <c r="B414" s="1">
        <v>43928.902743055558</v>
      </c>
      <c r="C414" t="s">
        <v>1259</v>
      </c>
      <c r="D414">
        <v>0</v>
      </c>
      <c r="E414">
        <v>0</v>
      </c>
      <c r="F414" t="s">
        <v>15</v>
      </c>
      <c r="H414" t="s">
        <v>1260</v>
      </c>
      <c r="I414">
        <v>950</v>
      </c>
      <c r="J414" t="b">
        <v>0</v>
      </c>
      <c r="K414">
        <v>288</v>
      </c>
      <c r="L414">
        <v>14381</v>
      </c>
      <c r="M414" s="1">
        <v>40593.292986111112</v>
      </c>
    </row>
    <row r="415" spans="1:13">
      <c r="A415" t="s">
        <v>414</v>
      </c>
      <c r="B415" s="1">
        <v>43928.902604166666</v>
      </c>
      <c r="C415" t="s">
        <v>1261</v>
      </c>
      <c r="D415">
        <v>0</v>
      </c>
      <c r="E415">
        <v>0</v>
      </c>
      <c r="F415" t="s">
        <v>15</v>
      </c>
      <c r="H415" t="s">
        <v>416</v>
      </c>
      <c r="I415">
        <v>28</v>
      </c>
      <c r="J415" t="b">
        <v>0</v>
      </c>
      <c r="K415">
        <v>39</v>
      </c>
      <c r="L415">
        <v>5052</v>
      </c>
      <c r="M415" s="1">
        <v>43678.207777777781</v>
      </c>
    </row>
    <row r="416" spans="1:13">
      <c r="A416" t="s">
        <v>1262</v>
      </c>
      <c r="B416" s="1">
        <v>43928.90247685185</v>
      </c>
      <c r="C416" t="s">
        <v>1263</v>
      </c>
      <c r="D416">
        <v>0</v>
      </c>
      <c r="E416">
        <v>0</v>
      </c>
      <c r="F416" t="s">
        <v>15</v>
      </c>
      <c r="G416" t="s">
        <v>1264</v>
      </c>
      <c r="I416">
        <v>226</v>
      </c>
      <c r="J416" t="b">
        <v>0</v>
      </c>
      <c r="K416">
        <v>658</v>
      </c>
      <c r="L416">
        <v>16062</v>
      </c>
      <c r="M416" s="1">
        <v>40978.029687499999</v>
      </c>
    </row>
    <row r="417" spans="1:13">
      <c r="A417" t="s">
        <v>1265</v>
      </c>
      <c r="B417" s="1">
        <v>43928.902118055557</v>
      </c>
      <c r="C417" t="s">
        <v>1266</v>
      </c>
      <c r="D417">
        <v>0</v>
      </c>
      <c r="E417">
        <v>0</v>
      </c>
      <c r="F417" t="s">
        <v>15</v>
      </c>
      <c r="G417" t="s">
        <v>1267</v>
      </c>
      <c r="H417" t="s">
        <v>1268</v>
      </c>
      <c r="I417">
        <v>1677</v>
      </c>
      <c r="J417" t="b">
        <v>0</v>
      </c>
      <c r="K417">
        <v>2749</v>
      </c>
      <c r="L417">
        <v>507251</v>
      </c>
      <c r="M417" s="1">
        <v>40206.66505787037</v>
      </c>
    </row>
    <row r="418" spans="1:13" ht="40.5">
      <c r="A418" t="s">
        <v>1255</v>
      </c>
      <c r="B418" s="1">
        <v>43928.90179398148</v>
      </c>
      <c r="C418" t="e">
        <f ca="1">PayPay_konpeto いけるで</f>
        <v>#NAME?</v>
      </c>
      <c r="D418">
        <v>0</v>
      </c>
      <c r="E418">
        <v>0</v>
      </c>
      <c r="F418" t="s">
        <v>15</v>
      </c>
      <c r="H418" s="2" t="s">
        <v>1257</v>
      </c>
      <c r="I418">
        <v>55</v>
      </c>
      <c r="J418" t="b">
        <v>0</v>
      </c>
      <c r="K418">
        <v>71</v>
      </c>
      <c r="L418">
        <v>1419</v>
      </c>
      <c r="M418" s="1">
        <v>43362.129317129627</v>
      </c>
    </row>
    <row r="419" spans="1:13" ht="67.5">
      <c r="A419" t="s">
        <v>1269</v>
      </c>
      <c r="B419" s="1">
        <v>43928.90179398148</v>
      </c>
      <c r="C419" t="s">
        <v>1270</v>
      </c>
      <c r="D419">
        <v>0</v>
      </c>
      <c r="E419">
        <v>0</v>
      </c>
      <c r="F419" t="s">
        <v>15</v>
      </c>
      <c r="H419" s="2" t="s">
        <v>1271</v>
      </c>
      <c r="I419">
        <v>56</v>
      </c>
      <c r="J419" t="b">
        <v>0</v>
      </c>
      <c r="K419">
        <v>0</v>
      </c>
      <c r="L419">
        <v>4045</v>
      </c>
      <c r="M419" s="1">
        <v>43812.557858796295</v>
      </c>
    </row>
    <row r="420" spans="1:13" ht="54">
      <c r="A420" t="s">
        <v>1272</v>
      </c>
      <c r="B420" s="1">
        <v>43928.901365740741</v>
      </c>
      <c r="C420" t="s">
        <v>1273</v>
      </c>
      <c r="D420">
        <v>0</v>
      </c>
      <c r="E420">
        <v>0</v>
      </c>
      <c r="F420" t="s">
        <v>15</v>
      </c>
      <c r="G420" t="s">
        <v>1274</v>
      </c>
      <c r="H420" s="2" t="s">
        <v>1275</v>
      </c>
      <c r="I420">
        <v>140</v>
      </c>
      <c r="J420" t="b">
        <v>0</v>
      </c>
      <c r="K420">
        <v>452</v>
      </c>
      <c r="L420">
        <v>47142</v>
      </c>
      <c r="M420" s="1">
        <v>40148.676226851851</v>
      </c>
    </row>
    <row r="421" spans="1:13">
      <c r="A421" t="s">
        <v>1276</v>
      </c>
      <c r="B421" s="1">
        <v>43928.901122685187</v>
      </c>
      <c r="C421" t="e">
        <f ca="1">youkaininngenn PayPayは？</f>
        <v>#NAME?</v>
      </c>
      <c r="D421">
        <v>1</v>
      </c>
      <c r="E421">
        <v>0</v>
      </c>
      <c r="F421" t="s">
        <v>15</v>
      </c>
      <c r="G421" t="s">
        <v>1277</v>
      </c>
      <c r="H421" t="s">
        <v>1278</v>
      </c>
      <c r="I421">
        <v>606</v>
      </c>
      <c r="J421" t="b">
        <v>0</v>
      </c>
      <c r="K421">
        <v>974</v>
      </c>
      <c r="L421">
        <v>131879</v>
      </c>
      <c r="M421" s="1">
        <v>40251.116655092592</v>
      </c>
    </row>
    <row r="422" spans="1:13">
      <c r="A422" t="s">
        <v>1279</v>
      </c>
      <c r="B422" s="1">
        <v>43928.900856481479</v>
      </c>
      <c r="C422" t="s">
        <v>1280</v>
      </c>
      <c r="D422">
        <v>1</v>
      </c>
      <c r="E422">
        <v>0</v>
      </c>
      <c r="F422" t="s">
        <v>15</v>
      </c>
      <c r="H422" t="s">
        <v>1281</v>
      </c>
      <c r="I422">
        <v>85</v>
      </c>
      <c r="J422" t="b">
        <v>0</v>
      </c>
      <c r="K422">
        <v>110</v>
      </c>
      <c r="L422">
        <v>120</v>
      </c>
      <c r="M422" s="1">
        <v>43866.243368055555</v>
      </c>
    </row>
    <row r="423" spans="1:13">
      <c r="A423" t="s">
        <v>1282</v>
      </c>
      <c r="B423" s="1">
        <v>43928.900613425925</v>
      </c>
      <c r="C423" t="s">
        <v>1283</v>
      </c>
      <c r="D423">
        <v>2</v>
      </c>
      <c r="E423">
        <v>0</v>
      </c>
      <c r="F423" t="s">
        <v>15</v>
      </c>
      <c r="I423">
        <v>44</v>
      </c>
      <c r="J423" t="b">
        <v>0</v>
      </c>
      <c r="K423">
        <v>52</v>
      </c>
      <c r="L423">
        <v>724</v>
      </c>
      <c r="M423" s="1">
        <v>41612.994606481479</v>
      </c>
    </row>
    <row r="424" spans="1:13">
      <c r="A424" t="s">
        <v>1284</v>
      </c>
      <c r="B424" s="1">
        <v>43928.900590277779</v>
      </c>
      <c r="C424" t="s">
        <v>1285</v>
      </c>
      <c r="D424">
        <v>0</v>
      </c>
      <c r="E424">
        <v>0</v>
      </c>
      <c r="F424" t="s">
        <v>15</v>
      </c>
      <c r="G424" t="s">
        <v>1286</v>
      </c>
      <c r="H424" t="s">
        <v>1287</v>
      </c>
      <c r="I424">
        <v>340</v>
      </c>
      <c r="J424" t="b">
        <v>0</v>
      </c>
      <c r="K424">
        <v>521</v>
      </c>
      <c r="L424">
        <v>63432</v>
      </c>
      <c r="M424" s="1">
        <v>40660.590486111112</v>
      </c>
    </row>
    <row r="425" spans="1:13" ht="121.5">
      <c r="A425" t="s">
        <v>1288</v>
      </c>
      <c r="B425" s="1">
        <v>43928.900497685187</v>
      </c>
      <c r="C425" t="s">
        <v>1289</v>
      </c>
      <c r="D425">
        <v>0</v>
      </c>
      <c r="E425">
        <v>0</v>
      </c>
      <c r="F425" t="s">
        <v>15</v>
      </c>
      <c r="H425" s="2" t="s">
        <v>1290</v>
      </c>
      <c r="I425">
        <v>45</v>
      </c>
      <c r="J425" t="b">
        <v>0</v>
      </c>
      <c r="K425">
        <v>99</v>
      </c>
      <c r="L425">
        <v>248</v>
      </c>
      <c r="M425" s="1">
        <v>43603.420173611114</v>
      </c>
    </row>
    <row r="426" spans="1:13">
      <c r="A426" t="s">
        <v>1291</v>
      </c>
      <c r="B426" s="1">
        <v>43928.900405092594</v>
      </c>
      <c r="C426" t="s">
        <v>1292</v>
      </c>
      <c r="D426">
        <v>0</v>
      </c>
      <c r="E426">
        <v>0</v>
      </c>
      <c r="F426" t="s">
        <v>15</v>
      </c>
      <c r="G426" t="s">
        <v>1293</v>
      </c>
      <c r="H426" t="s">
        <v>1294</v>
      </c>
      <c r="I426">
        <v>632</v>
      </c>
      <c r="J426" t="b">
        <v>0</v>
      </c>
      <c r="K426">
        <v>1416</v>
      </c>
      <c r="L426">
        <v>4272</v>
      </c>
      <c r="M426" s="1">
        <v>41584.75917824074</v>
      </c>
    </row>
    <row r="427" spans="1:13">
      <c r="A427" t="s">
        <v>385</v>
      </c>
      <c r="B427" s="1">
        <v>43928.900358796294</v>
      </c>
      <c r="C427" t="s">
        <v>1295</v>
      </c>
      <c r="D427">
        <v>0</v>
      </c>
      <c r="E427">
        <v>0</v>
      </c>
      <c r="F427" t="s">
        <v>15</v>
      </c>
      <c r="H427" t="s">
        <v>387</v>
      </c>
      <c r="I427">
        <v>1</v>
      </c>
      <c r="J427" t="b">
        <v>0</v>
      </c>
      <c r="K427">
        <v>2</v>
      </c>
      <c r="L427">
        <v>134</v>
      </c>
      <c r="M427" s="1">
        <v>43356.509479166663</v>
      </c>
    </row>
    <row r="428" spans="1:13">
      <c r="A428" t="s">
        <v>1296</v>
      </c>
      <c r="B428" s="1">
        <v>43928.900069444448</v>
      </c>
      <c r="C428" t="s">
        <v>1297</v>
      </c>
      <c r="D428">
        <v>0</v>
      </c>
      <c r="E428">
        <v>0</v>
      </c>
      <c r="F428" t="s">
        <v>15</v>
      </c>
      <c r="H428" t="s">
        <v>1298</v>
      </c>
      <c r="I428">
        <v>523</v>
      </c>
      <c r="J428" t="b">
        <v>0</v>
      </c>
      <c r="K428">
        <v>277</v>
      </c>
      <c r="L428">
        <v>156632</v>
      </c>
      <c r="M428" s="1">
        <v>40087.514664351853</v>
      </c>
    </row>
    <row r="429" spans="1:13">
      <c r="A429" t="s">
        <v>1299</v>
      </c>
      <c r="B429" s="1">
        <v>43928.899699074071</v>
      </c>
      <c r="C429" t="s">
        <v>1300</v>
      </c>
      <c r="D429">
        <v>5</v>
      </c>
      <c r="E429">
        <v>0</v>
      </c>
      <c r="F429" t="s">
        <v>15</v>
      </c>
      <c r="G429" t="s">
        <v>1301</v>
      </c>
      <c r="H429" t="s">
        <v>1302</v>
      </c>
      <c r="I429">
        <v>1146</v>
      </c>
      <c r="J429" t="b">
        <v>0</v>
      </c>
      <c r="K429">
        <v>1355</v>
      </c>
      <c r="L429">
        <v>88246</v>
      </c>
      <c r="M429" s="1">
        <v>40055.624930555554</v>
      </c>
    </row>
    <row r="430" spans="1:13">
      <c r="A430" t="s">
        <v>1303</v>
      </c>
      <c r="B430" s="1">
        <v>43928.899652777778</v>
      </c>
      <c r="C430" t="e">
        <f ca="1">nao0407_b1a4 PayPayドームでベアちゃん並べて写真撮ろうね📸6月……大丈夫かなぁ🥺</f>
        <v>#NAME?</v>
      </c>
      <c r="D430">
        <v>0</v>
      </c>
      <c r="E430">
        <v>0</v>
      </c>
      <c r="F430" t="s">
        <v>15</v>
      </c>
      <c r="G430" t="s">
        <v>1304</v>
      </c>
      <c r="H430" t="s">
        <v>1305</v>
      </c>
      <c r="I430">
        <v>122</v>
      </c>
      <c r="J430" t="b">
        <v>0</v>
      </c>
      <c r="K430">
        <v>120</v>
      </c>
      <c r="L430">
        <v>6788</v>
      </c>
      <c r="M430" s="1">
        <v>43338.025509259256</v>
      </c>
    </row>
    <row r="431" spans="1:13">
      <c r="A431" t="s">
        <v>1306</v>
      </c>
      <c r="B431" s="1">
        <v>43928.899375000001</v>
      </c>
      <c r="C431" t="s">
        <v>1307</v>
      </c>
      <c r="D431">
        <v>1</v>
      </c>
      <c r="E431">
        <v>0</v>
      </c>
      <c r="F431" t="s">
        <v>15</v>
      </c>
      <c r="G431" t="s">
        <v>1308</v>
      </c>
      <c r="H431" t="s">
        <v>1309</v>
      </c>
      <c r="I431">
        <v>1128</v>
      </c>
      <c r="J431" t="b">
        <v>0</v>
      </c>
      <c r="K431">
        <v>703</v>
      </c>
      <c r="L431">
        <v>8824</v>
      </c>
      <c r="M431" s="1">
        <v>40134.565046296295</v>
      </c>
    </row>
    <row r="432" spans="1:13">
      <c r="A432" t="s">
        <v>1310</v>
      </c>
      <c r="B432" s="1">
        <v>43928.899062500001</v>
      </c>
      <c r="C432" t="e">
        <f ca="1">_xlfn.SINGLE(n0se_paypay _xlfn.SINGLE(bkmtnpr44 違うよチューしてるんよ))</f>
        <v>#NAME?</v>
      </c>
      <c r="D432">
        <v>2</v>
      </c>
      <c r="E432">
        <v>0</v>
      </c>
      <c r="F432" t="s">
        <v>15</v>
      </c>
      <c r="H432" t="s">
        <v>1311</v>
      </c>
      <c r="I432">
        <v>9</v>
      </c>
      <c r="J432" t="b">
        <v>0</v>
      </c>
      <c r="K432">
        <v>9</v>
      </c>
      <c r="L432">
        <v>78</v>
      </c>
      <c r="M432" s="1">
        <v>43860.539872685185</v>
      </c>
    </row>
    <row r="433" spans="1:13">
      <c r="A433" t="s">
        <v>1312</v>
      </c>
      <c r="B433" s="1">
        <v>43928.898715277777</v>
      </c>
      <c r="C433" t="s">
        <v>1313</v>
      </c>
      <c r="D433">
        <v>0</v>
      </c>
      <c r="E433">
        <v>0</v>
      </c>
      <c r="F433" t="s">
        <v>15</v>
      </c>
      <c r="G433" t="s">
        <v>1314</v>
      </c>
      <c r="H433" t="s">
        <v>1315</v>
      </c>
      <c r="I433">
        <v>109</v>
      </c>
      <c r="J433" t="b">
        <v>0</v>
      </c>
      <c r="K433">
        <v>279</v>
      </c>
      <c r="L433">
        <v>21124</v>
      </c>
      <c r="M433" s="1">
        <v>42670.352592592593</v>
      </c>
    </row>
    <row r="434" spans="1:13">
      <c r="A434" t="s">
        <v>1316</v>
      </c>
      <c r="B434" s="1">
        <v>43928.898657407408</v>
      </c>
      <c r="C434" t="e">
        <f ca="1">PayPay_konpeto ありがとうう</f>
        <v>#NAME?</v>
      </c>
      <c r="D434">
        <v>1</v>
      </c>
      <c r="E434">
        <v>0</v>
      </c>
      <c r="F434" t="s">
        <v>15</v>
      </c>
      <c r="G434" t="s">
        <v>1317</v>
      </c>
      <c r="H434" t="s">
        <v>1318</v>
      </c>
      <c r="I434">
        <v>317</v>
      </c>
      <c r="J434" t="b">
        <v>0</v>
      </c>
      <c r="K434">
        <v>384</v>
      </c>
      <c r="L434">
        <v>12435</v>
      </c>
      <c r="M434" s="1">
        <v>41084.06050925926</v>
      </c>
    </row>
    <row r="435" spans="1:13">
      <c r="A435" t="s">
        <v>1319</v>
      </c>
      <c r="B435" s="1">
        <v>43928.898298611108</v>
      </c>
      <c r="C435" t="s">
        <v>1320</v>
      </c>
      <c r="D435">
        <v>0</v>
      </c>
      <c r="E435">
        <v>0</v>
      </c>
      <c r="F435" t="s">
        <v>15</v>
      </c>
      <c r="G435" t="s">
        <v>1321</v>
      </c>
      <c r="H435" t="s">
        <v>1322</v>
      </c>
      <c r="I435">
        <v>216</v>
      </c>
      <c r="J435" t="b">
        <v>0</v>
      </c>
      <c r="K435">
        <v>243</v>
      </c>
      <c r="L435">
        <v>443</v>
      </c>
      <c r="M435" s="1">
        <v>43902.236041666663</v>
      </c>
    </row>
    <row r="436" spans="1:13">
      <c r="A436" t="s">
        <v>1323</v>
      </c>
      <c r="B436" s="1">
        <v>43928.898240740738</v>
      </c>
      <c r="C436" t="s">
        <v>1324</v>
      </c>
      <c r="D436">
        <v>0</v>
      </c>
      <c r="E436">
        <v>0</v>
      </c>
      <c r="F436" t="s">
        <v>15</v>
      </c>
      <c r="G436" t="s">
        <v>1325</v>
      </c>
      <c r="H436" t="s">
        <v>1326</v>
      </c>
      <c r="I436">
        <v>70</v>
      </c>
      <c r="J436" t="b">
        <v>0</v>
      </c>
      <c r="K436">
        <v>113</v>
      </c>
      <c r="L436">
        <v>1633</v>
      </c>
      <c r="M436" s="1">
        <v>41282.046099537038</v>
      </c>
    </row>
    <row r="437" spans="1:13">
      <c r="A437" t="s">
        <v>1327</v>
      </c>
      <c r="B437" s="1">
        <v>43928.898101851853</v>
      </c>
      <c r="C437" t="e">
        <f ca="1">_xlfn.SINGLE(Shotaro_Sue3 これを機にPayPay登録しようと思ってたんですけど),制限とかあるんですね...</f>
        <v>#NAME?</v>
      </c>
      <c r="D437">
        <v>0</v>
      </c>
      <c r="E437">
        <v>0</v>
      </c>
      <c r="F437" t="s">
        <v>15</v>
      </c>
      <c r="G437" t="s">
        <v>357</v>
      </c>
      <c r="H437" t="s">
        <v>1328</v>
      </c>
      <c r="I437">
        <v>263</v>
      </c>
      <c r="J437" t="b">
        <v>0</v>
      </c>
      <c r="K437">
        <v>582</v>
      </c>
      <c r="L437">
        <v>3911</v>
      </c>
      <c r="M437" s="1">
        <v>42138.607858796298</v>
      </c>
    </row>
    <row r="438" spans="1:13" ht="148.5">
      <c r="A438" t="s">
        <v>1329</v>
      </c>
      <c r="B438" s="1">
        <v>43928.89739583333</v>
      </c>
      <c r="C438" t="s">
        <v>1330</v>
      </c>
      <c r="D438">
        <v>0</v>
      </c>
      <c r="E438">
        <v>0</v>
      </c>
      <c r="F438" t="s">
        <v>15</v>
      </c>
      <c r="G438" t="s">
        <v>1331</v>
      </c>
      <c r="H438" s="2" t="s">
        <v>1332</v>
      </c>
      <c r="I438">
        <v>307</v>
      </c>
      <c r="J438" t="b">
        <v>0</v>
      </c>
      <c r="K438">
        <v>391</v>
      </c>
      <c r="L438">
        <v>110878</v>
      </c>
      <c r="M438" s="1">
        <v>40389.24726851852</v>
      </c>
    </row>
    <row r="439" spans="1:13">
      <c r="A439" t="s">
        <v>414</v>
      </c>
      <c r="B439" s="1">
        <v>43928.897094907406</v>
      </c>
      <c r="C439" t="s">
        <v>1333</v>
      </c>
      <c r="D439">
        <v>0</v>
      </c>
      <c r="E439">
        <v>0</v>
      </c>
      <c r="F439" t="s">
        <v>15</v>
      </c>
      <c r="H439" t="s">
        <v>416</v>
      </c>
      <c r="I439">
        <v>28</v>
      </c>
      <c r="J439" t="b">
        <v>0</v>
      </c>
      <c r="K439">
        <v>39</v>
      </c>
      <c r="L439">
        <v>5052</v>
      </c>
      <c r="M439" s="1">
        <v>43678.207777777781</v>
      </c>
    </row>
    <row r="440" spans="1:13">
      <c r="A440" t="s">
        <v>1334</v>
      </c>
      <c r="B440" s="1">
        <v>43928.897037037037</v>
      </c>
      <c r="C440" t="s">
        <v>1335</v>
      </c>
      <c r="D440">
        <v>0</v>
      </c>
      <c r="E440">
        <v>0</v>
      </c>
      <c r="F440" t="s">
        <v>15</v>
      </c>
      <c r="G440" t="s">
        <v>1336</v>
      </c>
      <c r="H440" t="s">
        <v>1337</v>
      </c>
      <c r="I440">
        <v>275</v>
      </c>
      <c r="J440" t="b">
        <v>0</v>
      </c>
      <c r="K440">
        <v>147</v>
      </c>
      <c r="L440">
        <v>4005</v>
      </c>
      <c r="M440" s="1">
        <v>43765.546354166669</v>
      </c>
    </row>
    <row r="441" spans="1:13">
      <c r="A441" t="s">
        <v>1338</v>
      </c>
      <c r="B441" s="1">
        <v>43928.89702546296</v>
      </c>
      <c r="C441" t="s">
        <v>1339</v>
      </c>
      <c r="D441">
        <v>7</v>
      </c>
      <c r="E441">
        <v>2</v>
      </c>
      <c r="F441" t="s">
        <v>15</v>
      </c>
      <c r="G441" t="s">
        <v>1340</v>
      </c>
      <c r="H441" t="s">
        <v>1341</v>
      </c>
      <c r="I441">
        <v>1381</v>
      </c>
      <c r="J441" t="b">
        <v>0</v>
      </c>
      <c r="K441">
        <v>2667</v>
      </c>
      <c r="L441">
        <v>238489</v>
      </c>
      <c r="M441" s="1">
        <v>39189.487905092596</v>
      </c>
    </row>
    <row r="442" spans="1:13">
      <c r="A442" t="s">
        <v>121</v>
      </c>
      <c r="B442" s="1">
        <v>43928.89640046296</v>
      </c>
      <c r="C442" t="s">
        <v>1342</v>
      </c>
      <c r="D442">
        <v>0</v>
      </c>
      <c r="E442">
        <v>0</v>
      </c>
      <c r="F442" t="s">
        <v>15</v>
      </c>
      <c r="H442" t="s">
        <v>123</v>
      </c>
      <c r="I442">
        <v>3</v>
      </c>
      <c r="J442" t="b">
        <v>0</v>
      </c>
      <c r="K442">
        <v>0</v>
      </c>
      <c r="L442">
        <v>95</v>
      </c>
      <c r="M442" s="1">
        <v>43924.244016203702</v>
      </c>
    </row>
    <row r="443" spans="1:13">
      <c r="A443" t="s">
        <v>1316</v>
      </c>
      <c r="B443" s="1">
        <v>43928.896331018521</v>
      </c>
      <c r="C443" t="e">
        <f ca="1">PayPay_konpeto 裏は…がんばれる…問題は玉楼…今回はやるかやらないか悩みどころ…</f>
        <v>#NAME?</v>
      </c>
      <c r="D443">
        <v>0</v>
      </c>
      <c r="E443">
        <v>0</v>
      </c>
      <c r="F443" t="s">
        <v>15</v>
      </c>
      <c r="G443" t="s">
        <v>1317</v>
      </c>
      <c r="H443" t="s">
        <v>1318</v>
      </c>
      <c r="I443">
        <v>317</v>
      </c>
      <c r="J443" t="b">
        <v>0</v>
      </c>
      <c r="K443">
        <v>384</v>
      </c>
      <c r="L443">
        <v>12435</v>
      </c>
      <c r="M443" s="1">
        <v>41084.06050925926</v>
      </c>
    </row>
    <row r="444" spans="1:13">
      <c r="A444" t="s">
        <v>1343</v>
      </c>
      <c r="B444" s="1">
        <v>43928.896111111113</v>
      </c>
      <c r="C444" t="s">
        <v>1344</v>
      </c>
      <c r="D444">
        <v>0</v>
      </c>
      <c r="E444">
        <v>0</v>
      </c>
      <c r="F444" t="s">
        <v>15</v>
      </c>
      <c r="G444" t="s">
        <v>1345</v>
      </c>
      <c r="H444" t="s">
        <v>1346</v>
      </c>
      <c r="I444">
        <v>457</v>
      </c>
      <c r="J444" t="b">
        <v>0</v>
      </c>
      <c r="K444">
        <v>864</v>
      </c>
      <c r="L444">
        <v>35470</v>
      </c>
      <c r="M444" s="1">
        <v>40358.757303240738</v>
      </c>
    </row>
    <row r="445" spans="1:13">
      <c r="A445" t="s">
        <v>200</v>
      </c>
      <c r="B445" s="1">
        <v>43928.896087962959</v>
      </c>
      <c r="C445" t="s">
        <v>1347</v>
      </c>
      <c r="D445">
        <v>0</v>
      </c>
      <c r="E445">
        <v>0</v>
      </c>
      <c r="F445" t="s">
        <v>15</v>
      </c>
      <c r="H445" t="s">
        <v>202</v>
      </c>
      <c r="I445">
        <v>20</v>
      </c>
      <c r="J445" t="b">
        <v>0</v>
      </c>
      <c r="K445">
        <v>30</v>
      </c>
      <c r="L445">
        <v>184</v>
      </c>
      <c r="M445" s="1">
        <v>43911.534016203703</v>
      </c>
    </row>
    <row r="446" spans="1:13">
      <c r="A446" t="s">
        <v>1348</v>
      </c>
      <c r="B446" s="1">
        <v>43928.895983796298</v>
      </c>
      <c r="C446" t="s">
        <v>1349</v>
      </c>
      <c r="D446">
        <v>0</v>
      </c>
      <c r="E446">
        <v>0</v>
      </c>
      <c r="F446" t="s">
        <v>15</v>
      </c>
      <c r="G446" t="s">
        <v>243</v>
      </c>
      <c r="H446" t="s">
        <v>1350</v>
      </c>
      <c r="I446">
        <v>4</v>
      </c>
      <c r="J446" t="b">
        <v>0</v>
      </c>
      <c r="K446">
        <v>25</v>
      </c>
      <c r="L446">
        <v>27</v>
      </c>
      <c r="M446" s="1">
        <v>42725.451909722222</v>
      </c>
    </row>
    <row r="447" spans="1:13">
      <c r="A447" t="s">
        <v>1351</v>
      </c>
      <c r="B447" s="1">
        <v>43928.895613425928</v>
      </c>
      <c r="C447" t="s">
        <v>1352</v>
      </c>
      <c r="D447">
        <v>0</v>
      </c>
      <c r="E447">
        <v>0</v>
      </c>
      <c r="F447" t="s">
        <v>15</v>
      </c>
      <c r="G447" t="s">
        <v>1353</v>
      </c>
      <c r="H447" t="s">
        <v>1354</v>
      </c>
      <c r="I447">
        <v>2721</v>
      </c>
      <c r="J447" t="b">
        <v>0</v>
      </c>
      <c r="K447">
        <v>723</v>
      </c>
      <c r="L447">
        <v>16947</v>
      </c>
      <c r="M447" s="1">
        <v>40345.143622685187</v>
      </c>
    </row>
    <row r="448" spans="1:13">
      <c r="A448" t="s">
        <v>1355</v>
      </c>
      <c r="B448" s="1">
        <v>43928.895416666666</v>
      </c>
      <c r="C448" t="s">
        <v>1356</v>
      </c>
      <c r="D448">
        <v>0</v>
      </c>
      <c r="E448">
        <v>0</v>
      </c>
      <c r="F448" t="s">
        <v>15</v>
      </c>
      <c r="G448" t="s">
        <v>1357</v>
      </c>
      <c r="H448" t="s">
        <v>1358</v>
      </c>
      <c r="I448">
        <v>404</v>
      </c>
      <c r="J448" t="b">
        <v>0</v>
      </c>
      <c r="K448">
        <v>417</v>
      </c>
      <c r="L448">
        <v>7819</v>
      </c>
      <c r="M448" s="1">
        <v>39241.344467592593</v>
      </c>
    </row>
    <row r="449" spans="1:13">
      <c r="A449" t="s">
        <v>1359</v>
      </c>
      <c r="B449" s="1">
        <v>43928.895335648151</v>
      </c>
      <c r="C449" t="s">
        <v>1360</v>
      </c>
      <c r="D449">
        <v>10</v>
      </c>
      <c r="E449">
        <v>0</v>
      </c>
      <c r="F449" t="s">
        <v>15</v>
      </c>
      <c r="G449" t="s">
        <v>1361</v>
      </c>
      <c r="H449" t="s">
        <v>1362</v>
      </c>
      <c r="I449">
        <v>967</v>
      </c>
      <c r="J449" t="b">
        <v>0</v>
      </c>
      <c r="K449">
        <v>1198</v>
      </c>
      <c r="L449">
        <v>52993</v>
      </c>
      <c r="M449" s="1">
        <v>39638.378611111111</v>
      </c>
    </row>
    <row r="450" spans="1:13">
      <c r="A450" t="s">
        <v>414</v>
      </c>
      <c r="B450" s="1">
        <v>43928.895324074074</v>
      </c>
      <c r="C450" t="e">
        <f ca="1">isyutan 裏頑張ってね(いつでも手伝うけど)</f>
        <v>#NAME?</v>
      </c>
      <c r="D450">
        <v>0</v>
      </c>
      <c r="E450">
        <v>0</v>
      </c>
      <c r="F450" t="s">
        <v>15</v>
      </c>
      <c r="H450" t="s">
        <v>416</v>
      </c>
      <c r="I450">
        <v>28</v>
      </c>
      <c r="J450" t="b">
        <v>0</v>
      </c>
      <c r="K450">
        <v>39</v>
      </c>
      <c r="L450">
        <v>5052</v>
      </c>
      <c r="M450" s="1">
        <v>43678.207777777781</v>
      </c>
    </row>
    <row r="451" spans="1:13">
      <c r="A451" t="s">
        <v>1363</v>
      </c>
      <c r="B451" s="1">
        <v>43928.895231481481</v>
      </c>
      <c r="C451" t="s">
        <v>1364</v>
      </c>
      <c r="D451">
        <v>0</v>
      </c>
      <c r="E451">
        <v>0</v>
      </c>
      <c r="F451" t="s">
        <v>15</v>
      </c>
      <c r="I451">
        <v>0</v>
      </c>
      <c r="J451" t="b">
        <v>0</v>
      </c>
      <c r="K451">
        <v>6</v>
      </c>
      <c r="L451">
        <v>5</v>
      </c>
      <c r="M451" s="1">
        <v>43759.015150462961</v>
      </c>
    </row>
    <row r="452" spans="1:13">
      <c r="A452" t="s">
        <v>1365</v>
      </c>
      <c r="B452" s="1">
        <v>43928.894999999997</v>
      </c>
      <c r="C452" t="s">
        <v>1366</v>
      </c>
      <c r="D452">
        <v>15</v>
      </c>
      <c r="E452">
        <v>0</v>
      </c>
      <c r="F452" t="s">
        <v>15</v>
      </c>
      <c r="H452" t="s">
        <v>1367</v>
      </c>
      <c r="I452">
        <v>1941</v>
      </c>
      <c r="J452" t="b">
        <v>0</v>
      </c>
      <c r="K452">
        <v>4218</v>
      </c>
      <c r="L452">
        <v>12807</v>
      </c>
      <c r="M452" s="1">
        <v>40512.672002314815</v>
      </c>
    </row>
    <row r="453" spans="1:13">
      <c r="A453" t="s">
        <v>1368</v>
      </c>
      <c r="B453" s="1">
        <v>43928.894988425927</v>
      </c>
      <c r="C453" t="s">
        <v>1369</v>
      </c>
      <c r="D453">
        <v>0</v>
      </c>
      <c r="E453">
        <v>0</v>
      </c>
      <c r="F453" t="s">
        <v>15</v>
      </c>
      <c r="G453" t="s">
        <v>1370</v>
      </c>
      <c r="H453" t="s">
        <v>1371</v>
      </c>
      <c r="I453">
        <v>641</v>
      </c>
      <c r="J453" t="b">
        <v>0</v>
      </c>
      <c r="K453">
        <v>501</v>
      </c>
      <c r="L453">
        <v>43496</v>
      </c>
      <c r="M453" s="1">
        <v>40242.339004629626</v>
      </c>
    </row>
    <row r="454" spans="1:13">
      <c r="A454" t="s">
        <v>1372</v>
      </c>
      <c r="B454" s="1">
        <v>43928.894849537035</v>
      </c>
      <c r="C454" t="s">
        <v>1373</v>
      </c>
      <c r="D454">
        <v>0</v>
      </c>
      <c r="E454">
        <v>0</v>
      </c>
      <c r="F454" t="s">
        <v>15</v>
      </c>
      <c r="H454" t="s">
        <v>1374</v>
      </c>
      <c r="I454">
        <v>784</v>
      </c>
      <c r="J454" t="b">
        <v>0</v>
      </c>
      <c r="K454">
        <v>2344</v>
      </c>
      <c r="L454">
        <v>43153</v>
      </c>
      <c r="M454" s="1">
        <v>42826.438217592593</v>
      </c>
    </row>
    <row r="455" spans="1:13">
      <c r="A455" t="s">
        <v>1316</v>
      </c>
      <c r="B455" s="1">
        <v>43928.894571759258</v>
      </c>
      <c r="C455" t="e">
        <f ca="1">PayPay_konpeto こちらこそありがとうう</f>
        <v>#NAME?</v>
      </c>
      <c r="D455">
        <v>0</v>
      </c>
      <c r="E455">
        <v>0</v>
      </c>
      <c r="F455" t="s">
        <v>15</v>
      </c>
      <c r="G455" t="s">
        <v>1317</v>
      </c>
      <c r="H455" t="s">
        <v>1318</v>
      </c>
      <c r="I455">
        <v>317</v>
      </c>
      <c r="J455" t="b">
        <v>0</v>
      </c>
      <c r="K455">
        <v>384</v>
      </c>
      <c r="L455">
        <v>12435</v>
      </c>
      <c r="M455" s="1">
        <v>41084.06050925926</v>
      </c>
    </row>
    <row r="456" spans="1:13">
      <c r="A456" t="s">
        <v>1375</v>
      </c>
      <c r="B456" s="1">
        <v>43928.894467592596</v>
      </c>
      <c r="C456" t="s">
        <v>1376</v>
      </c>
      <c r="D456">
        <v>2</v>
      </c>
      <c r="E456">
        <v>0</v>
      </c>
      <c r="F456" t="s">
        <v>15</v>
      </c>
      <c r="G456" t="s">
        <v>1377</v>
      </c>
      <c r="H456" t="s">
        <v>1378</v>
      </c>
      <c r="I456">
        <v>683</v>
      </c>
      <c r="J456" t="b">
        <v>0</v>
      </c>
      <c r="K456">
        <v>1911</v>
      </c>
      <c r="L456">
        <v>6495</v>
      </c>
      <c r="M456" s="1">
        <v>43418.685995370368</v>
      </c>
    </row>
    <row r="457" spans="1:13">
      <c r="A457" t="s">
        <v>414</v>
      </c>
      <c r="B457" s="1">
        <v>43928.894212962965</v>
      </c>
      <c r="C457" t="e">
        <f ca="1">isyutan ありがとうございました。</f>
        <v>#NAME?</v>
      </c>
      <c r="D457">
        <v>0</v>
      </c>
      <c r="E457">
        <v>0</v>
      </c>
      <c r="F457" t="s">
        <v>15</v>
      </c>
      <c r="H457" t="s">
        <v>416</v>
      </c>
      <c r="I457">
        <v>28</v>
      </c>
      <c r="J457" t="b">
        <v>0</v>
      </c>
      <c r="K457">
        <v>39</v>
      </c>
      <c r="L457">
        <v>5052</v>
      </c>
      <c r="M457" s="1">
        <v>43678.207777777781</v>
      </c>
    </row>
    <row r="458" spans="1:13">
      <c r="A458" t="s">
        <v>1379</v>
      </c>
      <c r="B458" s="1">
        <v>43928.894143518519</v>
      </c>
      <c r="C458" t="s">
        <v>1380</v>
      </c>
      <c r="D458">
        <v>4</v>
      </c>
      <c r="E458">
        <v>0</v>
      </c>
      <c r="F458" t="s">
        <v>15</v>
      </c>
      <c r="G458" t="s">
        <v>1381</v>
      </c>
      <c r="H458" t="s">
        <v>1382</v>
      </c>
      <c r="I458">
        <v>158</v>
      </c>
      <c r="J458" t="b">
        <v>0</v>
      </c>
      <c r="K458">
        <v>138</v>
      </c>
      <c r="L458">
        <v>25189</v>
      </c>
      <c r="M458" s="1">
        <v>43214.56832175926</v>
      </c>
    </row>
    <row r="459" spans="1:13">
      <c r="A459" t="s">
        <v>1383</v>
      </c>
      <c r="B459" s="1">
        <v>43928.893784722219</v>
      </c>
      <c r="C459" t="s">
        <v>1384</v>
      </c>
      <c r="D459">
        <v>0</v>
      </c>
      <c r="E459">
        <v>0</v>
      </c>
      <c r="F459" t="s">
        <v>15</v>
      </c>
      <c r="H459" t="s">
        <v>1385</v>
      </c>
      <c r="I459">
        <v>286</v>
      </c>
      <c r="J459" t="b">
        <v>0</v>
      </c>
      <c r="K459">
        <v>397</v>
      </c>
      <c r="L459">
        <v>142885</v>
      </c>
      <c r="M459" s="1">
        <v>39895.465150462966</v>
      </c>
    </row>
    <row r="460" spans="1:13">
      <c r="A460" t="s">
        <v>1386</v>
      </c>
      <c r="B460" s="1">
        <v>43928.893750000003</v>
      </c>
      <c r="C460" t="s">
        <v>1387</v>
      </c>
      <c r="D460">
        <v>0</v>
      </c>
      <c r="E460">
        <v>0</v>
      </c>
      <c r="F460" t="s">
        <v>15</v>
      </c>
      <c r="H460" t="s">
        <v>1388</v>
      </c>
      <c r="I460">
        <v>428</v>
      </c>
      <c r="J460" t="b">
        <v>0</v>
      </c>
      <c r="K460">
        <v>220</v>
      </c>
      <c r="L460">
        <v>36211</v>
      </c>
      <c r="M460" s="1">
        <v>41235.231689814813</v>
      </c>
    </row>
    <row r="461" spans="1:13">
      <c r="A461" t="s">
        <v>1389</v>
      </c>
      <c r="B461" s="1">
        <v>43928.893622685187</v>
      </c>
      <c r="C461" t="s">
        <v>1390</v>
      </c>
      <c r="D461">
        <v>3</v>
      </c>
      <c r="E461">
        <v>0</v>
      </c>
      <c r="F461" t="s">
        <v>15</v>
      </c>
      <c r="H461" t="s">
        <v>1391</v>
      </c>
      <c r="I461">
        <v>97</v>
      </c>
      <c r="J461" t="b">
        <v>0</v>
      </c>
      <c r="K461">
        <v>136</v>
      </c>
      <c r="L461">
        <v>6652</v>
      </c>
      <c r="M461" s="1">
        <v>43065.190185185187</v>
      </c>
    </row>
    <row r="462" spans="1:13" ht="108">
      <c r="A462" t="s">
        <v>1392</v>
      </c>
      <c r="B462" s="1">
        <v>43928.893460648149</v>
      </c>
      <c r="C462" t="s">
        <v>1393</v>
      </c>
      <c r="D462">
        <v>1</v>
      </c>
      <c r="E462">
        <v>0</v>
      </c>
      <c r="F462" t="s">
        <v>15</v>
      </c>
      <c r="G462" t="s">
        <v>322</v>
      </c>
      <c r="H462" s="2" t="s">
        <v>1394</v>
      </c>
      <c r="I462">
        <v>412</v>
      </c>
      <c r="J462" t="b">
        <v>0</v>
      </c>
      <c r="K462">
        <v>515</v>
      </c>
      <c r="L462">
        <v>808</v>
      </c>
      <c r="M462" s="1">
        <v>43433.44431712963</v>
      </c>
    </row>
    <row r="463" spans="1:13" ht="67.5">
      <c r="A463" t="s">
        <v>1395</v>
      </c>
      <c r="B463" s="1">
        <v>43928.893287037034</v>
      </c>
      <c r="C463" t="e">
        <f ca="1">_xlfn.SINGLE(ASKA_Pop_ASKA ASKAさん),全然関係ないんですけど…今日,娘から｢PayPay｣の使い方を教えてもらいました。若い子から教わることも多々ある時代ですから,ねっ🤗(笑)</f>
        <v>#NAME?</v>
      </c>
      <c r="D463">
        <v>1</v>
      </c>
      <c r="E463">
        <v>0</v>
      </c>
      <c r="F463" t="s">
        <v>15</v>
      </c>
      <c r="G463" t="s">
        <v>243</v>
      </c>
      <c r="H463" s="2" t="s">
        <v>1396</v>
      </c>
      <c r="I463">
        <v>108</v>
      </c>
      <c r="J463" t="b">
        <v>0</v>
      </c>
      <c r="K463">
        <v>127</v>
      </c>
      <c r="L463">
        <v>8620</v>
      </c>
      <c r="M463" s="1">
        <v>42864.705127314817</v>
      </c>
    </row>
    <row r="464" spans="1:13">
      <c r="A464" t="s">
        <v>1397</v>
      </c>
      <c r="B464" s="1">
        <v>43928.892939814818</v>
      </c>
      <c r="C464" t="s">
        <v>1398</v>
      </c>
      <c r="D464">
        <v>3</v>
      </c>
      <c r="E464">
        <v>0</v>
      </c>
      <c r="F464" t="s">
        <v>15</v>
      </c>
      <c r="H464" t="s">
        <v>1399</v>
      </c>
      <c r="I464">
        <v>160</v>
      </c>
      <c r="J464" t="b">
        <v>0</v>
      </c>
      <c r="K464">
        <v>156</v>
      </c>
      <c r="L464">
        <v>21818</v>
      </c>
      <c r="M464" s="1">
        <v>40287.485451388886</v>
      </c>
    </row>
    <row r="465" spans="1:13" ht="27">
      <c r="A465" t="s">
        <v>1400</v>
      </c>
      <c r="B465" s="1">
        <v>43928.892824074072</v>
      </c>
      <c r="C465" t="s">
        <v>1401</v>
      </c>
      <c r="D465">
        <v>0</v>
      </c>
      <c r="E465">
        <v>0</v>
      </c>
      <c r="F465" t="s">
        <v>15</v>
      </c>
      <c r="G465" t="s">
        <v>1402</v>
      </c>
      <c r="H465" s="2" t="s">
        <v>1403</v>
      </c>
      <c r="I465">
        <v>76</v>
      </c>
      <c r="J465" t="b">
        <v>0</v>
      </c>
      <c r="K465">
        <v>162</v>
      </c>
      <c r="L465">
        <v>21014</v>
      </c>
      <c r="M465" s="1">
        <v>40339.550393518519</v>
      </c>
    </row>
    <row r="466" spans="1:13" ht="81">
      <c r="A466" t="s">
        <v>904</v>
      </c>
      <c r="B466" s="1">
        <v>43928.892777777779</v>
      </c>
      <c r="C466" t="e">
        <f ca="1">amaimono_310 どこでpaypayつことんねんwwwww</f>
        <v>#NAME?</v>
      </c>
      <c r="D466">
        <v>1</v>
      </c>
      <c r="E466">
        <v>0</v>
      </c>
      <c r="F466" t="s">
        <v>15</v>
      </c>
      <c r="G466" t="s">
        <v>906</v>
      </c>
      <c r="H466" s="2" t="s">
        <v>907</v>
      </c>
      <c r="I466">
        <v>289</v>
      </c>
      <c r="J466" t="b">
        <v>0</v>
      </c>
      <c r="K466">
        <v>298</v>
      </c>
      <c r="L466">
        <v>25398</v>
      </c>
      <c r="M466" s="1">
        <v>43113.626354166663</v>
      </c>
    </row>
    <row r="467" spans="1:13">
      <c r="A467" t="s">
        <v>1404</v>
      </c>
      <c r="B467" s="1">
        <v>43928.892685185187</v>
      </c>
      <c r="C467" t="s">
        <v>1405</v>
      </c>
      <c r="D467">
        <v>3</v>
      </c>
      <c r="E467">
        <v>1</v>
      </c>
      <c r="F467" t="s">
        <v>15</v>
      </c>
      <c r="G467" t="s">
        <v>1406</v>
      </c>
      <c r="H467" t="s">
        <v>1407</v>
      </c>
      <c r="I467">
        <v>5708</v>
      </c>
      <c r="J467" t="b">
        <v>0</v>
      </c>
      <c r="K467">
        <v>5874</v>
      </c>
      <c r="L467">
        <v>58724</v>
      </c>
      <c r="M467" s="1">
        <v>40330.616666666669</v>
      </c>
    </row>
    <row r="468" spans="1:13">
      <c r="A468" t="s">
        <v>1408</v>
      </c>
      <c r="B468" s="1">
        <v>43928.892557870371</v>
      </c>
      <c r="C468" t="s">
        <v>1409</v>
      </c>
      <c r="D468">
        <v>2</v>
      </c>
      <c r="E468">
        <v>2</v>
      </c>
      <c r="F468" t="s">
        <v>15</v>
      </c>
      <c r="H468" t="s">
        <v>1410</v>
      </c>
      <c r="I468">
        <v>1050</v>
      </c>
      <c r="J468" t="b">
        <v>0</v>
      </c>
      <c r="K468">
        <v>196</v>
      </c>
      <c r="L468">
        <v>858</v>
      </c>
      <c r="M468" s="1">
        <v>43732.622523148151</v>
      </c>
    </row>
    <row r="469" spans="1:13">
      <c r="A469" t="s">
        <v>1411</v>
      </c>
      <c r="B469" s="1">
        <v>43928.892245370371</v>
      </c>
      <c r="C469" t="s">
        <v>1412</v>
      </c>
      <c r="D469">
        <v>0</v>
      </c>
      <c r="E469">
        <v>0</v>
      </c>
      <c r="F469" t="s">
        <v>15</v>
      </c>
      <c r="H469" t="s">
        <v>1413</v>
      </c>
      <c r="I469">
        <v>852</v>
      </c>
      <c r="J469" t="b">
        <v>0</v>
      </c>
      <c r="K469">
        <v>222</v>
      </c>
      <c r="L469">
        <v>8119</v>
      </c>
      <c r="M469" s="1">
        <v>42929.473657407405</v>
      </c>
    </row>
    <row r="470" spans="1:13" ht="148.5">
      <c r="A470" t="s">
        <v>1414</v>
      </c>
      <c r="B470" s="1">
        <v>43928.892175925925</v>
      </c>
      <c r="C470" t="s">
        <v>1415</v>
      </c>
      <c r="D470">
        <v>9</v>
      </c>
      <c r="E470">
        <v>6</v>
      </c>
      <c r="F470" t="s">
        <v>15</v>
      </c>
      <c r="G470" t="s">
        <v>1416</v>
      </c>
      <c r="H470" s="2" t="s">
        <v>1417</v>
      </c>
      <c r="I470">
        <v>464</v>
      </c>
      <c r="J470" t="b">
        <v>0</v>
      </c>
      <c r="K470">
        <v>333</v>
      </c>
      <c r="L470">
        <v>5118</v>
      </c>
      <c r="M470" s="1">
        <v>43036.410891203705</v>
      </c>
    </row>
    <row r="471" spans="1:13">
      <c r="A471" t="s">
        <v>414</v>
      </c>
      <c r="B471" s="1">
        <v>43928.892025462963</v>
      </c>
      <c r="C471" t="s">
        <v>1418</v>
      </c>
      <c r="D471">
        <v>1</v>
      </c>
      <c r="E471">
        <v>0</v>
      </c>
      <c r="F471" t="s">
        <v>15</v>
      </c>
      <c r="H471" t="s">
        <v>416</v>
      </c>
      <c r="I471">
        <v>28</v>
      </c>
      <c r="J471" t="b">
        <v>0</v>
      </c>
      <c r="K471">
        <v>39</v>
      </c>
      <c r="L471">
        <v>5052</v>
      </c>
      <c r="M471" s="1">
        <v>43678.207777777781</v>
      </c>
    </row>
    <row r="472" spans="1:13">
      <c r="A472" t="s">
        <v>1419</v>
      </c>
      <c r="B472" s="1">
        <v>43928.892002314817</v>
      </c>
      <c r="C472" t="e">
        <f ca="1">j_e_blink paypayわりと還元あっていいよねあとLINE Payも</f>
        <v>#NAME?</v>
      </c>
      <c r="D472">
        <v>0</v>
      </c>
      <c r="E472">
        <v>0</v>
      </c>
      <c r="F472" t="s">
        <v>15</v>
      </c>
      <c r="G472" t="s">
        <v>1420</v>
      </c>
      <c r="H472" t="s">
        <v>1421</v>
      </c>
      <c r="I472">
        <v>368</v>
      </c>
      <c r="J472" t="b">
        <v>0</v>
      </c>
      <c r="K472">
        <v>368</v>
      </c>
      <c r="L472">
        <v>187328</v>
      </c>
      <c r="M472" s="1">
        <v>40557.763171296298</v>
      </c>
    </row>
    <row r="473" spans="1:13">
      <c r="A473" t="s">
        <v>1422</v>
      </c>
      <c r="B473" s="1">
        <v>43928.891851851855</v>
      </c>
      <c r="C473" t="e">
        <f ca="1">kjr_jkl PayPayモールとかで細々と出てますよ。</f>
        <v>#NAME?</v>
      </c>
      <c r="D473">
        <v>0</v>
      </c>
      <c r="E473">
        <v>0</v>
      </c>
      <c r="F473" t="s">
        <v>15</v>
      </c>
      <c r="G473" t="s">
        <v>1423</v>
      </c>
      <c r="H473" t="s">
        <v>1424</v>
      </c>
      <c r="I473">
        <v>440</v>
      </c>
      <c r="J473" t="b">
        <v>0</v>
      </c>
      <c r="K473">
        <v>743</v>
      </c>
      <c r="L473">
        <v>13352</v>
      </c>
      <c r="M473" s="1">
        <v>40628.671111111114</v>
      </c>
    </row>
    <row r="474" spans="1:13">
      <c r="A474" t="s">
        <v>1425</v>
      </c>
      <c r="B474" s="1">
        <v>43928.891736111109</v>
      </c>
      <c r="C474" t="s">
        <v>1426</v>
      </c>
      <c r="D474">
        <v>0</v>
      </c>
      <c r="E474">
        <v>0</v>
      </c>
      <c r="F474" t="s">
        <v>15</v>
      </c>
      <c r="H474" t="s">
        <v>1427</v>
      </c>
      <c r="I474">
        <v>555</v>
      </c>
      <c r="J474" t="b">
        <v>0</v>
      </c>
      <c r="K474">
        <v>546</v>
      </c>
      <c r="L474">
        <v>9745</v>
      </c>
      <c r="M474" s="1">
        <v>43304.136759259258</v>
      </c>
    </row>
    <row r="475" spans="1:13">
      <c r="A475" t="s">
        <v>1428</v>
      </c>
      <c r="B475" s="1">
        <v>43928.89167824074</v>
      </c>
      <c r="C475" t="s">
        <v>1429</v>
      </c>
      <c r="D475">
        <v>0</v>
      </c>
      <c r="E475">
        <v>0</v>
      </c>
      <c r="F475" t="s">
        <v>15</v>
      </c>
      <c r="G475" t="s">
        <v>1430</v>
      </c>
      <c r="H475" t="s">
        <v>1431</v>
      </c>
      <c r="I475">
        <v>639</v>
      </c>
      <c r="J475" t="b">
        <v>0</v>
      </c>
      <c r="K475">
        <v>804</v>
      </c>
      <c r="L475">
        <v>76924</v>
      </c>
      <c r="M475" s="1">
        <v>40575.27275462963</v>
      </c>
    </row>
    <row r="476" spans="1:13">
      <c r="A476" t="s">
        <v>1432</v>
      </c>
      <c r="B476" s="1">
        <v>43928.89130787037</v>
      </c>
      <c r="C476" t="s">
        <v>1433</v>
      </c>
      <c r="D476">
        <v>8</v>
      </c>
      <c r="E476">
        <v>1</v>
      </c>
      <c r="F476" t="s">
        <v>15</v>
      </c>
      <c r="G476" t="s">
        <v>1434</v>
      </c>
      <c r="H476" t="s">
        <v>1435</v>
      </c>
      <c r="I476">
        <v>6216</v>
      </c>
      <c r="J476" t="b">
        <v>0</v>
      </c>
      <c r="K476">
        <v>832</v>
      </c>
      <c r="L476">
        <v>10443</v>
      </c>
      <c r="M476" s="1">
        <v>43406.318171296298</v>
      </c>
    </row>
    <row r="477" spans="1:13">
      <c r="A477" t="s">
        <v>1436</v>
      </c>
      <c r="B477" s="1">
        <v>43928.891099537039</v>
      </c>
      <c r="C477" t="s">
        <v>1437</v>
      </c>
      <c r="D477">
        <v>0</v>
      </c>
      <c r="E477">
        <v>0</v>
      </c>
      <c r="F477" t="s">
        <v>15</v>
      </c>
      <c r="G477" t="s">
        <v>1438</v>
      </c>
      <c r="I477">
        <v>272</v>
      </c>
      <c r="J477" t="b">
        <v>0</v>
      </c>
      <c r="K477">
        <v>153</v>
      </c>
      <c r="L477">
        <v>60021</v>
      </c>
      <c r="M477" s="1">
        <v>43048.622442129628</v>
      </c>
    </row>
    <row r="478" spans="1:13">
      <c r="A478" t="s">
        <v>385</v>
      </c>
      <c r="B478" s="1">
        <v>43928.890972222223</v>
      </c>
      <c r="C478" t="s">
        <v>1439</v>
      </c>
      <c r="D478">
        <v>0</v>
      </c>
      <c r="E478">
        <v>0</v>
      </c>
      <c r="F478" t="s">
        <v>15</v>
      </c>
      <c r="H478" t="s">
        <v>387</v>
      </c>
      <c r="I478">
        <v>1</v>
      </c>
      <c r="J478" t="b">
        <v>0</v>
      </c>
      <c r="K478">
        <v>2</v>
      </c>
      <c r="L478">
        <v>134</v>
      </c>
      <c r="M478" s="1">
        <v>43356.509479166663</v>
      </c>
    </row>
    <row r="479" spans="1:13">
      <c r="A479" t="s">
        <v>1440</v>
      </c>
      <c r="B479" s="1">
        <v>43928.890914351854</v>
      </c>
      <c r="C479" t="s">
        <v>1441</v>
      </c>
      <c r="D479">
        <v>2</v>
      </c>
      <c r="E479">
        <v>0</v>
      </c>
      <c r="F479" t="s">
        <v>15</v>
      </c>
      <c r="H479" t="s">
        <v>1442</v>
      </c>
      <c r="I479">
        <v>1229</v>
      </c>
      <c r="J479" t="b">
        <v>0</v>
      </c>
      <c r="K479">
        <v>1357</v>
      </c>
      <c r="L479">
        <v>227236</v>
      </c>
      <c r="M479" s="1">
        <v>39586.139976851853</v>
      </c>
    </row>
    <row r="480" spans="1:13">
      <c r="A480" t="s">
        <v>1443</v>
      </c>
      <c r="B480" s="1">
        <v>43928.890706018516</v>
      </c>
      <c r="C480" t="s">
        <v>1444</v>
      </c>
      <c r="D480">
        <v>0</v>
      </c>
      <c r="E480">
        <v>0</v>
      </c>
      <c r="F480" t="s">
        <v>15</v>
      </c>
      <c r="G480" t="s">
        <v>1445</v>
      </c>
      <c r="H480" t="s">
        <v>1446</v>
      </c>
      <c r="I480">
        <v>93</v>
      </c>
      <c r="J480" t="b">
        <v>0</v>
      </c>
      <c r="K480">
        <v>100</v>
      </c>
      <c r="L480">
        <v>3595</v>
      </c>
      <c r="M480" s="1">
        <v>42786.21466435185</v>
      </c>
    </row>
    <row r="481" spans="1:13" ht="40.5">
      <c r="A481" t="s">
        <v>1447</v>
      </c>
      <c r="B481" s="1">
        <v>43928.890115740738</v>
      </c>
      <c r="C481" t="e">
        <f ca="1">gatarou041 あーwwwそれだけじゃなくてPayPayがドカンとセール売って行列と怒号が飛び交いそう</f>
        <v>#NAME?</v>
      </c>
      <c r="D481">
        <v>0</v>
      </c>
      <c r="E481">
        <v>0</v>
      </c>
      <c r="F481" t="s">
        <v>15</v>
      </c>
      <c r="G481" t="s">
        <v>1448</v>
      </c>
      <c r="H481" s="2" t="s">
        <v>1449</v>
      </c>
      <c r="I481">
        <v>616</v>
      </c>
      <c r="J481" t="b">
        <v>0</v>
      </c>
      <c r="K481">
        <v>687</v>
      </c>
      <c r="L481">
        <v>162080</v>
      </c>
      <c r="M481" s="1">
        <v>40282.609317129631</v>
      </c>
    </row>
    <row r="482" spans="1:13">
      <c r="A482" t="s">
        <v>1450</v>
      </c>
      <c r="B482" s="1">
        <v>43928.889814814815</v>
      </c>
      <c r="C482" t="e">
        <f ca="1">ANZU_WAgg ふぁあああ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あああああぁぁぁあああ</f>
        <v>#NAME?</v>
      </c>
      <c r="D482">
        <v>1</v>
      </c>
      <c r="E482">
        <v>1</v>
      </c>
      <c r="F482" t="s">
        <v>15</v>
      </c>
      <c r="H482" t="s">
        <v>1451</v>
      </c>
      <c r="I482">
        <v>681</v>
      </c>
      <c r="J482" t="b">
        <v>0</v>
      </c>
      <c r="K482">
        <v>830</v>
      </c>
      <c r="L482">
        <v>5607</v>
      </c>
      <c r="M482" s="1">
        <v>43850.243055555555</v>
      </c>
    </row>
    <row r="483" spans="1:13">
      <c r="A483" t="s">
        <v>414</v>
      </c>
      <c r="B483" s="1">
        <v>43928.889664351853</v>
      </c>
      <c r="C483" t="s">
        <v>1452</v>
      </c>
      <c r="D483">
        <v>0</v>
      </c>
      <c r="E483">
        <v>0</v>
      </c>
      <c r="F483" t="s">
        <v>15</v>
      </c>
      <c r="H483" t="s">
        <v>416</v>
      </c>
      <c r="I483">
        <v>28</v>
      </c>
      <c r="J483" t="b">
        <v>0</v>
      </c>
      <c r="K483">
        <v>39</v>
      </c>
      <c r="L483">
        <v>5052</v>
      </c>
      <c r="M483" s="1">
        <v>43678.207777777781</v>
      </c>
    </row>
    <row r="484" spans="1:13">
      <c r="A484" t="s">
        <v>1453</v>
      </c>
      <c r="B484" s="1">
        <v>43928.889641203707</v>
      </c>
      <c r="C484" t="s">
        <v>1454</v>
      </c>
      <c r="D484">
        <v>0</v>
      </c>
      <c r="E484">
        <v>0</v>
      </c>
      <c r="F484" t="s">
        <v>15</v>
      </c>
      <c r="G484" t="s">
        <v>1455</v>
      </c>
      <c r="H484" t="s">
        <v>1456</v>
      </c>
      <c r="I484">
        <v>1865</v>
      </c>
      <c r="J484" t="b">
        <v>0</v>
      </c>
      <c r="K484">
        <v>5001</v>
      </c>
      <c r="L484">
        <v>63069</v>
      </c>
      <c r="M484" s="1">
        <v>42759.493587962963</v>
      </c>
    </row>
    <row r="485" spans="1:13">
      <c r="A485" t="s">
        <v>1457</v>
      </c>
      <c r="B485" s="1">
        <v>43928.889166666668</v>
      </c>
      <c r="C485" t="s">
        <v>1458</v>
      </c>
      <c r="D485">
        <v>1</v>
      </c>
      <c r="E485">
        <v>1</v>
      </c>
      <c r="F485" t="s">
        <v>15</v>
      </c>
      <c r="G485" t="s">
        <v>1459</v>
      </c>
      <c r="H485" t="s">
        <v>1460</v>
      </c>
      <c r="I485">
        <v>194</v>
      </c>
      <c r="J485" t="b">
        <v>0</v>
      </c>
      <c r="K485">
        <v>179</v>
      </c>
      <c r="L485">
        <v>21576</v>
      </c>
      <c r="M485" s="1">
        <v>40762.176886574074</v>
      </c>
    </row>
    <row r="486" spans="1:13" ht="81">
      <c r="A486" t="s">
        <v>1461</v>
      </c>
      <c r="B486" s="1">
        <v>43928.889131944445</v>
      </c>
      <c r="C486" t="s">
        <v>1462</v>
      </c>
      <c r="D486">
        <v>1</v>
      </c>
      <c r="E486">
        <v>0</v>
      </c>
      <c r="F486" t="s">
        <v>15</v>
      </c>
      <c r="G486" t="s">
        <v>1463</v>
      </c>
      <c r="H486" s="2" t="s">
        <v>1464</v>
      </c>
      <c r="I486">
        <v>409</v>
      </c>
      <c r="J486" t="b">
        <v>0</v>
      </c>
      <c r="K486">
        <v>1489</v>
      </c>
      <c r="L486">
        <v>4455</v>
      </c>
      <c r="M486" s="1">
        <v>43500.379201388889</v>
      </c>
    </row>
    <row r="487" spans="1:13">
      <c r="A487" t="s">
        <v>1465</v>
      </c>
      <c r="B487" s="1">
        <v>43928.889039351852</v>
      </c>
      <c r="C487" t="s">
        <v>1466</v>
      </c>
      <c r="D487">
        <v>10</v>
      </c>
      <c r="E487">
        <v>0</v>
      </c>
      <c r="F487" t="s">
        <v>15</v>
      </c>
      <c r="H487" t="s">
        <v>1467</v>
      </c>
      <c r="I487">
        <v>165</v>
      </c>
      <c r="J487" t="b">
        <v>0</v>
      </c>
      <c r="K487">
        <v>170</v>
      </c>
      <c r="L487">
        <v>971</v>
      </c>
      <c r="M487" s="1">
        <v>43560.153749999998</v>
      </c>
    </row>
    <row r="488" spans="1:13">
      <c r="A488" t="s">
        <v>1468</v>
      </c>
      <c r="B488" s="1">
        <v>43928.889027777775</v>
      </c>
      <c r="C488" t="s">
        <v>1469</v>
      </c>
      <c r="D488">
        <v>1</v>
      </c>
      <c r="E488">
        <v>0</v>
      </c>
      <c r="F488" t="s">
        <v>15</v>
      </c>
      <c r="G488" t="s">
        <v>1470</v>
      </c>
      <c r="H488" t="s">
        <v>1471</v>
      </c>
      <c r="I488">
        <v>272</v>
      </c>
      <c r="J488" t="b">
        <v>0</v>
      </c>
      <c r="K488">
        <v>232</v>
      </c>
      <c r="L488">
        <v>16822</v>
      </c>
      <c r="M488" s="1">
        <v>40238.557858796295</v>
      </c>
    </row>
    <row r="489" spans="1:13" ht="81">
      <c r="A489" t="s">
        <v>1472</v>
      </c>
      <c r="B489" s="1">
        <v>43928.889027777775</v>
      </c>
      <c r="C489" t="s">
        <v>1473</v>
      </c>
      <c r="D489">
        <v>0</v>
      </c>
      <c r="E489">
        <v>0</v>
      </c>
      <c r="F489" t="s">
        <v>15</v>
      </c>
      <c r="G489" t="s">
        <v>1474</v>
      </c>
      <c r="H489" s="2" t="s">
        <v>1475</v>
      </c>
      <c r="I489">
        <v>1383</v>
      </c>
      <c r="J489" t="b">
        <v>0</v>
      </c>
      <c r="K489">
        <v>1151</v>
      </c>
      <c r="L489">
        <v>426070</v>
      </c>
      <c r="M489" s="1">
        <v>41046.571435185186</v>
      </c>
    </row>
    <row r="490" spans="1:13">
      <c r="A490" t="s">
        <v>1476</v>
      </c>
      <c r="B490" s="1">
        <v>43928.88894675926</v>
      </c>
      <c r="C490" t="s">
        <v>1477</v>
      </c>
      <c r="D490">
        <v>0</v>
      </c>
      <c r="E490">
        <v>0</v>
      </c>
      <c r="F490" t="s">
        <v>15</v>
      </c>
      <c r="G490" t="s">
        <v>1478</v>
      </c>
      <c r="H490" t="s">
        <v>1479</v>
      </c>
      <c r="I490">
        <v>375</v>
      </c>
      <c r="J490" t="b">
        <v>0</v>
      </c>
      <c r="K490">
        <v>521</v>
      </c>
      <c r="L490">
        <v>28162</v>
      </c>
      <c r="M490" s="1">
        <v>42644.68681712963</v>
      </c>
    </row>
    <row r="491" spans="1:13">
      <c r="A491" t="s">
        <v>1480</v>
      </c>
      <c r="B491" s="1">
        <v>43928.888773148145</v>
      </c>
      <c r="C491" t="s">
        <v>1481</v>
      </c>
      <c r="D491">
        <v>0</v>
      </c>
      <c r="E491">
        <v>0</v>
      </c>
      <c r="F491" t="s">
        <v>15</v>
      </c>
      <c r="G491" t="s">
        <v>1482</v>
      </c>
      <c r="H491" t="s">
        <v>1483</v>
      </c>
      <c r="I491">
        <v>203</v>
      </c>
      <c r="J491" t="b">
        <v>0</v>
      </c>
      <c r="K491">
        <v>227</v>
      </c>
      <c r="L491">
        <v>5590</v>
      </c>
      <c r="M491" s="1">
        <v>42358.191053240742</v>
      </c>
    </row>
    <row r="492" spans="1:13">
      <c r="A492" t="s">
        <v>1484</v>
      </c>
      <c r="B492" s="1">
        <v>43928.888622685183</v>
      </c>
      <c r="C492" t="s">
        <v>1485</v>
      </c>
      <c r="D492">
        <v>0</v>
      </c>
      <c r="E492">
        <v>0</v>
      </c>
      <c r="F492" t="s">
        <v>15</v>
      </c>
      <c r="I492">
        <v>204</v>
      </c>
      <c r="J492" t="b">
        <v>0</v>
      </c>
      <c r="K492">
        <v>1255</v>
      </c>
      <c r="L492">
        <v>42804</v>
      </c>
      <c r="M492" s="1">
        <v>39916.627789351849</v>
      </c>
    </row>
    <row r="493" spans="1:13">
      <c r="A493" t="s">
        <v>1486</v>
      </c>
      <c r="B493" s="1">
        <v>43928.88784722222</v>
      </c>
      <c r="C493" t="s">
        <v>1487</v>
      </c>
      <c r="D493">
        <v>0</v>
      </c>
      <c r="E493">
        <v>0</v>
      </c>
      <c r="F493" t="s">
        <v>15</v>
      </c>
      <c r="G493" t="s">
        <v>1488</v>
      </c>
      <c r="H493" t="s">
        <v>1489</v>
      </c>
      <c r="I493">
        <v>341</v>
      </c>
      <c r="J493" t="b">
        <v>0</v>
      </c>
      <c r="K493">
        <v>352</v>
      </c>
      <c r="L493">
        <v>748</v>
      </c>
      <c r="M493" s="1">
        <v>43697.371377314812</v>
      </c>
    </row>
    <row r="494" spans="1:13">
      <c r="A494" t="s">
        <v>1490</v>
      </c>
      <c r="B494" s="1">
        <v>43928.887789351851</v>
      </c>
      <c r="C494" t="s">
        <v>1491</v>
      </c>
      <c r="D494">
        <v>1</v>
      </c>
      <c r="E494">
        <v>0</v>
      </c>
      <c r="F494" t="s">
        <v>15</v>
      </c>
      <c r="G494" t="s">
        <v>1492</v>
      </c>
      <c r="H494" t="s">
        <v>1493</v>
      </c>
      <c r="I494">
        <v>829</v>
      </c>
      <c r="J494" t="b">
        <v>0</v>
      </c>
      <c r="K494">
        <v>411</v>
      </c>
      <c r="L494">
        <v>20203</v>
      </c>
      <c r="M494" s="1">
        <v>43259.229791666665</v>
      </c>
    </row>
    <row r="495" spans="1:13">
      <c r="A495" t="s">
        <v>1494</v>
      </c>
      <c r="B495" s="1">
        <v>43928.887777777774</v>
      </c>
      <c r="C495" t="s">
        <v>1495</v>
      </c>
      <c r="D495">
        <v>0</v>
      </c>
      <c r="E495">
        <v>0</v>
      </c>
      <c r="F495" t="s">
        <v>15</v>
      </c>
      <c r="G495" t="s">
        <v>243</v>
      </c>
      <c r="H495" t="s">
        <v>1496</v>
      </c>
      <c r="I495">
        <v>43</v>
      </c>
      <c r="J495" t="b">
        <v>0</v>
      </c>
      <c r="K495">
        <v>71</v>
      </c>
      <c r="L495">
        <v>4964</v>
      </c>
      <c r="M495" s="1">
        <v>41069.61109953704</v>
      </c>
    </row>
    <row r="496" spans="1:13">
      <c r="A496" t="s">
        <v>1497</v>
      </c>
      <c r="B496" s="1">
        <v>43928.887384259258</v>
      </c>
      <c r="C496" t="s">
        <v>1498</v>
      </c>
      <c r="D496">
        <v>1</v>
      </c>
      <c r="E496">
        <v>0</v>
      </c>
      <c r="F496" t="s">
        <v>15</v>
      </c>
      <c r="G496" t="s">
        <v>1499</v>
      </c>
      <c r="H496" t="s">
        <v>1500</v>
      </c>
      <c r="I496">
        <v>521</v>
      </c>
      <c r="J496" t="b">
        <v>0</v>
      </c>
      <c r="K496">
        <v>382</v>
      </c>
      <c r="L496">
        <v>4503</v>
      </c>
      <c r="M496" s="1">
        <v>42705.648449074077</v>
      </c>
    </row>
    <row r="497" spans="1:13">
      <c r="A497" t="s">
        <v>1239</v>
      </c>
      <c r="B497" s="1">
        <v>43928.887372685182</v>
      </c>
      <c r="C497" t="s">
        <v>1501</v>
      </c>
      <c r="D497">
        <v>0</v>
      </c>
      <c r="E497">
        <v>0</v>
      </c>
      <c r="F497" t="s">
        <v>15</v>
      </c>
      <c r="G497" t="s">
        <v>1240</v>
      </c>
      <c r="H497" t="s">
        <v>1241</v>
      </c>
      <c r="I497">
        <v>32</v>
      </c>
      <c r="J497" t="b">
        <v>0</v>
      </c>
      <c r="K497">
        <v>274</v>
      </c>
      <c r="L497">
        <v>982</v>
      </c>
      <c r="M497" s="1">
        <v>43769.639062499999</v>
      </c>
    </row>
    <row r="498" spans="1:13" ht="27">
      <c r="A498" t="s">
        <v>1502</v>
      </c>
      <c r="B498" s="1">
        <v>43928.887256944443</v>
      </c>
      <c r="C498" t="s">
        <v>1503</v>
      </c>
      <c r="D498">
        <v>0</v>
      </c>
      <c r="E498">
        <v>0</v>
      </c>
      <c r="F498" t="s">
        <v>15</v>
      </c>
      <c r="H498" s="2" t="s">
        <v>1504</v>
      </c>
      <c r="I498">
        <v>105</v>
      </c>
      <c r="J498" t="b">
        <v>0</v>
      </c>
      <c r="K498">
        <v>587</v>
      </c>
      <c r="L498">
        <v>74739</v>
      </c>
      <c r="M498" s="1">
        <v>40562.667199074072</v>
      </c>
    </row>
    <row r="499" spans="1:13">
      <c r="A499" t="s">
        <v>1505</v>
      </c>
      <c r="B499" s="1">
        <v>43928.887118055558</v>
      </c>
      <c r="C499" t="s">
        <v>1506</v>
      </c>
      <c r="D499">
        <v>0</v>
      </c>
      <c r="E499">
        <v>0</v>
      </c>
      <c r="F499" t="s">
        <v>15</v>
      </c>
      <c r="G499" t="s">
        <v>1507</v>
      </c>
      <c r="H499" t="s">
        <v>1508</v>
      </c>
      <c r="I499">
        <v>836</v>
      </c>
      <c r="J499" t="b">
        <v>0</v>
      </c>
      <c r="K499">
        <v>390</v>
      </c>
      <c r="L499">
        <v>139300</v>
      </c>
      <c r="M499" s="1">
        <v>40145.641805555555</v>
      </c>
    </row>
    <row r="500" spans="1:13">
      <c r="A500" t="s">
        <v>1509</v>
      </c>
      <c r="B500" s="1">
        <v>43928.887071759258</v>
      </c>
      <c r="C500" t="s">
        <v>1510</v>
      </c>
      <c r="D500">
        <v>0</v>
      </c>
      <c r="E500">
        <v>0</v>
      </c>
      <c r="F500" t="s">
        <v>15</v>
      </c>
      <c r="H500" t="s">
        <v>1511</v>
      </c>
      <c r="I500">
        <v>166</v>
      </c>
      <c r="J500" t="b">
        <v>0</v>
      </c>
      <c r="K500">
        <v>969</v>
      </c>
      <c r="L500">
        <v>10308</v>
      </c>
      <c r="M500" s="1">
        <v>43353.763159722221</v>
      </c>
    </row>
    <row r="501" spans="1:13">
      <c r="A501" t="s">
        <v>1512</v>
      </c>
      <c r="B501" s="1">
        <v>43928.887002314812</v>
      </c>
      <c r="C501" t="e">
        <f ca="1">_xlfn.SINGLE(niiiiiiiiiiibui PayPayの決済は規約上),対面が絶対ですよ。違反行為はやめて下さい。</f>
        <v>#NAME?</v>
      </c>
      <c r="D501">
        <v>0</v>
      </c>
      <c r="E501">
        <v>0</v>
      </c>
      <c r="F501" t="s">
        <v>15</v>
      </c>
      <c r="G501" t="s">
        <v>72</v>
      </c>
      <c r="H501" t="s">
        <v>1513</v>
      </c>
      <c r="I501">
        <v>622</v>
      </c>
      <c r="J501" t="b">
        <v>0</v>
      </c>
      <c r="K501">
        <v>249</v>
      </c>
      <c r="L501">
        <v>129</v>
      </c>
      <c r="M501" s="1">
        <v>42596.970069444447</v>
      </c>
    </row>
    <row r="502" spans="1:13">
      <c r="A502" t="s">
        <v>1514</v>
      </c>
      <c r="B502" s="1">
        <v>43928.886643518519</v>
      </c>
      <c r="C502" t="s">
        <v>1515</v>
      </c>
      <c r="D502">
        <v>0</v>
      </c>
      <c r="E502">
        <v>0</v>
      </c>
      <c r="F502" t="s">
        <v>15</v>
      </c>
      <c r="G502" t="s">
        <v>1516</v>
      </c>
      <c r="H502" t="s">
        <v>1517</v>
      </c>
      <c r="I502">
        <v>286</v>
      </c>
      <c r="J502" t="b">
        <v>0</v>
      </c>
      <c r="K502">
        <v>403</v>
      </c>
      <c r="L502">
        <v>21820</v>
      </c>
      <c r="M502" s="1">
        <v>40128.929756944446</v>
      </c>
    </row>
    <row r="503" spans="1:13">
      <c r="A503" t="s">
        <v>1518</v>
      </c>
      <c r="B503" s="1">
        <v>43928.886493055557</v>
      </c>
      <c r="C503" t="s">
        <v>1519</v>
      </c>
      <c r="D503">
        <v>1</v>
      </c>
      <c r="E503">
        <v>1</v>
      </c>
      <c r="F503" t="s">
        <v>15</v>
      </c>
      <c r="G503" t="s">
        <v>1520</v>
      </c>
      <c r="H503" t="s">
        <v>1521</v>
      </c>
      <c r="I503">
        <v>8649</v>
      </c>
      <c r="J503" t="b">
        <v>0</v>
      </c>
      <c r="K503">
        <v>2352</v>
      </c>
      <c r="L503">
        <v>47567</v>
      </c>
      <c r="M503" s="1">
        <v>40110.215150462966</v>
      </c>
    </row>
    <row r="504" spans="1:13" ht="94.5">
      <c r="A504" t="s">
        <v>1522</v>
      </c>
      <c r="B504" s="1">
        <v>43928.886273148149</v>
      </c>
      <c r="C504" t="s">
        <v>1523</v>
      </c>
      <c r="D504">
        <v>0</v>
      </c>
      <c r="E504">
        <v>0</v>
      </c>
      <c r="F504" t="s">
        <v>15</v>
      </c>
      <c r="G504" t="s">
        <v>1524</v>
      </c>
      <c r="H504" s="2" t="s">
        <v>1525</v>
      </c>
      <c r="I504">
        <v>28</v>
      </c>
      <c r="J504" t="b">
        <v>0</v>
      </c>
      <c r="K504">
        <v>55</v>
      </c>
      <c r="L504">
        <v>484</v>
      </c>
      <c r="M504" s="1">
        <v>43740.99181712963</v>
      </c>
    </row>
    <row r="505" spans="1:13" ht="54">
      <c r="A505" t="s">
        <v>1526</v>
      </c>
      <c r="B505" s="1">
        <v>43928.886238425926</v>
      </c>
      <c r="C505" t="s">
        <v>1527</v>
      </c>
      <c r="D505">
        <v>0</v>
      </c>
      <c r="E505">
        <v>0</v>
      </c>
      <c r="F505" t="s">
        <v>15</v>
      </c>
      <c r="G505" t="s">
        <v>1528</v>
      </c>
      <c r="H505" s="2" t="s">
        <v>1529</v>
      </c>
      <c r="I505">
        <v>305</v>
      </c>
      <c r="J505" t="b">
        <v>0</v>
      </c>
      <c r="K505">
        <v>374</v>
      </c>
      <c r="L505">
        <v>21970</v>
      </c>
      <c r="M505" s="1">
        <v>40634.717974537038</v>
      </c>
    </row>
    <row r="506" spans="1:13">
      <c r="A506" t="s">
        <v>1530</v>
      </c>
      <c r="B506" s="1">
        <v>43928.885925925926</v>
      </c>
      <c r="C506" t="s">
        <v>1531</v>
      </c>
      <c r="D506">
        <v>0</v>
      </c>
      <c r="E506">
        <v>0</v>
      </c>
      <c r="F506" t="s">
        <v>15</v>
      </c>
      <c r="H506" t="s">
        <v>1532</v>
      </c>
      <c r="I506">
        <v>237</v>
      </c>
      <c r="J506" t="b">
        <v>0</v>
      </c>
      <c r="K506">
        <v>164</v>
      </c>
      <c r="L506">
        <v>39784</v>
      </c>
      <c r="M506" s="1">
        <v>40617.2891087963</v>
      </c>
    </row>
    <row r="507" spans="1:13">
      <c r="A507" t="s">
        <v>1533</v>
      </c>
      <c r="B507" s="1">
        <v>43928.885798611111</v>
      </c>
      <c r="C507" t="s">
        <v>1534</v>
      </c>
      <c r="D507">
        <v>11</v>
      </c>
      <c r="E507">
        <v>1</v>
      </c>
      <c r="F507" t="s">
        <v>15</v>
      </c>
      <c r="H507" t="s">
        <v>1535</v>
      </c>
      <c r="I507">
        <v>161</v>
      </c>
      <c r="J507" t="b">
        <v>0</v>
      </c>
      <c r="K507">
        <v>457</v>
      </c>
      <c r="L507">
        <v>2308</v>
      </c>
      <c r="M507" s="1">
        <v>43917.687986111108</v>
      </c>
    </row>
    <row r="508" spans="1:13">
      <c r="A508" t="s">
        <v>1536</v>
      </c>
      <c r="B508" s="1">
        <v>43928.885555555556</v>
      </c>
      <c r="C508" t="s">
        <v>1537</v>
      </c>
      <c r="D508">
        <v>1</v>
      </c>
      <c r="E508">
        <v>0</v>
      </c>
      <c r="F508" t="s">
        <v>15</v>
      </c>
      <c r="G508" t="s">
        <v>1538</v>
      </c>
      <c r="H508" t="s">
        <v>1539</v>
      </c>
      <c r="I508">
        <v>48</v>
      </c>
      <c r="J508" t="b">
        <v>0</v>
      </c>
      <c r="K508">
        <v>41</v>
      </c>
      <c r="L508">
        <v>3408</v>
      </c>
      <c r="M508" s="1">
        <v>42877.667916666665</v>
      </c>
    </row>
    <row r="509" spans="1:13">
      <c r="A509" t="s">
        <v>1540</v>
      </c>
      <c r="B509" s="1">
        <v>43928.885555555556</v>
      </c>
      <c r="C509" t="s">
        <v>1541</v>
      </c>
      <c r="D509">
        <v>2</v>
      </c>
      <c r="E509">
        <v>0</v>
      </c>
      <c r="F509" t="s">
        <v>15</v>
      </c>
      <c r="G509" t="s">
        <v>1542</v>
      </c>
      <c r="H509" t="s">
        <v>1543</v>
      </c>
      <c r="I509">
        <v>550</v>
      </c>
      <c r="J509" t="b">
        <v>0</v>
      </c>
      <c r="K509">
        <v>759</v>
      </c>
      <c r="L509">
        <v>15138</v>
      </c>
      <c r="M509" s="1">
        <v>41680.604513888888</v>
      </c>
    </row>
    <row r="510" spans="1:13">
      <c r="A510" t="s">
        <v>1232</v>
      </c>
      <c r="B510" s="1">
        <v>43928.885393518518</v>
      </c>
      <c r="C510" t="s">
        <v>1544</v>
      </c>
      <c r="D510">
        <v>1</v>
      </c>
      <c r="E510">
        <v>0</v>
      </c>
      <c r="F510" t="s">
        <v>15</v>
      </c>
      <c r="H510" t="s">
        <v>1234</v>
      </c>
      <c r="I510">
        <v>1893</v>
      </c>
      <c r="J510" t="b">
        <v>0</v>
      </c>
      <c r="K510">
        <v>1852</v>
      </c>
      <c r="L510">
        <v>28594</v>
      </c>
      <c r="M510" s="1">
        <v>41796.521863425929</v>
      </c>
    </row>
    <row r="511" spans="1:13">
      <c r="A511" t="s">
        <v>1545</v>
      </c>
      <c r="B511" s="1">
        <v>43928.885312500002</v>
      </c>
      <c r="C511" t="s">
        <v>1546</v>
      </c>
      <c r="D511">
        <v>0</v>
      </c>
      <c r="E511">
        <v>0</v>
      </c>
      <c r="F511" t="s">
        <v>15</v>
      </c>
      <c r="H511" t="s">
        <v>1547</v>
      </c>
      <c r="I511">
        <v>218</v>
      </c>
      <c r="J511" t="b">
        <v>0</v>
      </c>
      <c r="K511">
        <v>307</v>
      </c>
      <c r="L511">
        <v>57854</v>
      </c>
      <c r="M511" s="1">
        <v>41815.59747685185</v>
      </c>
    </row>
    <row r="512" spans="1:13">
      <c r="A512" t="s">
        <v>1208</v>
      </c>
      <c r="B512" s="1">
        <v>43928.885300925926</v>
      </c>
      <c r="C512" t="e">
        <f ca="1">_xlfn.SINGLE(svt_17mwh あ),PayPayでセブチの握手会だわ笑笑</f>
        <v>#NAME?</v>
      </c>
      <c r="D512">
        <v>0</v>
      </c>
      <c r="E512">
        <v>0</v>
      </c>
      <c r="F512" t="s">
        <v>15</v>
      </c>
      <c r="G512" t="s">
        <v>1209</v>
      </c>
      <c r="H512" t="s">
        <v>1210</v>
      </c>
      <c r="I512">
        <v>57</v>
      </c>
      <c r="J512" t="b">
        <v>0</v>
      </c>
      <c r="K512">
        <v>99</v>
      </c>
      <c r="L512">
        <v>1452</v>
      </c>
      <c r="M512" s="1">
        <v>43730.552210648151</v>
      </c>
    </row>
    <row r="513" spans="1:13">
      <c r="A513" t="s">
        <v>1548</v>
      </c>
      <c r="B513" s="1">
        <v>43928.885138888887</v>
      </c>
      <c r="C513" t="s">
        <v>1549</v>
      </c>
      <c r="D513">
        <v>0</v>
      </c>
      <c r="E513">
        <v>0</v>
      </c>
      <c r="F513" t="s">
        <v>15</v>
      </c>
      <c r="G513" t="s">
        <v>1550</v>
      </c>
      <c r="H513" t="s">
        <v>1551</v>
      </c>
      <c r="I513">
        <v>829</v>
      </c>
      <c r="J513" t="b">
        <v>0</v>
      </c>
      <c r="K513">
        <v>739</v>
      </c>
      <c r="L513">
        <v>145071</v>
      </c>
      <c r="M513" s="1">
        <v>40620.311539351853</v>
      </c>
    </row>
    <row r="514" spans="1:13">
      <c r="A514" t="s">
        <v>1552</v>
      </c>
      <c r="B514" s="1">
        <v>43928.885011574072</v>
      </c>
      <c r="C514" t="s">
        <v>1553</v>
      </c>
      <c r="D514">
        <v>0</v>
      </c>
      <c r="E514">
        <v>0</v>
      </c>
      <c r="F514" t="s">
        <v>15</v>
      </c>
      <c r="G514" t="s">
        <v>1554</v>
      </c>
      <c r="H514" t="s">
        <v>1555</v>
      </c>
      <c r="I514">
        <v>287</v>
      </c>
      <c r="J514" t="b">
        <v>0</v>
      </c>
      <c r="K514">
        <v>275</v>
      </c>
      <c r="L514">
        <v>7256</v>
      </c>
      <c r="M514" s="1">
        <v>42687.290613425925</v>
      </c>
    </row>
    <row r="515" spans="1:13">
      <c r="A515" t="s">
        <v>1556</v>
      </c>
      <c r="B515" s="1">
        <v>43928.884884259256</v>
      </c>
      <c r="C515" t="s">
        <v>1557</v>
      </c>
      <c r="D515">
        <v>1</v>
      </c>
      <c r="E515">
        <v>0</v>
      </c>
      <c r="F515" t="s">
        <v>15</v>
      </c>
      <c r="G515" t="s">
        <v>1558</v>
      </c>
      <c r="H515" t="s">
        <v>1559</v>
      </c>
      <c r="I515">
        <v>255</v>
      </c>
      <c r="J515" t="b">
        <v>0</v>
      </c>
      <c r="K515">
        <v>307</v>
      </c>
      <c r="L515">
        <v>2264</v>
      </c>
      <c r="M515" s="1">
        <v>43838.333622685182</v>
      </c>
    </row>
    <row r="516" spans="1:13">
      <c r="A516" t="s">
        <v>1560</v>
      </c>
      <c r="B516" s="1">
        <v>43928.884687500002</v>
      </c>
      <c r="C516" t="s">
        <v>1561</v>
      </c>
      <c r="D516">
        <v>0</v>
      </c>
      <c r="E516">
        <v>0</v>
      </c>
      <c r="F516" t="s">
        <v>15</v>
      </c>
      <c r="G516" t="s">
        <v>1562</v>
      </c>
      <c r="H516" t="s">
        <v>1563</v>
      </c>
      <c r="I516">
        <v>629</v>
      </c>
      <c r="J516" t="b">
        <v>0</v>
      </c>
      <c r="K516">
        <v>949</v>
      </c>
      <c r="L516">
        <v>224256</v>
      </c>
      <c r="M516" s="1">
        <v>41564.141145833331</v>
      </c>
    </row>
    <row r="517" spans="1:13">
      <c r="A517" t="s">
        <v>1564</v>
      </c>
      <c r="B517" s="1">
        <v>43928.884641203702</v>
      </c>
      <c r="C517" t="s">
        <v>1565</v>
      </c>
      <c r="D517">
        <v>5</v>
      </c>
      <c r="E517">
        <v>1</v>
      </c>
      <c r="F517" t="s">
        <v>15</v>
      </c>
      <c r="G517" t="s">
        <v>1566</v>
      </c>
      <c r="H517" t="s">
        <v>1567</v>
      </c>
      <c r="I517">
        <v>1247</v>
      </c>
      <c r="J517" t="b">
        <v>0</v>
      </c>
      <c r="K517">
        <v>253</v>
      </c>
      <c r="L517">
        <v>2046</v>
      </c>
      <c r="M517" s="1">
        <v>42061.36855324074</v>
      </c>
    </row>
    <row r="518" spans="1:13">
      <c r="A518" t="s">
        <v>1568</v>
      </c>
      <c r="B518" s="1">
        <v>43928.884247685186</v>
      </c>
      <c r="C518" t="s">
        <v>1569</v>
      </c>
      <c r="D518">
        <v>0</v>
      </c>
      <c r="E518">
        <v>0</v>
      </c>
      <c r="F518" t="s">
        <v>15</v>
      </c>
      <c r="G518" t="s">
        <v>1570</v>
      </c>
      <c r="H518" t="s">
        <v>1571</v>
      </c>
      <c r="I518">
        <v>300</v>
      </c>
      <c r="J518" t="b">
        <v>0</v>
      </c>
      <c r="K518">
        <v>569</v>
      </c>
      <c r="L518">
        <v>20104</v>
      </c>
      <c r="M518" s="1">
        <v>40221.673819444448</v>
      </c>
    </row>
    <row r="519" spans="1:13">
      <c r="A519" t="s">
        <v>886</v>
      </c>
      <c r="B519" s="1">
        <v>43928.884166666663</v>
      </c>
      <c r="C519" t="s">
        <v>1572</v>
      </c>
      <c r="D519">
        <v>1</v>
      </c>
      <c r="E519">
        <v>0</v>
      </c>
      <c r="F519" t="s">
        <v>15</v>
      </c>
      <c r="G519" t="s">
        <v>888</v>
      </c>
      <c r="H519" t="s">
        <v>889</v>
      </c>
      <c r="I519">
        <v>94</v>
      </c>
      <c r="J519" t="b">
        <v>0</v>
      </c>
      <c r="K519">
        <v>147</v>
      </c>
      <c r="L519">
        <v>6340</v>
      </c>
      <c r="M519" s="1">
        <v>43632.186469907407</v>
      </c>
    </row>
    <row r="520" spans="1:13">
      <c r="A520" t="s">
        <v>1573</v>
      </c>
      <c r="B520" s="1">
        <v>43928.884108796294</v>
      </c>
      <c r="C520" t="s">
        <v>1574</v>
      </c>
      <c r="D520">
        <v>3</v>
      </c>
      <c r="E520">
        <v>0</v>
      </c>
      <c r="F520" t="s">
        <v>15</v>
      </c>
      <c r="H520" t="s">
        <v>1575</v>
      </c>
      <c r="I520">
        <v>284</v>
      </c>
      <c r="J520" t="b">
        <v>0</v>
      </c>
      <c r="K520">
        <v>57</v>
      </c>
      <c r="L520">
        <v>318</v>
      </c>
      <c r="M520" s="1">
        <v>43801.739907407406</v>
      </c>
    </row>
    <row r="521" spans="1:13">
      <c r="A521" t="s">
        <v>1576</v>
      </c>
      <c r="B521" s="1">
        <v>43928.883761574078</v>
      </c>
      <c r="C521" t="s">
        <v>1577</v>
      </c>
      <c r="D521">
        <v>0</v>
      </c>
      <c r="E521">
        <v>0</v>
      </c>
      <c r="F521" t="s">
        <v>15</v>
      </c>
      <c r="G521" t="s">
        <v>1578</v>
      </c>
      <c r="H521" t="s">
        <v>1579</v>
      </c>
      <c r="I521">
        <v>610</v>
      </c>
      <c r="J521" t="b">
        <v>0</v>
      </c>
      <c r="K521">
        <v>472</v>
      </c>
      <c r="L521">
        <v>267947</v>
      </c>
      <c r="M521" s="1">
        <v>40156.584120370368</v>
      </c>
    </row>
    <row r="522" spans="1:13" ht="162">
      <c r="A522" t="s">
        <v>1580</v>
      </c>
      <c r="B522" s="1">
        <v>43928.883020833331</v>
      </c>
      <c r="C522" t="s">
        <v>1581</v>
      </c>
      <c r="D522">
        <v>14</v>
      </c>
      <c r="E522">
        <v>6</v>
      </c>
      <c r="F522" t="s">
        <v>15</v>
      </c>
      <c r="G522" t="s">
        <v>1582</v>
      </c>
      <c r="H522" s="2" t="s">
        <v>1583</v>
      </c>
      <c r="I522">
        <v>1278</v>
      </c>
      <c r="J522" t="b">
        <v>0</v>
      </c>
      <c r="K522">
        <v>75</v>
      </c>
      <c r="L522">
        <v>584</v>
      </c>
      <c r="M522" s="1">
        <v>41004.255810185183</v>
      </c>
    </row>
    <row r="523" spans="1:13" ht="162">
      <c r="A523" t="s">
        <v>1580</v>
      </c>
      <c r="B523" s="1">
        <v>43928.883020833331</v>
      </c>
      <c r="C523" t="s">
        <v>1584</v>
      </c>
      <c r="D523">
        <v>19</v>
      </c>
      <c r="E523">
        <v>12</v>
      </c>
      <c r="F523" t="s">
        <v>15</v>
      </c>
      <c r="G523" t="s">
        <v>1582</v>
      </c>
      <c r="H523" s="2" t="s">
        <v>1583</v>
      </c>
      <c r="I523">
        <v>1278</v>
      </c>
      <c r="J523" t="b">
        <v>0</v>
      </c>
      <c r="K523">
        <v>75</v>
      </c>
      <c r="L523">
        <v>584</v>
      </c>
      <c r="M523" s="1">
        <v>41004.255810185183</v>
      </c>
    </row>
    <row r="524" spans="1:13">
      <c r="A524" t="s">
        <v>1585</v>
      </c>
      <c r="B524" s="1">
        <v>43928.882916666669</v>
      </c>
      <c r="C524" t="s">
        <v>1586</v>
      </c>
      <c r="D524">
        <v>0</v>
      </c>
      <c r="E524">
        <v>0</v>
      </c>
      <c r="F524" t="s">
        <v>15</v>
      </c>
      <c r="H524" t="s">
        <v>1587</v>
      </c>
      <c r="I524">
        <v>194</v>
      </c>
      <c r="J524" t="b">
        <v>0</v>
      </c>
      <c r="K524">
        <v>198</v>
      </c>
      <c r="L524">
        <v>71103</v>
      </c>
      <c r="M524" s="1">
        <v>40913.40729166667</v>
      </c>
    </row>
    <row r="525" spans="1:13">
      <c r="A525" t="s">
        <v>1588</v>
      </c>
      <c r="B525" s="1">
        <v>43928.882627314815</v>
      </c>
      <c r="C525" t="s">
        <v>1589</v>
      </c>
      <c r="D525">
        <v>5</v>
      </c>
      <c r="E525">
        <v>0</v>
      </c>
      <c r="F525" t="s">
        <v>15</v>
      </c>
      <c r="G525" t="s">
        <v>1590</v>
      </c>
      <c r="H525" t="s">
        <v>1591</v>
      </c>
      <c r="I525">
        <v>373</v>
      </c>
      <c r="J525" t="b">
        <v>0</v>
      </c>
      <c r="K525">
        <v>69</v>
      </c>
      <c r="L525">
        <v>18647</v>
      </c>
      <c r="M525" s="1">
        <v>41374.388969907406</v>
      </c>
    </row>
    <row r="526" spans="1:13">
      <c r="A526" t="s">
        <v>1592</v>
      </c>
      <c r="B526" s="1">
        <v>43928.882581018515</v>
      </c>
      <c r="C526" t="s">
        <v>1593</v>
      </c>
      <c r="D526">
        <v>0</v>
      </c>
      <c r="E526">
        <v>0</v>
      </c>
      <c r="F526" t="s">
        <v>15</v>
      </c>
      <c r="G526" t="s">
        <v>1594</v>
      </c>
      <c r="H526" t="s">
        <v>1595</v>
      </c>
      <c r="I526">
        <v>645</v>
      </c>
      <c r="J526" t="b">
        <v>0</v>
      </c>
      <c r="K526">
        <v>939</v>
      </c>
      <c r="L526">
        <v>10385</v>
      </c>
      <c r="M526" s="1">
        <v>42407.442060185182</v>
      </c>
    </row>
    <row r="527" spans="1:13" ht="135">
      <c r="A527" t="s">
        <v>1596</v>
      </c>
      <c r="B527" s="1">
        <v>43928.882291666669</v>
      </c>
      <c r="C527" t="s">
        <v>1597</v>
      </c>
      <c r="D527">
        <v>1</v>
      </c>
      <c r="E527">
        <v>0</v>
      </c>
      <c r="F527" t="s">
        <v>15</v>
      </c>
      <c r="H527" s="2" t="s">
        <v>1598</v>
      </c>
      <c r="I527">
        <v>402</v>
      </c>
      <c r="J527" t="b">
        <v>0</v>
      </c>
      <c r="K527">
        <v>518</v>
      </c>
      <c r="L527">
        <v>20354</v>
      </c>
      <c r="M527" s="1">
        <v>40562.678726851853</v>
      </c>
    </row>
    <row r="528" spans="1:13">
      <c r="A528" t="s">
        <v>1599</v>
      </c>
      <c r="B528" s="1">
        <v>43928.882118055553</v>
      </c>
      <c r="C528" t="s">
        <v>1600</v>
      </c>
      <c r="D528">
        <v>1</v>
      </c>
      <c r="E528">
        <v>0</v>
      </c>
      <c r="F528" t="s">
        <v>15</v>
      </c>
      <c r="G528" t="s">
        <v>1601</v>
      </c>
      <c r="H528" t="s">
        <v>1602</v>
      </c>
      <c r="I528">
        <v>243</v>
      </c>
      <c r="J528" t="b">
        <v>0</v>
      </c>
      <c r="K528">
        <v>292</v>
      </c>
      <c r="L528">
        <v>21989</v>
      </c>
      <c r="M528" s="1">
        <v>40211.126122685186</v>
      </c>
    </row>
    <row r="529" spans="1:13" ht="121.5">
      <c r="A529" t="s">
        <v>1603</v>
      </c>
      <c r="B529" s="1">
        <v>43928.88208333333</v>
      </c>
      <c r="C529" t="e">
        <f ca="1">_xlfn.SINGLE(shimauma_iro ご確認頂きありがとうございます。お手数をおかけしましたこと),深くお詫び申し上げます。お客様に快適にご利用頂けるサービスとなるよう,改善に努めてまいります。これからも,PayPayをよろしくお願い致します🙇‍♀️</f>
        <v>#NAME?</v>
      </c>
      <c r="D529">
        <v>1</v>
      </c>
      <c r="E529">
        <v>0</v>
      </c>
      <c r="F529" t="s">
        <v>15</v>
      </c>
      <c r="H529" s="2" t="s">
        <v>1604</v>
      </c>
      <c r="I529">
        <v>28435</v>
      </c>
      <c r="J529" t="b">
        <v>0</v>
      </c>
      <c r="K529">
        <v>14</v>
      </c>
      <c r="L529">
        <v>6902</v>
      </c>
      <c r="M529" s="1">
        <v>43389.141886574071</v>
      </c>
    </row>
    <row r="530" spans="1:13">
      <c r="A530" t="s">
        <v>1605</v>
      </c>
      <c r="B530" s="1">
        <v>43928.881539351853</v>
      </c>
      <c r="C530" t="s">
        <v>1606</v>
      </c>
      <c r="D530">
        <v>0</v>
      </c>
      <c r="E530">
        <v>0</v>
      </c>
      <c r="F530" t="s">
        <v>15</v>
      </c>
      <c r="H530" t="s">
        <v>1607</v>
      </c>
      <c r="I530">
        <v>342</v>
      </c>
      <c r="J530" t="b">
        <v>0</v>
      </c>
      <c r="K530">
        <v>160</v>
      </c>
      <c r="L530">
        <v>18200</v>
      </c>
      <c r="M530" s="1">
        <v>40709.364907407406</v>
      </c>
    </row>
    <row r="531" spans="1:13" ht="40.5">
      <c r="A531" t="s">
        <v>1608</v>
      </c>
      <c r="B531" s="1">
        <v>43928.881435185183</v>
      </c>
      <c r="C531" t="s">
        <v>1609</v>
      </c>
      <c r="D531">
        <v>0</v>
      </c>
      <c r="E531">
        <v>0</v>
      </c>
      <c r="F531" t="s">
        <v>15</v>
      </c>
      <c r="H531" s="2" t="s">
        <v>1610</v>
      </c>
      <c r="I531">
        <v>2</v>
      </c>
      <c r="J531" t="b">
        <v>0</v>
      </c>
      <c r="K531">
        <v>2</v>
      </c>
      <c r="L531">
        <v>1665</v>
      </c>
      <c r="M531" s="1">
        <v>43700.759270833332</v>
      </c>
    </row>
    <row r="532" spans="1:13" ht="121.5">
      <c r="A532" t="s">
        <v>1603</v>
      </c>
      <c r="B532" s="1">
        <v>43928.881122685183</v>
      </c>
      <c r="C532" t="s">
        <v>1611</v>
      </c>
      <c r="D532">
        <v>0</v>
      </c>
      <c r="E532">
        <v>0</v>
      </c>
      <c r="F532" t="s">
        <v>15</v>
      </c>
      <c r="H532" s="2" t="s">
        <v>1604</v>
      </c>
      <c r="I532">
        <v>28435</v>
      </c>
      <c r="J532" t="b">
        <v>0</v>
      </c>
      <c r="K532">
        <v>14</v>
      </c>
      <c r="L532">
        <v>6902</v>
      </c>
      <c r="M532" s="1">
        <v>43389.141886574071</v>
      </c>
    </row>
    <row r="533" spans="1:13">
      <c r="A533" t="s">
        <v>1612</v>
      </c>
      <c r="B533" s="1">
        <v>43928.880902777775</v>
      </c>
      <c r="C533" t="s">
        <v>1613</v>
      </c>
      <c r="D533">
        <v>0</v>
      </c>
      <c r="E533">
        <v>0</v>
      </c>
      <c r="F533" t="s">
        <v>15</v>
      </c>
      <c r="H533" t="s">
        <v>1614</v>
      </c>
      <c r="I533">
        <v>509</v>
      </c>
      <c r="J533" t="b">
        <v>0</v>
      </c>
      <c r="K533">
        <v>431</v>
      </c>
      <c r="L533">
        <v>35735</v>
      </c>
      <c r="M533" s="1">
        <v>41414.351527777777</v>
      </c>
    </row>
    <row r="534" spans="1:13">
      <c r="A534" t="s">
        <v>1615</v>
      </c>
      <c r="B534" s="1">
        <v>43928.880844907406</v>
      </c>
      <c r="C534" t="s">
        <v>1616</v>
      </c>
      <c r="D534">
        <v>2</v>
      </c>
      <c r="E534">
        <v>0</v>
      </c>
      <c r="F534" t="s">
        <v>15</v>
      </c>
      <c r="H534" t="s">
        <v>1617</v>
      </c>
      <c r="I534">
        <v>373</v>
      </c>
      <c r="J534" t="b">
        <v>0</v>
      </c>
      <c r="K534">
        <v>398</v>
      </c>
      <c r="L534">
        <v>4862</v>
      </c>
      <c r="M534" s="1">
        <v>42027.158171296294</v>
      </c>
    </row>
    <row r="535" spans="1:13">
      <c r="A535" t="s">
        <v>1618</v>
      </c>
      <c r="B535" s="1">
        <v>43928.880509259259</v>
      </c>
      <c r="C535" t="s">
        <v>1619</v>
      </c>
      <c r="D535">
        <v>0</v>
      </c>
      <c r="E535">
        <v>0</v>
      </c>
      <c r="F535" t="s">
        <v>15</v>
      </c>
      <c r="G535" t="s">
        <v>1620</v>
      </c>
      <c r="H535" t="s">
        <v>1621</v>
      </c>
      <c r="I535">
        <v>375</v>
      </c>
      <c r="J535" t="b">
        <v>0</v>
      </c>
      <c r="K535">
        <v>563</v>
      </c>
      <c r="L535">
        <v>32782</v>
      </c>
      <c r="M535" s="1">
        <v>40154.56763888889</v>
      </c>
    </row>
    <row r="536" spans="1:13">
      <c r="A536" t="s">
        <v>1622</v>
      </c>
      <c r="B536" s="1">
        <v>43928.880462962959</v>
      </c>
      <c r="C536" t="s">
        <v>1623</v>
      </c>
      <c r="D536">
        <v>0</v>
      </c>
      <c r="E536">
        <v>0</v>
      </c>
      <c r="F536" t="s">
        <v>15</v>
      </c>
      <c r="G536" t="s">
        <v>1624</v>
      </c>
      <c r="H536" t="s">
        <v>1625</v>
      </c>
      <c r="I536">
        <v>357</v>
      </c>
      <c r="J536" t="b">
        <v>0</v>
      </c>
      <c r="K536">
        <v>262</v>
      </c>
      <c r="L536">
        <v>930</v>
      </c>
      <c r="M536" s="1">
        <v>43806.317037037035</v>
      </c>
    </row>
    <row r="537" spans="1:13" ht="67.5">
      <c r="A537" t="s">
        <v>1626</v>
      </c>
      <c r="B537" s="1">
        <v>43928.880428240744</v>
      </c>
      <c r="C537" t="s">
        <v>1627</v>
      </c>
      <c r="D537">
        <v>0</v>
      </c>
      <c r="E537">
        <v>0</v>
      </c>
      <c r="F537" t="s">
        <v>15</v>
      </c>
      <c r="G537" t="s">
        <v>1628</v>
      </c>
      <c r="H537" s="2" t="s">
        <v>1629</v>
      </c>
      <c r="I537">
        <v>332</v>
      </c>
      <c r="J537" t="b">
        <v>0</v>
      </c>
      <c r="K537">
        <v>958</v>
      </c>
      <c r="L537">
        <v>107849</v>
      </c>
      <c r="M537" s="1">
        <v>42917.397893518515</v>
      </c>
    </row>
    <row r="538" spans="1:13" ht="121.5">
      <c r="A538" t="s">
        <v>1630</v>
      </c>
      <c r="B538" s="1">
        <v>43928.879918981482</v>
      </c>
      <c r="C538" t="e">
        <f ca="1">hsg_0612 これSuicaもPayPayもクレジットカードも使える有能なやつだったｗ</f>
        <v>#NAME?</v>
      </c>
      <c r="D538">
        <v>1</v>
      </c>
      <c r="E538">
        <v>0</v>
      </c>
      <c r="F538" t="s">
        <v>15</v>
      </c>
      <c r="G538" t="s">
        <v>1631</v>
      </c>
      <c r="H538" s="2" t="s">
        <v>1632</v>
      </c>
      <c r="I538">
        <v>1424</v>
      </c>
      <c r="J538" t="b">
        <v>0</v>
      </c>
      <c r="K538">
        <v>1333</v>
      </c>
      <c r="L538">
        <v>5598</v>
      </c>
      <c r="M538" s="1">
        <v>43672.51457175926</v>
      </c>
    </row>
    <row r="539" spans="1:13">
      <c r="A539" t="s">
        <v>1633</v>
      </c>
      <c r="B539" s="1">
        <v>43928.879687499997</v>
      </c>
      <c r="C539" t="s">
        <v>1634</v>
      </c>
      <c r="D539">
        <v>1</v>
      </c>
      <c r="E539">
        <v>0</v>
      </c>
      <c r="F539" t="s">
        <v>15</v>
      </c>
      <c r="G539" t="s">
        <v>397</v>
      </c>
      <c r="H539" t="s">
        <v>1635</v>
      </c>
      <c r="I539">
        <v>216</v>
      </c>
      <c r="J539" t="b">
        <v>0</v>
      </c>
      <c r="K539">
        <v>202</v>
      </c>
      <c r="L539">
        <v>6116</v>
      </c>
      <c r="M539" s="1">
        <v>41553.638067129628</v>
      </c>
    </row>
    <row r="540" spans="1:13">
      <c r="A540" t="s">
        <v>1636</v>
      </c>
      <c r="B540" s="1">
        <v>43928.879537037035</v>
      </c>
      <c r="C540" t="s">
        <v>1637</v>
      </c>
      <c r="D540">
        <v>1</v>
      </c>
      <c r="E540">
        <v>0</v>
      </c>
      <c r="F540" t="s">
        <v>15</v>
      </c>
      <c r="H540" t="s">
        <v>1638</v>
      </c>
      <c r="I540">
        <v>286</v>
      </c>
      <c r="J540" t="b">
        <v>0</v>
      </c>
      <c r="K540">
        <v>359</v>
      </c>
      <c r="L540">
        <v>1187</v>
      </c>
      <c r="M540" s="1">
        <v>40436.588587962964</v>
      </c>
    </row>
    <row r="541" spans="1:13">
      <c r="A541" t="s">
        <v>1639</v>
      </c>
      <c r="B541" s="1">
        <v>43928.879432870373</v>
      </c>
      <c r="C541" t="s">
        <v>1640</v>
      </c>
      <c r="D541">
        <v>0</v>
      </c>
      <c r="E541">
        <v>0</v>
      </c>
      <c r="F541" t="s">
        <v>15</v>
      </c>
      <c r="G541" t="s">
        <v>1641</v>
      </c>
      <c r="H541" t="s">
        <v>1642</v>
      </c>
      <c r="I541">
        <v>208</v>
      </c>
      <c r="J541" t="b">
        <v>0</v>
      </c>
      <c r="K541">
        <v>351</v>
      </c>
      <c r="L541">
        <v>49702</v>
      </c>
      <c r="M541" s="1">
        <v>41215.25949074074</v>
      </c>
    </row>
    <row r="542" spans="1:13" ht="94.5">
      <c r="A542" t="s">
        <v>1643</v>
      </c>
      <c r="B542" s="1">
        <v>43928.87940972222</v>
      </c>
      <c r="C542" t="s">
        <v>1644</v>
      </c>
      <c r="D542">
        <v>31</v>
      </c>
      <c r="E542">
        <v>0</v>
      </c>
      <c r="F542" t="s">
        <v>15</v>
      </c>
      <c r="G542" t="s">
        <v>1645</v>
      </c>
      <c r="H542" s="2" t="s">
        <v>1646</v>
      </c>
      <c r="I542">
        <v>4635</v>
      </c>
      <c r="J542" t="b">
        <v>0</v>
      </c>
      <c r="K542">
        <v>5106</v>
      </c>
      <c r="L542">
        <v>21072</v>
      </c>
      <c r="M542" s="1">
        <v>43172.251574074071</v>
      </c>
    </row>
    <row r="543" spans="1:13">
      <c r="A543" t="s">
        <v>1647</v>
      </c>
      <c r="B543" s="1">
        <v>43928.87903935185</v>
      </c>
      <c r="C543" t="s">
        <v>1648</v>
      </c>
      <c r="D543">
        <v>7</v>
      </c>
      <c r="E543">
        <v>4</v>
      </c>
      <c r="F543" t="s">
        <v>15</v>
      </c>
      <c r="G543" t="s">
        <v>1649</v>
      </c>
      <c r="H543" t="s">
        <v>1650</v>
      </c>
      <c r="I543">
        <v>253</v>
      </c>
      <c r="J543" t="b">
        <v>0</v>
      </c>
      <c r="K543">
        <v>14</v>
      </c>
      <c r="L543">
        <v>1732</v>
      </c>
      <c r="M543" s="1">
        <v>41607.268159722225</v>
      </c>
    </row>
    <row r="544" spans="1:13">
      <c r="A544" t="s">
        <v>121</v>
      </c>
      <c r="B544" s="1">
        <v>43928.879016203704</v>
      </c>
      <c r="C544" t="s">
        <v>1651</v>
      </c>
      <c r="D544">
        <v>0</v>
      </c>
      <c r="E544">
        <v>0</v>
      </c>
      <c r="F544" t="s">
        <v>15</v>
      </c>
      <c r="H544" t="s">
        <v>123</v>
      </c>
      <c r="I544">
        <v>3</v>
      </c>
      <c r="J544" t="b">
        <v>0</v>
      </c>
      <c r="K544">
        <v>0</v>
      </c>
      <c r="L544">
        <v>95</v>
      </c>
      <c r="M544" s="1">
        <v>43924.244016203702</v>
      </c>
    </row>
    <row r="545" spans="1:13" ht="108">
      <c r="A545" t="s">
        <v>1652</v>
      </c>
      <c r="B545" s="1">
        <v>43928.878969907404</v>
      </c>
      <c r="C545" t="s">
        <v>1653</v>
      </c>
      <c r="D545">
        <v>9</v>
      </c>
      <c r="E545">
        <v>2</v>
      </c>
      <c r="F545" t="s">
        <v>15</v>
      </c>
      <c r="G545" t="s">
        <v>1654</v>
      </c>
      <c r="H545" s="2" t="s">
        <v>1655</v>
      </c>
      <c r="I545">
        <v>305</v>
      </c>
      <c r="J545" t="b">
        <v>0</v>
      </c>
      <c r="K545">
        <v>366</v>
      </c>
      <c r="L545">
        <v>1951</v>
      </c>
      <c r="M545" s="1">
        <v>43582.154965277776</v>
      </c>
    </row>
    <row r="546" spans="1:13">
      <c r="A546" t="s">
        <v>1656</v>
      </c>
      <c r="B546" s="1">
        <v>43928.878958333335</v>
      </c>
      <c r="C546" t="s">
        <v>1657</v>
      </c>
      <c r="D546">
        <v>0</v>
      </c>
      <c r="E546">
        <v>0</v>
      </c>
      <c r="F546" t="s">
        <v>15</v>
      </c>
      <c r="G546" t="s">
        <v>72</v>
      </c>
      <c r="H546" t="s">
        <v>1658</v>
      </c>
      <c r="I546">
        <v>6674</v>
      </c>
      <c r="J546" t="b">
        <v>0</v>
      </c>
      <c r="K546">
        <v>701</v>
      </c>
      <c r="L546">
        <v>8480</v>
      </c>
      <c r="M546" s="1">
        <v>41771.155138888891</v>
      </c>
    </row>
    <row r="547" spans="1:13" ht="108">
      <c r="A547" t="s">
        <v>1659</v>
      </c>
      <c r="B547" s="1">
        <v>43928.878865740742</v>
      </c>
      <c r="C547" t="s">
        <v>1660</v>
      </c>
      <c r="D547">
        <v>1</v>
      </c>
      <c r="E547">
        <v>1</v>
      </c>
      <c r="F547" t="s">
        <v>15</v>
      </c>
      <c r="G547" t="s">
        <v>1661</v>
      </c>
      <c r="H547" s="2" t="s">
        <v>1662</v>
      </c>
      <c r="I547">
        <v>624</v>
      </c>
      <c r="J547" t="b">
        <v>0</v>
      </c>
      <c r="K547">
        <v>635</v>
      </c>
      <c r="L547">
        <v>17037</v>
      </c>
      <c r="M547" s="1">
        <v>41882.289340277777</v>
      </c>
    </row>
    <row r="548" spans="1:13" ht="40.5">
      <c r="A548" t="s">
        <v>1663</v>
      </c>
      <c r="B548" s="1">
        <v>43928.878865740742</v>
      </c>
      <c r="C548" t="e">
        <f ca="1">Shukun_tenshi 食べ物届くって意味ではほしいものリストスーパーで使えて嬉しいのpaypay</f>
        <v>#NAME?</v>
      </c>
      <c r="D548">
        <v>1</v>
      </c>
      <c r="E548">
        <v>0</v>
      </c>
      <c r="F548" t="s">
        <v>15</v>
      </c>
      <c r="H548" s="2" t="s">
        <v>1664</v>
      </c>
      <c r="I548">
        <v>76</v>
      </c>
      <c r="J548" t="b">
        <v>0</v>
      </c>
      <c r="K548">
        <v>441</v>
      </c>
      <c r="L548">
        <v>1056</v>
      </c>
      <c r="M548" s="1">
        <v>41988.355300925927</v>
      </c>
    </row>
    <row r="549" spans="1:13">
      <c r="A549" t="s">
        <v>1545</v>
      </c>
      <c r="B549" s="1">
        <v>43928.878518518519</v>
      </c>
      <c r="C549" t="s">
        <v>1665</v>
      </c>
      <c r="D549">
        <v>0</v>
      </c>
      <c r="E549">
        <v>0</v>
      </c>
      <c r="F549" t="s">
        <v>15</v>
      </c>
      <c r="H549" t="s">
        <v>1547</v>
      </c>
      <c r="I549">
        <v>218</v>
      </c>
      <c r="J549" t="b">
        <v>0</v>
      </c>
      <c r="K549">
        <v>307</v>
      </c>
      <c r="L549">
        <v>57854</v>
      </c>
      <c r="M549" s="1">
        <v>41815.59747685185</v>
      </c>
    </row>
    <row r="550" spans="1:13">
      <c r="A550" t="s">
        <v>1666</v>
      </c>
      <c r="B550" s="1">
        <v>43928.878379629627</v>
      </c>
      <c r="C550" t="s">
        <v>1667</v>
      </c>
      <c r="D550">
        <v>0</v>
      </c>
      <c r="E550">
        <v>0</v>
      </c>
      <c r="F550" t="s">
        <v>15</v>
      </c>
      <c r="G550" t="s">
        <v>1668</v>
      </c>
      <c r="H550" t="s">
        <v>1669</v>
      </c>
      <c r="I550">
        <v>289</v>
      </c>
      <c r="J550" t="b">
        <v>0</v>
      </c>
      <c r="K550">
        <v>287</v>
      </c>
      <c r="L550">
        <v>30125</v>
      </c>
      <c r="M550" s="1">
        <v>40800.499884259261</v>
      </c>
    </row>
    <row r="551" spans="1:13">
      <c r="A551" t="s">
        <v>1670</v>
      </c>
      <c r="B551" s="1">
        <v>43928.878368055557</v>
      </c>
      <c r="C551" t="s">
        <v>1671</v>
      </c>
      <c r="D551">
        <v>0</v>
      </c>
      <c r="E551">
        <v>0</v>
      </c>
      <c r="F551" t="s">
        <v>15</v>
      </c>
      <c r="G551" t="s">
        <v>243</v>
      </c>
      <c r="H551" t="s">
        <v>1672</v>
      </c>
      <c r="I551">
        <v>121</v>
      </c>
      <c r="J551" t="b">
        <v>0</v>
      </c>
      <c r="K551">
        <v>580</v>
      </c>
      <c r="L551">
        <v>6005</v>
      </c>
      <c r="M551" s="1">
        <v>42255.427754629629</v>
      </c>
    </row>
    <row r="552" spans="1:13" ht="108">
      <c r="A552" t="s">
        <v>1673</v>
      </c>
      <c r="B552" s="1">
        <v>43928.878287037034</v>
      </c>
      <c r="C552" t="s">
        <v>1674</v>
      </c>
      <c r="D552">
        <v>4</v>
      </c>
      <c r="E552">
        <v>3</v>
      </c>
      <c r="F552" t="s">
        <v>15</v>
      </c>
      <c r="G552" t="s">
        <v>492</v>
      </c>
      <c r="H552" s="2" t="s">
        <v>1675</v>
      </c>
      <c r="I552">
        <v>6033</v>
      </c>
      <c r="J552" t="b">
        <v>0</v>
      </c>
      <c r="K552">
        <v>5965</v>
      </c>
      <c r="L552">
        <v>6616</v>
      </c>
      <c r="M552" s="1">
        <v>40001.39303240741</v>
      </c>
    </row>
    <row r="553" spans="1:13">
      <c r="A553" t="s">
        <v>1676</v>
      </c>
      <c r="B553" s="1">
        <v>43928.878229166665</v>
      </c>
      <c r="C553" t="s">
        <v>1677</v>
      </c>
      <c r="D553">
        <v>1</v>
      </c>
      <c r="E553">
        <v>1</v>
      </c>
      <c r="F553" t="s">
        <v>15</v>
      </c>
      <c r="H553" t="s">
        <v>1678</v>
      </c>
      <c r="I553">
        <v>25</v>
      </c>
      <c r="J553" t="b">
        <v>0</v>
      </c>
      <c r="K553">
        <v>117</v>
      </c>
      <c r="L553">
        <v>1389</v>
      </c>
      <c r="M553" s="1">
        <v>41911.057534722226</v>
      </c>
    </row>
    <row r="554" spans="1:13">
      <c r="A554" t="s">
        <v>1530</v>
      </c>
      <c r="B554" s="1">
        <v>43928.87809027778</v>
      </c>
      <c r="C554" t="s">
        <v>1679</v>
      </c>
      <c r="D554">
        <v>0</v>
      </c>
      <c r="E554">
        <v>0</v>
      </c>
      <c r="F554" t="s">
        <v>15</v>
      </c>
      <c r="H554" t="s">
        <v>1532</v>
      </c>
      <c r="I554">
        <v>237</v>
      </c>
      <c r="J554" t="b">
        <v>0</v>
      </c>
      <c r="K554">
        <v>164</v>
      </c>
      <c r="L554">
        <v>39784</v>
      </c>
      <c r="M554" s="1">
        <v>40617.2891087963</v>
      </c>
    </row>
    <row r="555" spans="1:13">
      <c r="A555" t="s">
        <v>1680</v>
      </c>
      <c r="B555" s="1">
        <v>43928.878009259257</v>
      </c>
      <c r="C555" t="s">
        <v>1681</v>
      </c>
      <c r="D555">
        <v>0</v>
      </c>
      <c r="E555">
        <v>0</v>
      </c>
      <c r="F555" t="s">
        <v>15</v>
      </c>
      <c r="G555" t="s">
        <v>243</v>
      </c>
      <c r="H555" t="s">
        <v>1682</v>
      </c>
      <c r="I555">
        <v>319</v>
      </c>
      <c r="J555" t="b">
        <v>0</v>
      </c>
      <c r="K555">
        <v>362</v>
      </c>
      <c r="L555">
        <v>5202</v>
      </c>
      <c r="M555" s="1">
        <v>43236.312175925923</v>
      </c>
    </row>
    <row r="556" spans="1:13">
      <c r="A556" t="s">
        <v>1683</v>
      </c>
      <c r="B556" s="1">
        <v>43928.877974537034</v>
      </c>
      <c r="C556" t="s">
        <v>1684</v>
      </c>
      <c r="D556">
        <v>0</v>
      </c>
      <c r="E556">
        <v>0</v>
      </c>
      <c r="F556" t="s">
        <v>15</v>
      </c>
      <c r="G556" t="s">
        <v>1685</v>
      </c>
      <c r="H556" t="s">
        <v>1686</v>
      </c>
      <c r="I556">
        <v>227</v>
      </c>
      <c r="J556" t="b">
        <v>0</v>
      </c>
      <c r="K556">
        <v>248</v>
      </c>
      <c r="L556">
        <v>12044</v>
      </c>
      <c r="M556" s="1">
        <v>43208.543391203704</v>
      </c>
    </row>
    <row r="557" spans="1:13">
      <c r="A557" t="s">
        <v>1687</v>
      </c>
      <c r="B557" s="1">
        <v>43928.877928240741</v>
      </c>
      <c r="C557" t="s">
        <v>1688</v>
      </c>
      <c r="D557">
        <v>0</v>
      </c>
      <c r="E557">
        <v>0</v>
      </c>
      <c r="F557" t="s">
        <v>15</v>
      </c>
      <c r="G557" t="s">
        <v>1689</v>
      </c>
      <c r="H557" t="s">
        <v>1690</v>
      </c>
      <c r="I557">
        <v>283</v>
      </c>
      <c r="J557" t="b">
        <v>0</v>
      </c>
      <c r="K557">
        <v>439</v>
      </c>
      <c r="L557">
        <v>98227</v>
      </c>
      <c r="M557" s="1">
        <v>40507.233923611115</v>
      </c>
    </row>
    <row r="558" spans="1:13">
      <c r="A558" t="s">
        <v>1691</v>
      </c>
      <c r="B558" s="1">
        <v>43928.877870370372</v>
      </c>
      <c r="C558" t="s">
        <v>1692</v>
      </c>
      <c r="D558">
        <v>17</v>
      </c>
      <c r="E558">
        <v>3</v>
      </c>
      <c r="F558" t="s">
        <v>15</v>
      </c>
      <c r="G558" t="s">
        <v>1693</v>
      </c>
      <c r="H558" t="s">
        <v>1694</v>
      </c>
      <c r="I558">
        <v>392</v>
      </c>
      <c r="J558" t="b">
        <v>0</v>
      </c>
      <c r="K558">
        <v>0</v>
      </c>
      <c r="L558">
        <v>365</v>
      </c>
      <c r="M558" s="1">
        <v>43149.453877314816</v>
      </c>
    </row>
    <row r="559" spans="1:13">
      <c r="A559" t="s">
        <v>1695</v>
      </c>
      <c r="B559" s="1">
        <v>43928.877858796295</v>
      </c>
      <c r="C559" t="s">
        <v>1696</v>
      </c>
      <c r="D559">
        <v>0</v>
      </c>
      <c r="E559">
        <v>0</v>
      </c>
      <c r="F559" t="s">
        <v>15</v>
      </c>
      <c r="H559" t="s">
        <v>1697</v>
      </c>
      <c r="I559">
        <v>209</v>
      </c>
      <c r="J559" t="b">
        <v>0</v>
      </c>
      <c r="K559">
        <v>324</v>
      </c>
      <c r="L559">
        <v>67963</v>
      </c>
      <c r="M559" s="1">
        <v>41612.577337962961</v>
      </c>
    </row>
    <row r="560" spans="1:13">
      <c r="A560" t="s">
        <v>1698</v>
      </c>
      <c r="B560" s="1">
        <v>43928.877835648149</v>
      </c>
      <c r="C560" t="s">
        <v>1699</v>
      </c>
      <c r="D560">
        <v>0</v>
      </c>
      <c r="E560">
        <v>0</v>
      </c>
      <c r="F560" t="s">
        <v>15</v>
      </c>
      <c r="G560" t="s">
        <v>1700</v>
      </c>
      <c r="I560">
        <v>264</v>
      </c>
      <c r="J560" t="b">
        <v>0</v>
      </c>
      <c r="K560">
        <v>379</v>
      </c>
      <c r="L560">
        <v>2394</v>
      </c>
      <c r="M560" s="1">
        <v>42825.277685185189</v>
      </c>
    </row>
    <row r="561" spans="1:13">
      <c r="A561" t="s">
        <v>1701</v>
      </c>
      <c r="B561" s="1">
        <v>43928.877766203703</v>
      </c>
      <c r="C561" t="s">
        <v>1702</v>
      </c>
      <c r="D561">
        <v>0</v>
      </c>
      <c r="E561">
        <v>0</v>
      </c>
      <c r="F561" t="s">
        <v>15</v>
      </c>
      <c r="G561" t="s">
        <v>1703</v>
      </c>
      <c r="H561" t="s">
        <v>1704</v>
      </c>
      <c r="I561">
        <v>4</v>
      </c>
      <c r="J561" t="b">
        <v>0</v>
      </c>
      <c r="K561">
        <v>31</v>
      </c>
      <c r="L561">
        <v>7426</v>
      </c>
      <c r="M561" s="1">
        <v>40947.666620370372</v>
      </c>
    </row>
    <row r="562" spans="1:13">
      <c r="A562" t="s">
        <v>1705</v>
      </c>
      <c r="B562" s="1">
        <v>43928.877534722225</v>
      </c>
      <c r="C562" t="s">
        <v>1706</v>
      </c>
      <c r="D562">
        <v>0</v>
      </c>
      <c r="E562">
        <v>0</v>
      </c>
      <c r="F562" t="s">
        <v>15</v>
      </c>
      <c r="G562" t="s">
        <v>492</v>
      </c>
      <c r="H562" t="s">
        <v>1707</v>
      </c>
      <c r="I562">
        <v>416</v>
      </c>
      <c r="J562" t="b">
        <v>0</v>
      </c>
      <c r="K562">
        <v>650</v>
      </c>
      <c r="L562">
        <v>136872</v>
      </c>
      <c r="M562" s="1">
        <v>40416.070011574076</v>
      </c>
    </row>
    <row r="563" spans="1:13">
      <c r="A563" t="s">
        <v>1708</v>
      </c>
      <c r="B563" s="1">
        <v>43928.877488425926</v>
      </c>
      <c r="C563" t="e">
        <f ca="1">momo_1971 コメントありがとうございます。結局消費者還元終了までにキャッシュレス市場を開拓するための誘い水だったんですよ。PayPay側はジャパンネット銀行一択にして利用者を囲い込みたいだけなのだから。。</f>
        <v>#NAME?</v>
      </c>
      <c r="D563">
        <v>1</v>
      </c>
      <c r="E563">
        <v>0</v>
      </c>
      <c r="F563" t="s">
        <v>15</v>
      </c>
      <c r="G563" t="s">
        <v>243</v>
      </c>
      <c r="H563" t="s">
        <v>1709</v>
      </c>
      <c r="I563">
        <v>22</v>
      </c>
      <c r="J563" t="b">
        <v>0</v>
      </c>
      <c r="K563">
        <v>47</v>
      </c>
      <c r="L563">
        <v>305</v>
      </c>
      <c r="M563" s="1">
        <v>43443.225844907407</v>
      </c>
    </row>
    <row r="564" spans="1:13">
      <c r="A564" t="s">
        <v>414</v>
      </c>
      <c r="B564" s="1">
        <v>43928.877442129633</v>
      </c>
      <c r="C564" t="s">
        <v>1710</v>
      </c>
      <c r="D564">
        <v>0</v>
      </c>
      <c r="E564">
        <v>0</v>
      </c>
      <c r="F564" t="s">
        <v>15</v>
      </c>
      <c r="H564" t="s">
        <v>416</v>
      </c>
      <c r="I564">
        <v>28</v>
      </c>
      <c r="J564" t="b">
        <v>0</v>
      </c>
      <c r="K564">
        <v>39</v>
      </c>
      <c r="L564">
        <v>5052</v>
      </c>
      <c r="M564" s="1">
        <v>43678.207777777781</v>
      </c>
    </row>
    <row r="565" spans="1:13">
      <c r="A565" t="s">
        <v>1711</v>
      </c>
      <c r="B565" s="1">
        <v>43928.877418981479</v>
      </c>
      <c r="C565" t="s">
        <v>1712</v>
      </c>
      <c r="D565">
        <v>0</v>
      </c>
      <c r="E565">
        <v>0</v>
      </c>
      <c r="F565" t="s">
        <v>15</v>
      </c>
      <c r="G565" t="s">
        <v>1713</v>
      </c>
      <c r="H565" t="s">
        <v>1714</v>
      </c>
      <c r="I565">
        <v>134</v>
      </c>
      <c r="J565" t="b">
        <v>0</v>
      </c>
      <c r="K565">
        <v>118</v>
      </c>
      <c r="L565">
        <v>5835</v>
      </c>
      <c r="M565" s="1">
        <v>42896.222511574073</v>
      </c>
    </row>
    <row r="566" spans="1:13" ht="135">
      <c r="A566" t="s">
        <v>1596</v>
      </c>
      <c r="B566" s="1">
        <v>43928.87740740741</v>
      </c>
      <c r="C566" t="e">
        <f ca="1">_xlfn.SINGLE(ClubParrhesia _xlfn.SINGLE(hanagirihazuki スマホ１台で協力できる方法を明示した方がいいかもしれません。一番簡単なのは)),PayPayのＱＲコードが表示された元ツイートｏｒ配信画面をスクショ。そしてご自身のPayPayアカウントトップの『スキャン』でＱＲを読み取れるモードにしてから【ライブラリ？】【アルバム？】から・・・続く</f>
        <v>#NAME?</v>
      </c>
      <c r="D566">
        <v>1</v>
      </c>
      <c r="E566">
        <v>0</v>
      </c>
      <c r="F566" t="s">
        <v>15</v>
      </c>
      <c r="H566" s="2" t="s">
        <v>1598</v>
      </c>
      <c r="I566">
        <v>402</v>
      </c>
      <c r="J566" t="b">
        <v>0</v>
      </c>
      <c r="K566">
        <v>518</v>
      </c>
      <c r="L566">
        <v>20354</v>
      </c>
      <c r="M566" s="1">
        <v>40562.678726851853</v>
      </c>
    </row>
    <row r="567" spans="1:13">
      <c r="A567" t="s">
        <v>1705</v>
      </c>
      <c r="B567" s="1">
        <v>43928.87704861111</v>
      </c>
      <c r="C567" t="s">
        <v>1715</v>
      </c>
      <c r="D567">
        <v>0</v>
      </c>
      <c r="E567">
        <v>0</v>
      </c>
      <c r="F567" t="s">
        <v>15</v>
      </c>
      <c r="G567" t="s">
        <v>492</v>
      </c>
      <c r="H567" t="s">
        <v>1707</v>
      </c>
      <c r="I567">
        <v>416</v>
      </c>
      <c r="J567" t="b">
        <v>0</v>
      </c>
      <c r="K567">
        <v>650</v>
      </c>
      <c r="L567">
        <v>136872</v>
      </c>
      <c r="M567" s="1">
        <v>40416.070011574076</v>
      </c>
    </row>
    <row r="568" spans="1:13">
      <c r="A568" t="s">
        <v>1716</v>
      </c>
      <c r="B568" s="1">
        <v>43928.876770833333</v>
      </c>
      <c r="C568" t="s">
        <v>1717</v>
      </c>
      <c r="D568">
        <v>2</v>
      </c>
      <c r="E568">
        <v>0</v>
      </c>
      <c r="F568" t="s">
        <v>15</v>
      </c>
      <c r="H568" t="s">
        <v>1718</v>
      </c>
      <c r="I568">
        <v>137</v>
      </c>
      <c r="J568" t="b">
        <v>0</v>
      </c>
      <c r="K568">
        <v>289</v>
      </c>
      <c r="L568">
        <v>124</v>
      </c>
      <c r="M568" s="1">
        <v>43866.418217592596</v>
      </c>
    </row>
    <row r="569" spans="1:13">
      <c r="A569" t="s">
        <v>1719</v>
      </c>
      <c r="B569" s="1">
        <v>43928.876759259256</v>
      </c>
      <c r="C569" t="s">
        <v>1720</v>
      </c>
      <c r="D569">
        <v>4</v>
      </c>
      <c r="E569">
        <v>0</v>
      </c>
      <c r="F569" t="s">
        <v>15</v>
      </c>
      <c r="G569" t="s">
        <v>1721</v>
      </c>
      <c r="H569" t="s">
        <v>1722</v>
      </c>
      <c r="I569">
        <v>697</v>
      </c>
      <c r="J569" t="b">
        <v>0</v>
      </c>
      <c r="K569">
        <v>2408</v>
      </c>
      <c r="L569">
        <v>43659</v>
      </c>
      <c r="M569" s="1">
        <v>41373.386689814812</v>
      </c>
    </row>
    <row r="570" spans="1:13">
      <c r="A570" t="s">
        <v>1723</v>
      </c>
      <c r="B570" s="1">
        <v>43928.876527777778</v>
      </c>
      <c r="C570" t="s">
        <v>1724</v>
      </c>
      <c r="D570">
        <v>35</v>
      </c>
      <c r="E570">
        <v>5</v>
      </c>
      <c r="F570" t="s">
        <v>15</v>
      </c>
      <c r="H570" t="s">
        <v>1725</v>
      </c>
      <c r="I570">
        <v>35696</v>
      </c>
      <c r="J570" t="b">
        <v>0</v>
      </c>
      <c r="K570">
        <v>124</v>
      </c>
      <c r="L570">
        <v>21596</v>
      </c>
      <c r="M570" s="1">
        <v>43231.257627314815</v>
      </c>
    </row>
    <row r="571" spans="1:13">
      <c r="A571" t="s">
        <v>1726</v>
      </c>
      <c r="B571" s="1">
        <v>43928.876516203702</v>
      </c>
      <c r="C571" t="e">
        <f ca="1">mumumuday ここはPayPay使える？📱</f>
        <v>#NAME?</v>
      </c>
      <c r="D571">
        <v>1</v>
      </c>
      <c r="E571">
        <v>0</v>
      </c>
      <c r="F571" t="s">
        <v>15</v>
      </c>
      <c r="G571" t="s">
        <v>1727</v>
      </c>
      <c r="H571" t="s">
        <v>1728</v>
      </c>
      <c r="I571">
        <v>9</v>
      </c>
      <c r="J571" t="b">
        <v>0</v>
      </c>
      <c r="K571">
        <v>51</v>
      </c>
      <c r="L571">
        <v>517</v>
      </c>
      <c r="M571" s="1">
        <v>43760.628067129626</v>
      </c>
    </row>
    <row r="572" spans="1:13">
      <c r="A572" t="s">
        <v>1729</v>
      </c>
      <c r="B572" s="1">
        <v>43928.876400462963</v>
      </c>
      <c r="C572" t="s">
        <v>1730</v>
      </c>
      <c r="D572">
        <v>0</v>
      </c>
      <c r="E572">
        <v>0</v>
      </c>
      <c r="F572" t="s">
        <v>15</v>
      </c>
      <c r="H572" t="s">
        <v>1731</v>
      </c>
      <c r="I572">
        <v>6</v>
      </c>
      <c r="J572" t="b">
        <v>0</v>
      </c>
      <c r="K572">
        <v>308</v>
      </c>
      <c r="L572">
        <v>3832</v>
      </c>
      <c r="M572" s="1">
        <v>42004.748368055552</v>
      </c>
    </row>
    <row r="573" spans="1:13">
      <c r="A573" t="s">
        <v>110</v>
      </c>
      <c r="B573" s="1">
        <v>43928.876111111109</v>
      </c>
      <c r="C573" t="s">
        <v>1732</v>
      </c>
      <c r="D573">
        <v>0</v>
      </c>
      <c r="E573">
        <v>0</v>
      </c>
      <c r="F573" t="s">
        <v>15</v>
      </c>
      <c r="H573" t="s">
        <v>112</v>
      </c>
      <c r="I573">
        <v>8</v>
      </c>
      <c r="J573" t="b">
        <v>0</v>
      </c>
      <c r="K573">
        <v>6</v>
      </c>
      <c r="L573">
        <v>59</v>
      </c>
      <c r="M573" s="1">
        <v>43919.214965277781</v>
      </c>
    </row>
    <row r="574" spans="1:13">
      <c r="A574" t="s">
        <v>1733</v>
      </c>
      <c r="B574" s="1">
        <v>43928.876099537039</v>
      </c>
      <c r="C574" t="s">
        <v>1734</v>
      </c>
      <c r="D574">
        <v>0</v>
      </c>
      <c r="E574">
        <v>0</v>
      </c>
      <c r="F574" t="s">
        <v>15</v>
      </c>
      <c r="G574" t="s">
        <v>1735</v>
      </c>
      <c r="H574" t="s">
        <v>1736</v>
      </c>
      <c r="I574">
        <v>135</v>
      </c>
      <c r="J574" t="b">
        <v>0</v>
      </c>
      <c r="K574">
        <v>163</v>
      </c>
      <c r="L574">
        <v>5331</v>
      </c>
      <c r="M574" s="1">
        <v>43043.485393518517</v>
      </c>
    </row>
    <row r="575" spans="1:13" ht="108">
      <c r="A575" t="s">
        <v>1737</v>
      </c>
      <c r="B575" s="1">
        <v>43928.876064814816</v>
      </c>
      <c r="C575" t="s">
        <v>1738</v>
      </c>
      <c r="D575">
        <v>0</v>
      </c>
      <c r="E575">
        <v>0</v>
      </c>
      <c r="F575" t="s">
        <v>15</v>
      </c>
      <c r="H575" s="2" t="s">
        <v>1739</v>
      </c>
      <c r="I575">
        <v>39</v>
      </c>
      <c r="J575" t="b">
        <v>0</v>
      </c>
      <c r="K575">
        <v>1031</v>
      </c>
      <c r="L575">
        <v>3375</v>
      </c>
      <c r="M575" s="1">
        <v>43019.470092592594</v>
      </c>
    </row>
    <row r="576" spans="1:13" ht="81">
      <c r="A576" t="s">
        <v>1740</v>
      </c>
      <c r="B576" s="1">
        <v>43928.87605324074</v>
      </c>
      <c r="C576" t="s">
        <v>1741</v>
      </c>
      <c r="D576">
        <v>0</v>
      </c>
      <c r="E576">
        <v>0</v>
      </c>
      <c r="F576" t="s">
        <v>15</v>
      </c>
      <c r="H576" s="2" t="s">
        <v>1742</v>
      </c>
      <c r="I576">
        <v>100</v>
      </c>
      <c r="J576" t="b">
        <v>0</v>
      </c>
      <c r="K576">
        <v>100</v>
      </c>
      <c r="L576">
        <v>8682</v>
      </c>
      <c r="M576" s="1">
        <v>43422.674872685187</v>
      </c>
    </row>
    <row r="577" spans="1:13">
      <c r="A577" t="s">
        <v>1743</v>
      </c>
      <c r="B577" s="1">
        <v>43928.875960648147</v>
      </c>
      <c r="C577" t="s">
        <v>1744</v>
      </c>
      <c r="D577">
        <v>1</v>
      </c>
      <c r="E577">
        <v>0</v>
      </c>
      <c r="F577" t="s">
        <v>15</v>
      </c>
      <c r="G577" t="e">
        <f ca="1">Gnumako</f>
        <v>#NAME?</v>
      </c>
      <c r="H577" t="s">
        <v>1745</v>
      </c>
      <c r="I577">
        <v>59</v>
      </c>
      <c r="J577" t="b">
        <v>0</v>
      </c>
      <c r="K577">
        <v>67</v>
      </c>
      <c r="L577">
        <v>136</v>
      </c>
      <c r="M577" s="1">
        <v>43784.590717592589</v>
      </c>
    </row>
    <row r="578" spans="1:13">
      <c r="A578" t="s">
        <v>1746</v>
      </c>
      <c r="B578" s="1">
        <v>43928.875891203701</v>
      </c>
      <c r="C578" t="s">
        <v>1747</v>
      </c>
      <c r="D578">
        <v>6</v>
      </c>
      <c r="E578">
        <v>0</v>
      </c>
      <c r="F578" t="s">
        <v>15</v>
      </c>
      <c r="H578" t="s">
        <v>1748</v>
      </c>
      <c r="I578">
        <v>319</v>
      </c>
      <c r="J578" t="b">
        <v>0</v>
      </c>
      <c r="K578">
        <v>355</v>
      </c>
      <c r="L578">
        <v>17690</v>
      </c>
      <c r="M578" s="1">
        <v>43321.606168981481</v>
      </c>
    </row>
    <row r="579" spans="1:13">
      <c r="A579" t="s">
        <v>1749</v>
      </c>
      <c r="B579" s="1">
        <v>43928.875717592593</v>
      </c>
      <c r="C579" t="e">
        <f ca="1">_xlfn.SINGLE(RIRUUU5 あのワード書いてる人って),同じ商品をメルカリだけでなくラクマやpaypayフリマとかにも出品してる事が多いので,無言で即購入されると困るから書いてるみたいです😎</f>
        <v>#NAME?</v>
      </c>
      <c r="D579">
        <v>1</v>
      </c>
      <c r="E579">
        <v>0</v>
      </c>
      <c r="F579" t="s">
        <v>15</v>
      </c>
      <c r="G579" t="s">
        <v>1750</v>
      </c>
      <c r="H579" t="s">
        <v>1751</v>
      </c>
      <c r="I579">
        <v>67</v>
      </c>
      <c r="J579" t="b">
        <v>0</v>
      </c>
      <c r="K579">
        <v>146</v>
      </c>
      <c r="L579">
        <v>2793</v>
      </c>
      <c r="M579" s="1">
        <v>43796.544085648151</v>
      </c>
    </row>
    <row r="580" spans="1:13">
      <c r="A580" t="s">
        <v>434</v>
      </c>
      <c r="B580" s="1">
        <v>43928.875416666669</v>
      </c>
      <c r="C580" t="s">
        <v>1752</v>
      </c>
      <c r="D580">
        <v>0</v>
      </c>
      <c r="E580">
        <v>0</v>
      </c>
      <c r="F580" t="s">
        <v>15</v>
      </c>
      <c r="G580" t="e">
        <f ca="1">_xlfn.SINGLE(doryaseria _xlfn.SINGLE(ser1alcode))</f>
        <v>#NAME?</v>
      </c>
      <c r="H580" t="s">
        <v>436</v>
      </c>
      <c r="I580">
        <v>2435</v>
      </c>
      <c r="J580" t="b">
        <v>0</v>
      </c>
      <c r="K580">
        <v>28</v>
      </c>
      <c r="L580">
        <v>910</v>
      </c>
      <c r="M580" s="1">
        <v>43558.296238425923</v>
      </c>
    </row>
    <row r="581" spans="1:13">
      <c r="A581" t="s">
        <v>1753</v>
      </c>
      <c r="B581" s="1">
        <v>43928.875405092593</v>
      </c>
      <c r="C581" t="s">
        <v>1754</v>
      </c>
      <c r="D581">
        <v>0</v>
      </c>
      <c r="E581">
        <v>0</v>
      </c>
      <c r="F581" t="s">
        <v>15</v>
      </c>
      <c r="G581" t="s">
        <v>1755</v>
      </c>
      <c r="H581" t="s">
        <v>1756</v>
      </c>
      <c r="I581">
        <v>309</v>
      </c>
      <c r="J581" t="b">
        <v>0</v>
      </c>
      <c r="K581">
        <v>356</v>
      </c>
      <c r="L581">
        <v>27433</v>
      </c>
      <c r="M581" s="1">
        <v>41817.614918981482</v>
      </c>
    </row>
    <row r="582" spans="1:13" ht="135">
      <c r="A582" t="s">
        <v>1757</v>
      </c>
      <c r="B582" s="1">
        <v>43928.875393518516</v>
      </c>
      <c r="C582" t="s">
        <v>1758</v>
      </c>
      <c r="D582">
        <v>0</v>
      </c>
      <c r="E582">
        <v>0</v>
      </c>
      <c r="F582" t="s">
        <v>15</v>
      </c>
      <c r="H582" s="2" t="s">
        <v>1759</v>
      </c>
      <c r="I582">
        <v>77</v>
      </c>
      <c r="J582" t="b">
        <v>0</v>
      </c>
      <c r="K582">
        <v>5</v>
      </c>
      <c r="L582">
        <v>2638</v>
      </c>
      <c r="M582" s="1">
        <v>43842.003645833334</v>
      </c>
    </row>
    <row r="583" spans="1:13">
      <c r="A583" t="s">
        <v>1760</v>
      </c>
      <c r="B583" s="1">
        <v>43928.8750462963</v>
      </c>
      <c r="C583" t="s">
        <v>1761</v>
      </c>
      <c r="D583">
        <v>0</v>
      </c>
      <c r="E583">
        <v>0</v>
      </c>
      <c r="F583" t="s">
        <v>15</v>
      </c>
      <c r="H583" t="s">
        <v>1762</v>
      </c>
      <c r="I583">
        <v>19</v>
      </c>
      <c r="J583" t="b">
        <v>0</v>
      </c>
      <c r="K583">
        <v>101</v>
      </c>
      <c r="L583">
        <v>1065</v>
      </c>
      <c r="M583" s="1">
        <v>43594.558472222219</v>
      </c>
    </row>
    <row r="584" spans="1:13">
      <c r="A584" t="s">
        <v>385</v>
      </c>
      <c r="B584" s="1">
        <v>43928.874988425923</v>
      </c>
      <c r="C584" t="s">
        <v>1763</v>
      </c>
      <c r="D584">
        <v>0</v>
      </c>
      <c r="E584">
        <v>0</v>
      </c>
      <c r="F584" t="s">
        <v>15</v>
      </c>
      <c r="H584" t="s">
        <v>387</v>
      </c>
      <c r="I584">
        <v>1</v>
      </c>
      <c r="J584" t="b">
        <v>0</v>
      </c>
      <c r="K584">
        <v>2</v>
      </c>
      <c r="L584">
        <v>134</v>
      </c>
      <c r="M584" s="1">
        <v>43356.509479166663</v>
      </c>
    </row>
    <row r="585" spans="1:13">
      <c r="A585" t="s">
        <v>1764</v>
      </c>
      <c r="B585" s="1">
        <v>43928.8749537037</v>
      </c>
      <c r="C585" t="s">
        <v>1765</v>
      </c>
      <c r="D585">
        <v>0</v>
      </c>
      <c r="E585">
        <v>0</v>
      </c>
      <c r="F585" t="s">
        <v>15</v>
      </c>
      <c r="G585" t="s">
        <v>1766</v>
      </c>
      <c r="H585" t="s">
        <v>1767</v>
      </c>
      <c r="I585">
        <v>17</v>
      </c>
      <c r="J585" t="b">
        <v>0</v>
      </c>
      <c r="K585">
        <v>99</v>
      </c>
      <c r="L585">
        <v>152</v>
      </c>
      <c r="M585" s="1">
        <v>43332.011273148149</v>
      </c>
    </row>
    <row r="586" spans="1:13">
      <c r="A586" t="s">
        <v>1768</v>
      </c>
      <c r="B586" s="1">
        <v>43928.874224537038</v>
      </c>
      <c r="C586" t="s">
        <v>1769</v>
      </c>
      <c r="D586">
        <v>0</v>
      </c>
      <c r="E586">
        <v>0</v>
      </c>
      <c r="F586" t="s">
        <v>15</v>
      </c>
      <c r="H586" t="s">
        <v>1770</v>
      </c>
      <c r="I586">
        <v>126</v>
      </c>
      <c r="J586" t="b">
        <v>0</v>
      </c>
      <c r="K586">
        <v>127</v>
      </c>
      <c r="L586">
        <v>2592</v>
      </c>
      <c r="M586" s="1">
        <v>43097.728865740741</v>
      </c>
    </row>
    <row r="587" spans="1:13" ht="54">
      <c r="A587" t="s">
        <v>1771</v>
      </c>
      <c r="B587" s="1">
        <v>43928.874050925922</v>
      </c>
      <c r="C587" t="s">
        <v>1772</v>
      </c>
      <c r="D587">
        <v>5</v>
      </c>
      <c r="E587">
        <v>0</v>
      </c>
      <c r="F587" t="s">
        <v>15</v>
      </c>
      <c r="H587" s="2" t="s">
        <v>1773</v>
      </c>
      <c r="I587">
        <v>483</v>
      </c>
      <c r="J587" t="b">
        <v>0</v>
      </c>
      <c r="K587">
        <v>542</v>
      </c>
      <c r="L587">
        <v>6503</v>
      </c>
      <c r="M587" s="1">
        <v>43339.550092592595</v>
      </c>
    </row>
    <row r="588" spans="1:13" ht="81">
      <c r="A588" t="s">
        <v>1774</v>
      </c>
      <c r="B588" s="1">
        <v>43928.873738425929</v>
      </c>
      <c r="C588" t="s">
        <v>1775</v>
      </c>
      <c r="D588">
        <v>1</v>
      </c>
      <c r="E588">
        <v>0</v>
      </c>
      <c r="F588" t="s">
        <v>15</v>
      </c>
      <c r="G588" t="s">
        <v>1776</v>
      </c>
      <c r="H588" s="2" t="s">
        <v>1777</v>
      </c>
      <c r="I588">
        <v>1504</v>
      </c>
      <c r="J588" t="b">
        <v>0</v>
      </c>
      <c r="K588">
        <v>1270</v>
      </c>
      <c r="L588">
        <v>117389</v>
      </c>
      <c r="M588" s="1">
        <v>40816.662106481483</v>
      </c>
    </row>
    <row r="589" spans="1:13" ht="81">
      <c r="A589" t="s">
        <v>1778</v>
      </c>
      <c r="B589" s="1">
        <v>43928.873645833337</v>
      </c>
      <c r="C589" t="s">
        <v>1779</v>
      </c>
      <c r="D589">
        <v>3</v>
      </c>
      <c r="E589">
        <v>0</v>
      </c>
      <c r="F589" t="s">
        <v>15</v>
      </c>
      <c r="H589" s="2" t="s">
        <v>1780</v>
      </c>
      <c r="I589">
        <v>4914</v>
      </c>
      <c r="J589" t="b">
        <v>0</v>
      </c>
      <c r="K589">
        <v>825</v>
      </c>
      <c r="L589">
        <v>89577</v>
      </c>
      <c r="M589" s="1">
        <v>42994.298043981478</v>
      </c>
    </row>
    <row r="590" spans="1:13">
      <c r="A590" t="s">
        <v>1781</v>
      </c>
      <c r="B590" s="1">
        <v>43928.873437499999</v>
      </c>
      <c r="C590" t="s">
        <v>1782</v>
      </c>
      <c r="D590">
        <v>0</v>
      </c>
      <c r="E590">
        <v>0</v>
      </c>
      <c r="F590" t="s">
        <v>15</v>
      </c>
      <c r="H590" t="s">
        <v>1783</v>
      </c>
      <c r="I590">
        <v>165</v>
      </c>
      <c r="J590" t="b">
        <v>0</v>
      </c>
      <c r="K590">
        <v>179</v>
      </c>
      <c r="L590">
        <v>2221</v>
      </c>
      <c r="M590" s="1">
        <v>40541.048425925925</v>
      </c>
    </row>
    <row r="591" spans="1:13" ht="81">
      <c r="A591" t="s">
        <v>1784</v>
      </c>
      <c r="B591" s="1">
        <v>43928.873368055552</v>
      </c>
      <c r="C591" t="s">
        <v>1785</v>
      </c>
      <c r="D591">
        <v>0</v>
      </c>
      <c r="E591">
        <v>0</v>
      </c>
      <c r="F591" t="s">
        <v>15</v>
      </c>
      <c r="H591" s="2" t="s">
        <v>1786</v>
      </c>
      <c r="I591">
        <v>1105</v>
      </c>
      <c r="J591" t="b">
        <v>0</v>
      </c>
      <c r="K591">
        <v>127</v>
      </c>
      <c r="L591">
        <v>462</v>
      </c>
      <c r="M591" s="1">
        <v>43537.586516203701</v>
      </c>
    </row>
    <row r="592" spans="1:13">
      <c r="A592" t="s">
        <v>1787</v>
      </c>
      <c r="B592" s="1">
        <v>43928.873356481483</v>
      </c>
      <c r="C592" t="s">
        <v>1788</v>
      </c>
      <c r="D592">
        <v>0</v>
      </c>
      <c r="E592">
        <v>0</v>
      </c>
      <c r="F592" t="s">
        <v>15</v>
      </c>
      <c r="G592" t="s">
        <v>1789</v>
      </c>
      <c r="H592" t="s">
        <v>1790</v>
      </c>
      <c r="I592">
        <v>160</v>
      </c>
      <c r="J592" t="b">
        <v>0</v>
      </c>
      <c r="K592">
        <v>326</v>
      </c>
      <c r="L592">
        <v>22369</v>
      </c>
      <c r="M592" s="1">
        <v>41439.324930555558</v>
      </c>
    </row>
    <row r="593" spans="1:13">
      <c r="A593" t="s">
        <v>1791</v>
      </c>
      <c r="B593" s="1">
        <v>43928.87332175926</v>
      </c>
      <c r="C593" t="s">
        <v>1792</v>
      </c>
      <c r="D593">
        <v>0</v>
      </c>
      <c r="E593">
        <v>0</v>
      </c>
      <c r="F593" t="s">
        <v>15</v>
      </c>
      <c r="G593" t="s">
        <v>1793</v>
      </c>
      <c r="H593" t="s">
        <v>1794</v>
      </c>
      <c r="I593">
        <v>1672</v>
      </c>
      <c r="J593" t="b">
        <v>0</v>
      </c>
      <c r="K593">
        <v>150</v>
      </c>
      <c r="L593">
        <v>14925</v>
      </c>
      <c r="M593" s="1">
        <v>40227.419861111113</v>
      </c>
    </row>
    <row r="594" spans="1:13">
      <c r="A594" t="s">
        <v>1636</v>
      </c>
      <c r="B594" s="1">
        <v>43928.873298611114</v>
      </c>
      <c r="C594" t="s">
        <v>1795</v>
      </c>
      <c r="D594">
        <v>2</v>
      </c>
      <c r="E594">
        <v>1</v>
      </c>
      <c r="F594" t="s">
        <v>15</v>
      </c>
      <c r="H594" t="s">
        <v>1638</v>
      </c>
      <c r="I594">
        <v>286</v>
      </c>
      <c r="J594" t="b">
        <v>0</v>
      </c>
      <c r="K594">
        <v>359</v>
      </c>
      <c r="L594">
        <v>1187</v>
      </c>
      <c r="M594" s="1">
        <v>40436.588587962964</v>
      </c>
    </row>
    <row r="595" spans="1:13" ht="54">
      <c r="A595" t="s">
        <v>1796</v>
      </c>
      <c r="B595" s="1">
        <v>43928.873263888891</v>
      </c>
      <c r="C595" t="s">
        <v>1797</v>
      </c>
      <c r="D595">
        <v>0</v>
      </c>
      <c r="E595">
        <v>0</v>
      </c>
      <c r="F595" t="s">
        <v>15</v>
      </c>
      <c r="G595" t="s">
        <v>1798</v>
      </c>
      <c r="H595" s="2" t="s">
        <v>1799</v>
      </c>
      <c r="I595">
        <v>420</v>
      </c>
      <c r="J595" t="b">
        <v>0</v>
      </c>
      <c r="K595">
        <v>432</v>
      </c>
      <c r="L595">
        <v>973</v>
      </c>
      <c r="M595" s="1">
        <v>43866.283900462964</v>
      </c>
    </row>
    <row r="596" spans="1:13">
      <c r="A596" t="s">
        <v>1186</v>
      </c>
      <c r="B596" s="1">
        <v>43928.873217592591</v>
      </c>
      <c r="C596" t="s">
        <v>1800</v>
      </c>
      <c r="D596">
        <v>0</v>
      </c>
      <c r="E596">
        <v>0</v>
      </c>
      <c r="F596" t="s">
        <v>15</v>
      </c>
      <c r="G596" t="s">
        <v>1187</v>
      </c>
      <c r="I596">
        <v>204</v>
      </c>
      <c r="J596" t="b">
        <v>0</v>
      </c>
      <c r="K596">
        <v>313</v>
      </c>
      <c r="L596">
        <v>18740</v>
      </c>
      <c r="M596" s="1">
        <v>40709.505196759259</v>
      </c>
    </row>
    <row r="597" spans="1:13">
      <c r="A597" t="s">
        <v>1801</v>
      </c>
      <c r="B597" s="1">
        <v>43928.87300925926</v>
      </c>
      <c r="C597" t="e">
        <f ca="1">tuoyoo2018 paypay欲しい</f>
        <v>#NAME?</v>
      </c>
      <c r="D597">
        <v>0</v>
      </c>
      <c r="E597">
        <v>0</v>
      </c>
      <c r="F597" t="s">
        <v>15</v>
      </c>
      <c r="I597">
        <v>829</v>
      </c>
      <c r="J597" t="b">
        <v>0</v>
      </c>
      <c r="K597">
        <v>4988</v>
      </c>
      <c r="L597">
        <v>107952</v>
      </c>
      <c r="M597" s="1">
        <v>40884.453379629631</v>
      </c>
    </row>
    <row r="598" spans="1:13">
      <c r="A598" t="s">
        <v>1802</v>
      </c>
      <c r="B598" s="1">
        <v>43928.872893518521</v>
      </c>
      <c r="C598" t="s">
        <v>1803</v>
      </c>
      <c r="D598">
        <v>0</v>
      </c>
      <c r="E598">
        <v>0</v>
      </c>
      <c r="F598" t="s">
        <v>15</v>
      </c>
      <c r="H598" t="s">
        <v>1804</v>
      </c>
      <c r="I598">
        <v>131</v>
      </c>
      <c r="J598" t="b">
        <v>0</v>
      </c>
      <c r="K598">
        <v>163</v>
      </c>
      <c r="L598">
        <v>5642</v>
      </c>
      <c r="M598" s="1">
        <v>41435.504884259259</v>
      </c>
    </row>
    <row r="599" spans="1:13">
      <c r="A599" t="s">
        <v>1805</v>
      </c>
      <c r="B599" s="1">
        <v>43928.872824074075</v>
      </c>
      <c r="C599" t="s">
        <v>1806</v>
      </c>
      <c r="D599">
        <v>21</v>
      </c>
      <c r="E599">
        <v>6</v>
      </c>
      <c r="F599" t="s">
        <v>15</v>
      </c>
      <c r="H599" t="s">
        <v>1807</v>
      </c>
      <c r="I599">
        <v>2552</v>
      </c>
      <c r="J599" t="b">
        <v>0</v>
      </c>
      <c r="K599">
        <v>4772</v>
      </c>
      <c r="L599">
        <v>25209</v>
      </c>
      <c r="M599" s="1">
        <v>43634.356481481482</v>
      </c>
    </row>
    <row r="600" spans="1:13" ht="121.5">
      <c r="A600" t="s">
        <v>1288</v>
      </c>
      <c r="B600" s="1">
        <v>43928.872824074075</v>
      </c>
      <c r="C600" t="s">
        <v>1808</v>
      </c>
      <c r="D600">
        <v>0</v>
      </c>
      <c r="E600">
        <v>0</v>
      </c>
      <c r="F600" t="s">
        <v>15</v>
      </c>
      <c r="H600" s="2" t="s">
        <v>1290</v>
      </c>
      <c r="I600">
        <v>45</v>
      </c>
      <c r="J600" t="b">
        <v>0</v>
      </c>
      <c r="K600">
        <v>99</v>
      </c>
      <c r="L600">
        <v>248</v>
      </c>
      <c r="M600" s="1">
        <v>43603.420173611114</v>
      </c>
    </row>
    <row r="601" spans="1:13">
      <c r="A601" t="s">
        <v>816</v>
      </c>
      <c r="B601" s="1">
        <v>43928.872627314813</v>
      </c>
      <c r="C601" t="e">
        <f ca="1">vampiretoricago ライブに入る前のひそかな楽しみ🐥🍠👻🐔🐮</f>
        <v>#NAME?</v>
      </c>
      <c r="D601">
        <v>0</v>
      </c>
      <c r="E601">
        <v>0</v>
      </c>
      <c r="F601" t="s">
        <v>15</v>
      </c>
      <c r="I601">
        <v>309</v>
      </c>
      <c r="J601" t="b">
        <v>0</v>
      </c>
      <c r="K601">
        <v>430</v>
      </c>
      <c r="L601">
        <v>22374</v>
      </c>
      <c r="M601" s="1">
        <v>41927.518819444442</v>
      </c>
    </row>
    <row r="602" spans="1:13">
      <c r="A602" t="s">
        <v>1809</v>
      </c>
      <c r="B602" s="1">
        <v>43928.872442129628</v>
      </c>
      <c r="C602" t="s">
        <v>1810</v>
      </c>
      <c r="D602">
        <v>0</v>
      </c>
      <c r="E602">
        <v>0</v>
      </c>
      <c r="F602" t="s">
        <v>15</v>
      </c>
      <c r="H602" t="s">
        <v>1811</v>
      </c>
      <c r="I602">
        <v>60</v>
      </c>
      <c r="J602" t="b">
        <v>0</v>
      </c>
      <c r="K602">
        <v>68</v>
      </c>
      <c r="L602">
        <v>273</v>
      </c>
      <c r="M602" s="1">
        <v>43636.611354166664</v>
      </c>
    </row>
    <row r="603" spans="1:13">
      <c r="A603" t="s">
        <v>1812</v>
      </c>
      <c r="B603" s="1">
        <v>43928.872199074074</v>
      </c>
      <c r="C603" t="s">
        <v>1813</v>
      </c>
      <c r="D603">
        <v>2</v>
      </c>
      <c r="E603">
        <v>0</v>
      </c>
      <c r="F603" t="s">
        <v>15</v>
      </c>
      <c r="G603" t="s">
        <v>1814</v>
      </c>
      <c r="H603" t="s">
        <v>1815</v>
      </c>
      <c r="I603">
        <v>641</v>
      </c>
      <c r="J603" t="b">
        <v>0</v>
      </c>
      <c r="K603">
        <v>522</v>
      </c>
      <c r="L603">
        <v>37423</v>
      </c>
      <c r="M603" s="1">
        <v>40039.582476851851</v>
      </c>
    </row>
    <row r="604" spans="1:13">
      <c r="A604" t="s">
        <v>1816</v>
      </c>
      <c r="B604" s="1">
        <v>43928.872175925928</v>
      </c>
      <c r="C604" t="s">
        <v>1817</v>
      </c>
      <c r="D604">
        <v>0</v>
      </c>
      <c r="E604">
        <v>0</v>
      </c>
      <c r="F604" t="s">
        <v>15</v>
      </c>
      <c r="G604" t="s">
        <v>243</v>
      </c>
      <c r="H604" t="s">
        <v>1818</v>
      </c>
      <c r="I604">
        <v>344</v>
      </c>
      <c r="J604" t="b">
        <v>0</v>
      </c>
      <c r="K604">
        <v>353</v>
      </c>
      <c r="L604">
        <v>4254</v>
      </c>
      <c r="M604" s="1">
        <v>42578.492824074077</v>
      </c>
    </row>
    <row r="605" spans="1:13">
      <c r="A605" t="s">
        <v>1819</v>
      </c>
      <c r="B605" s="1">
        <v>43928.871874999997</v>
      </c>
      <c r="C605" t="s">
        <v>1820</v>
      </c>
      <c r="D605">
        <v>2</v>
      </c>
      <c r="E605">
        <v>0</v>
      </c>
      <c r="F605" t="s">
        <v>15</v>
      </c>
      <c r="G605" t="s">
        <v>1821</v>
      </c>
      <c r="H605" t="s">
        <v>1822</v>
      </c>
      <c r="I605">
        <v>375</v>
      </c>
      <c r="J605" t="b">
        <v>0</v>
      </c>
      <c r="K605">
        <v>304</v>
      </c>
      <c r="L605">
        <v>12433</v>
      </c>
      <c r="M605" s="1">
        <v>42285.612523148149</v>
      </c>
    </row>
    <row r="606" spans="1:13">
      <c r="A606" t="s">
        <v>1823</v>
      </c>
      <c r="B606" s="1">
        <v>43928.871851851851</v>
      </c>
      <c r="C606" t="s">
        <v>1824</v>
      </c>
      <c r="D606">
        <v>1</v>
      </c>
      <c r="E606">
        <v>0</v>
      </c>
      <c r="F606" t="s">
        <v>15</v>
      </c>
      <c r="H606" t="s">
        <v>1825</v>
      </c>
      <c r="I606">
        <v>1242</v>
      </c>
      <c r="J606" t="b">
        <v>0</v>
      </c>
      <c r="K606">
        <v>511</v>
      </c>
      <c r="L606">
        <v>6406</v>
      </c>
      <c r="M606" s="1">
        <v>43401.034062500003</v>
      </c>
    </row>
    <row r="607" spans="1:13">
      <c r="A607" t="s">
        <v>1186</v>
      </c>
      <c r="B607" s="1">
        <v>43928.871770833335</v>
      </c>
      <c r="C607" t="s">
        <v>1826</v>
      </c>
      <c r="D607">
        <v>1</v>
      </c>
      <c r="E607">
        <v>0</v>
      </c>
      <c r="F607" t="s">
        <v>15</v>
      </c>
      <c r="G607" t="s">
        <v>1187</v>
      </c>
      <c r="I607">
        <v>204</v>
      </c>
      <c r="J607" t="b">
        <v>0</v>
      </c>
      <c r="K607">
        <v>313</v>
      </c>
      <c r="L607">
        <v>18740</v>
      </c>
      <c r="M607" s="1">
        <v>40709.505196759259</v>
      </c>
    </row>
    <row r="608" spans="1:13">
      <c r="A608" t="s">
        <v>1827</v>
      </c>
      <c r="B608" s="1">
        <v>43928.871770833335</v>
      </c>
      <c r="C608" t="e">
        <f ca="1">sasa12770808 ウーバーはPayPayは使えないんでしたっけ？PayPayが使えたら結構現金案件減りそうですけど🙄</f>
        <v>#NAME?</v>
      </c>
      <c r="D608">
        <v>0</v>
      </c>
      <c r="E608">
        <v>0</v>
      </c>
      <c r="F608" t="s">
        <v>15</v>
      </c>
      <c r="G608" t="s">
        <v>1828</v>
      </c>
      <c r="H608" t="s">
        <v>1829</v>
      </c>
      <c r="I608">
        <v>539</v>
      </c>
      <c r="J608" t="b">
        <v>0</v>
      </c>
      <c r="K608">
        <v>144</v>
      </c>
      <c r="L608">
        <v>4022</v>
      </c>
      <c r="M608" s="1">
        <v>43781.534247685187</v>
      </c>
    </row>
    <row r="609" spans="1:13">
      <c r="A609" t="s">
        <v>1830</v>
      </c>
      <c r="B609" s="1">
        <v>43928.871608796297</v>
      </c>
      <c r="C609" t="s">
        <v>1831</v>
      </c>
      <c r="D609">
        <v>0</v>
      </c>
      <c r="E609">
        <v>0</v>
      </c>
      <c r="F609" t="s">
        <v>15</v>
      </c>
      <c r="H609" t="s">
        <v>1832</v>
      </c>
      <c r="I609">
        <v>5</v>
      </c>
      <c r="J609" t="b">
        <v>0</v>
      </c>
      <c r="K609">
        <v>0</v>
      </c>
      <c r="L609">
        <v>36</v>
      </c>
      <c r="M609" s="1">
        <v>42067.5</v>
      </c>
    </row>
    <row r="610" spans="1:13">
      <c r="A610" t="s">
        <v>1833</v>
      </c>
      <c r="B610" s="1">
        <v>43928.871527777781</v>
      </c>
      <c r="C610" t="s">
        <v>1834</v>
      </c>
      <c r="D610">
        <v>3</v>
      </c>
      <c r="E610">
        <v>0</v>
      </c>
      <c r="F610" t="s">
        <v>15</v>
      </c>
      <c r="H610" t="s">
        <v>1835</v>
      </c>
      <c r="I610">
        <v>50</v>
      </c>
      <c r="J610" t="b">
        <v>0</v>
      </c>
      <c r="K610">
        <v>85</v>
      </c>
      <c r="L610">
        <v>78</v>
      </c>
      <c r="M610" s="1">
        <v>43874.543032407404</v>
      </c>
    </row>
    <row r="611" spans="1:13">
      <c r="A611" t="s">
        <v>816</v>
      </c>
      <c r="B611" s="1">
        <v>43928.871400462966</v>
      </c>
      <c r="C611" t="e">
        <f ca="1">_xlfn.SINGLE(vampiretoricago 買って確かめるです),宇宙を超えた宇宙のお人が見れるかもしれないですネ🤭💓</f>
        <v>#NAME?</v>
      </c>
      <c r="D611">
        <v>0</v>
      </c>
      <c r="E611">
        <v>0</v>
      </c>
      <c r="F611" t="s">
        <v>15</v>
      </c>
      <c r="I611">
        <v>309</v>
      </c>
      <c r="J611" t="b">
        <v>0</v>
      </c>
      <c r="K611">
        <v>430</v>
      </c>
      <c r="L611">
        <v>22374</v>
      </c>
      <c r="M611" s="1">
        <v>41927.518819444442</v>
      </c>
    </row>
    <row r="612" spans="1:13">
      <c r="A612" t="s">
        <v>1836</v>
      </c>
      <c r="B612" s="1">
        <v>43928.870995370373</v>
      </c>
      <c r="C612" t="s">
        <v>1837</v>
      </c>
      <c r="D612">
        <v>1</v>
      </c>
      <c r="E612">
        <v>0</v>
      </c>
      <c r="F612" t="s">
        <v>15</v>
      </c>
      <c r="G612" t="s">
        <v>1838</v>
      </c>
      <c r="H612" t="s">
        <v>1839</v>
      </c>
      <c r="I612">
        <v>1987</v>
      </c>
      <c r="J612" t="b">
        <v>0</v>
      </c>
      <c r="K612">
        <v>1748</v>
      </c>
      <c r="L612">
        <v>8378</v>
      </c>
      <c r="M612" s="1">
        <v>43265.028321759259</v>
      </c>
    </row>
    <row r="613" spans="1:13">
      <c r="A613" t="s">
        <v>1840</v>
      </c>
      <c r="B613" s="1">
        <v>43928.870879629627</v>
      </c>
      <c r="C613" t="s">
        <v>1841</v>
      </c>
      <c r="D613">
        <v>0</v>
      </c>
      <c r="E613">
        <v>0</v>
      </c>
      <c r="F613" t="s">
        <v>15</v>
      </c>
      <c r="H613" t="s">
        <v>1842</v>
      </c>
      <c r="I613">
        <v>68</v>
      </c>
      <c r="J613" t="b">
        <v>0</v>
      </c>
      <c r="K613">
        <v>62</v>
      </c>
      <c r="L613">
        <v>21591</v>
      </c>
      <c r="M613" s="1">
        <v>42507.574872685182</v>
      </c>
    </row>
    <row r="614" spans="1:13">
      <c r="A614" t="s">
        <v>1843</v>
      </c>
      <c r="B614" s="1">
        <v>43928.870740740742</v>
      </c>
      <c r="C614" t="s">
        <v>1844</v>
      </c>
      <c r="D614">
        <v>0</v>
      </c>
      <c r="E614">
        <v>0</v>
      </c>
      <c r="F614" t="s">
        <v>15</v>
      </c>
      <c r="H614" t="s">
        <v>1845</v>
      </c>
      <c r="I614">
        <v>52</v>
      </c>
      <c r="J614" t="b">
        <v>0</v>
      </c>
      <c r="K614">
        <v>543</v>
      </c>
      <c r="L614">
        <v>1868</v>
      </c>
      <c r="M614" s="1">
        <v>43664.064259259256</v>
      </c>
    </row>
    <row r="615" spans="1:13">
      <c r="A615" t="s">
        <v>1239</v>
      </c>
      <c r="B615" s="1">
        <v>43928.870706018519</v>
      </c>
      <c r="C615" t="s">
        <v>1846</v>
      </c>
      <c r="D615">
        <v>0</v>
      </c>
      <c r="E615">
        <v>0</v>
      </c>
      <c r="F615" t="s">
        <v>15</v>
      </c>
      <c r="G615" t="s">
        <v>1240</v>
      </c>
      <c r="H615" t="s">
        <v>1241</v>
      </c>
      <c r="I615">
        <v>32</v>
      </c>
      <c r="J615" t="b">
        <v>0</v>
      </c>
      <c r="K615">
        <v>274</v>
      </c>
      <c r="L615">
        <v>982</v>
      </c>
      <c r="M615" s="1">
        <v>43769.639062499999</v>
      </c>
    </row>
    <row r="616" spans="1:13">
      <c r="A616" t="s">
        <v>1847</v>
      </c>
      <c r="B616" s="1">
        <v>43928.870694444442</v>
      </c>
      <c r="C616" t="s">
        <v>1848</v>
      </c>
      <c r="D616">
        <v>0</v>
      </c>
      <c r="E616">
        <v>0</v>
      </c>
      <c r="F616" t="s">
        <v>15</v>
      </c>
      <c r="G616" t="s">
        <v>1849</v>
      </c>
      <c r="H616" t="s">
        <v>1850</v>
      </c>
      <c r="I616">
        <v>177</v>
      </c>
      <c r="J616" t="b">
        <v>0</v>
      </c>
      <c r="K616">
        <v>502</v>
      </c>
      <c r="L616">
        <v>16038</v>
      </c>
      <c r="M616" s="1">
        <v>40376.042870370373</v>
      </c>
    </row>
    <row r="617" spans="1:13">
      <c r="A617" t="s">
        <v>1851</v>
      </c>
      <c r="B617" s="1">
        <v>43928.870682870373</v>
      </c>
      <c r="C617" t="s">
        <v>1852</v>
      </c>
      <c r="D617">
        <v>4</v>
      </c>
      <c r="E617">
        <v>0</v>
      </c>
      <c r="F617" t="s">
        <v>15</v>
      </c>
      <c r="G617" t="s">
        <v>243</v>
      </c>
      <c r="H617" t="s">
        <v>1853</v>
      </c>
      <c r="I617">
        <v>509</v>
      </c>
      <c r="J617" t="b">
        <v>0</v>
      </c>
      <c r="K617">
        <v>501</v>
      </c>
      <c r="L617">
        <v>51819</v>
      </c>
      <c r="M617" s="1">
        <v>42885.65519675926</v>
      </c>
    </row>
    <row r="618" spans="1:13" ht="27">
      <c r="A618" t="s">
        <v>1854</v>
      </c>
      <c r="B618" s="1">
        <v>43928.870405092595</v>
      </c>
      <c r="C618" t="s">
        <v>1855</v>
      </c>
      <c r="D618">
        <v>0</v>
      </c>
      <c r="E618">
        <v>0</v>
      </c>
      <c r="F618" t="s">
        <v>15</v>
      </c>
      <c r="H618" s="2" t="s">
        <v>1856</v>
      </c>
      <c r="I618">
        <v>722</v>
      </c>
      <c r="J618" t="b">
        <v>0</v>
      </c>
      <c r="K618">
        <v>1357</v>
      </c>
      <c r="L618">
        <v>6432</v>
      </c>
      <c r="M618" s="1">
        <v>43191.529791666668</v>
      </c>
    </row>
    <row r="619" spans="1:13">
      <c r="A619" t="s">
        <v>1857</v>
      </c>
      <c r="B619" s="1">
        <v>43928.870324074072</v>
      </c>
      <c r="C619" t="s">
        <v>1858</v>
      </c>
      <c r="D619">
        <v>0</v>
      </c>
      <c r="E619">
        <v>0</v>
      </c>
      <c r="F619" t="s">
        <v>15</v>
      </c>
      <c r="H619" t="s">
        <v>1859</v>
      </c>
      <c r="I619">
        <v>133</v>
      </c>
      <c r="J619" t="b">
        <v>0</v>
      </c>
      <c r="K619">
        <v>256</v>
      </c>
      <c r="L619">
        <v>10547</v>
      </c>
      <c r="M619" s="1">
        <v>40736.935787037037</v>
      </c>
    </row>
    <row r="620" spans="1:13">
      <c r="A620" t="s">
        <v>816</v>
      </c>
      <c r="B620" s="1">
        <v>43928.870289351849</v>
      </c>
      <c r="C620" t="e">
        <f ca="1">vampiretoricago ゲーマーだあ👾ワテクシはLINEですね起きたらだいたいしょーもないLINEが入ってる😑</f>
        <v>#NAME?</v>
      </c>
      <c r="D620">
        <v>0</v>
      </c>
      <c r="E620">
        <v>0</v>
      </c>
      <c r="F620" t="s">
        <v>15</v>
      </c>
      <c r="I620">
        <v>309</v>
      </c>
      <c r="J620" t="b">
        <v>0</v>
      </c>
      <c r="K620">
        <v>430</v>
      </c>
      <c r="L620">
        <v>22374</v>
      </c>
      <c r="M620" s="1">
        <v>41927.518819444442</v>
      </c>
    </row>
    <row r="621" spans="1:13">
      <c r="A621" t="s">
        <v>1860</v>
      </c>
      <c r="B621" s="1">
        <v>43928.870208333334</v>
      </c>
      <c r="C621" t="s">
        <v>1861</v>
      </c>
      <c r="D621">
        <v>0</v>
      </c>
      <c r="E621">
        <v>0</v>
      </c>
      <c r="F621" t="s">
        <v>15</v>
      </c>
      <c r="G621" t="s">
        <v>1862</v>
      </c>
      <c r="H621" t="s">
        <v>1863</v>
      </c>
      <c r="I621">
        <v>378</v>
      </c>
      <c r="J621" t="b">
        <v>0</v>
      </c>
      <c r="K621">
        <v>198</v>
      </c>
      <c r="L621">
        <v>42113</v>
      </c>
      <c r="M621" s="1">
        <v>40115.660069444442</v>
      </c>
    </row>
    <row r="622" spans="1:13">
      <c r="A622" t="s">
        <v>1723</v>
      </c>
      <c r="B622" s="1">
        <v>43928.869953703703</v>
      </c>
      <c r="C622" t="s">
        <v>1864</v>
      </c>
      <c r="D622">
        <v>75</v>
      </c>
      <c r="E622">
        <v>10</v>
      </c>
      <c r="F622" t="s">
        <v>15</v>
      </c>
      <c r="H622" t="s">
        <v>1725</v>
      </c>
      <c r="I622">
        <v>35696</v>
      </c>
      <c r="J622" t="b">
        <v>0</v>
      </c>
      <c r="K622">
        <v>124</v>
      </c>
      <c r="L622">
        <v>21596</v>
      </c>
      <c r="M622" s="1">
        <v>43231.257627314815</v>
      </c>
    </row>
    <row r="623" spans="1:13">
      <c r="A623" t="s">
        <v>1865</v>
      </c>
      <c r="B623" s="1">
        <v>43928.869826388887</v>
      </c>
      <c r="C623" t="s">
        <v>1866</v>
      </c>
      <c r="D623">
        <v>0</v>
      </c>
      <c r="E623">
        <v>0</v>
      </c>
      <c r="F623" t="s">
        <v>15</v>
      </c>
      <c r="H623" t="s">
        <v>1867</v>
      </c>
      <c r="I623">
        <v>207</v>
      </c>
      <c r="J623" t="b">
        <v>0</v>
      </c>
      <c r="K623">
        <v>631</v>
      </c>
      <c r="L623">
        <v>13731</v>
      </c>
      <c r="M623" s="1">
        <v>40344.650613425925</v>
      </c>
    </row>
    <row r="624" spans="1:13">
      <c r="A624" t="s">
        <v>1868</v>
      </c>
      <c r="B624" s="1">
        <v>43928.869687500002</v>
      </c>
      <c r="C624" t="s">
        <v>1869</v>
      </c>
      <c r="D624">
        <v>0</v>
      </c>
      <c r="E624">
        <v>0</v>
      </c>
      <c r="F624" t="s">
        <v>15</v>
      </c>
      <c r="G624" t="s">
        <v>1870</v>
      </c>
      <c r="H624" t="s">
        <v>1871</v>
      </c>
      <c r="I624">
        <v>161</v>
      </c>
      <c r="J624" t="b">
        <v>0</v>
      </c>
      <c r="K624">
        <v>194</v>
      </c>
      <c r="L624">
        <v>7018</v>
      </c>
      <c r="M624" s="1">
        <v>40625.309490740743</v>
      </c>
    </row>
    <row r="625" spans="1:13" ht="108">
      <c r="A625" t="s">
        <v>1872</v>
      </c>
      <c r="B625" s="1">
        <v>43928.869328703702</v>
      </c>
      <c r="C625" t="s">
        <v>1873</v>
      </c>
      <c r="D625">
        <v>0</v>
      </c>
      <c r="E625">
        <v>0</v>
      </c>
      <c r="F625" t="s">
        <v>15</v>
      </c>
      <c r="G625" t="s">
        <v>1874</v>
      </c>
      <c r="H625" s="2" t="s">
        <v>1875</v>
      </c>
      <c r="I625">
        <v>1347</v>
      </c>
      <c r="J625" t="b">
        <v>0</v>
      </c>
      <c r="K625">
        <v>2072</v>
      </c>
      <c r="L625">
        <v>98791</v>
      </c>
      <c r="M625" s="1">
        <v>42002.059016203704</v>
      </c>
    </row>
    <row r="626" spans="1:13">
      <c r="A626" t="s">
        <v>1876</v>
      </c>
      <c r="B626" s="1">
        <v>43928.869259259256</v>
      </c>
      <c r="C626" t="s">
        <v>1877</v>
      </c>
      <c r="D626">
        <v>0</v>
      </c>
      <c r="E626">
        <v>0</v>
      </c>
      <c r="F626" t="s">
        <v>15</v>
      </c>
      <c r="G626" t="s">
        <v>1878</v>
      </c>
      <c r="H626" t="s">
        <v>1879</v>
      </c>
      <c r="I626">
        <v>811</v>
      </c>
      <c r="J626" t="b">
        <v>0</v>
      </c>
      <c r="K626">
        <v>580</v>
      </c>
      <c r="L626">
        <v>11513</v>
      </c>
      <c r="M626" s="1">
        <v>42795.983784722222</v>
      </c>
    </row>
    <row r="627" spans="1:13" ht="81">
      <c r="A627" t="s">
        <v>1784</v>
      </c>
      <c r="B627" s="1">
        <v>43928.869039351855</v>
      </c>
      <c r="C627" t="e">
        <f ca="1">eagle_daikou PayPayだからね</f>
        <v>#NAME?</v>
      </c>
      <c r="D627">
        <v>0</v>
      </c>
      <c r="E627">
        <v>0</v>
      </c>
      <c r="F627" t="s">
        <v>15</v>
      </c>
      <c r="H627" s="2" t="s">
        <v>1786</v>
      </c>
      <c r="I627">
        <v>1105</v>
      </c>
      <c r="J627" t="b">
        <v>0</v>
      </c>
      <c r="K627">
        <v>127</v>
      </c>
      <c r="L627">
        <v>462</v>
      </c>
      <c r="M627" s="1">
        <v>43537.586516203701</v>
      </c>
    </row>
    <row r="628" spans="1:13">
      <c r="A628" t="s">
        <v>816</v>
      </c>
      <c r="B628" s="1">
        <v>43928.86891203704</v>
      </c>
      <c r="C628" t="s">
        <v>1880</v>
      </c>
      <c r="D628">
        <v>0</v>
      </c>
      <c r="E628">
        <v>0</v>
      </c>
      <c r="F628" t="s">
        <v>15</v>
      </c>
      <c r="I628">
        <v>309</v>
      </c>
      <c r="J628" t="b">
        <v>0</v>
      </c>
      <c r="K628">
        <v>430</v>
      </c>
      <c r="L628">
        <v>22374</v>
      </c>
      <c r="M628" s="1">
        <v>41927.518819444442</v>
      </c>
    </row>
    <row r="629" spans="1:13" ht="94.5">
      <c r="A629" t="s">
        <v>1881</v>
      </c>
      <c r="B629" s="1">
        <v>43928.868831018517</v>
      </c>
      <c r="C629" t="s">
        <v>1882</v>
      </c>
      <c r="D629">
        <v>0</v>
      </c>
      <c r="E629">
        <v>0</v>
      </c>
      <c r="F629" t="s">
        <v>15</v>
      </c>
      <c r="G629" t="s">
        <v>1883</v>
      </c>
      <c r="H629" s="2" t="s">
        <v>1884</v>
      </c>
      <c r="I629">
        <v>879</v>
      </c>
      <c r="J629" t="b">
        <v>0</v>
      </c>
      <c r="K629">
        <v>890</v>
      </c>
      <c r="L629">
        <v>36181</v>
      </c>
      <c r="M629" s="1">
        <v>42945.716168981482</v>
      </c>
    </row>
    <row r="630" spans="1:13">
      <c r="A630" t="s">
        <v>1885</v>
      </c>
      <c r="B630" s="1">
        <v>43928.868761574071</v>
      </c>
      <c r="C630" t="s">
        <v>1886</v>
      </c>
      <c r="D630">
        <v>3</v>
      </c>
      <c r="E630">
        <v>0</v>
      </c>
      <c r="F630" t="s">
        <v>15</v>
      </c>
      <c r="G630" t="s">
        <v>1887</v>
      </c>
      <c r="H630" t="s">
        <v>1888</v>
      </c>
      <c r="I630">
        <v>245</v>
      </c>
      <c r="J630" t="b">
        <v>0</v>
      </c>
      <c r="K630">
        <v>94</v>
      </c>
      <c r="L630">
        <v>5844</v>
      </c>
      <c r="M630" s="1">
        <v>42352.004143518519</v>
      </c>
    </row>
    <row r="631" spans="1:13">
      <c r="A631" t="s">
        <v>1889</v>
      </c>
      <c r="B631" s="1">
        <v>43928.868761574071</v>
      </c>
      <c r="C631" t="s">
        <v>1890</v>
      </c>
      <c r="D631">
        <v>1</v>
      </c>
      <c r="E631">
        <v>0</v>
      </c>
      <c r="F631" t="s">
        <v>15</v>
      </c>
      <c r="G631" t="s">
        <v>552</v>
      </c>
      <c r="H631" t="s">
        <v>1891</v>
      </c>
      <c r="I631">
        <v>75</v>
      </c>
      <c r="J631" t="b">
        <v>0</v>
      </c>
      <c r="K631">
        <v>229</v>
      </c>
      <c r="L631">
        <v>134</v>
      </c>
      <c r="M631" s="1">
        <v>43593.665370370371</v>
      </c>
    </row>
    <row r="632" spans="1:13">
      <c r="A632" t="s">
        <v>1892</v>
      </c>
      <c r="B632" s="1">
        <v>43928.868518518517</v>
      </c>
      <c r="C632" t="s">
        <v>1893</v>
      </c>
      <c r="D632">
        <v>47</v>
      </c>
      <c r="E632">
        <v>21</v>
      </c>
      <c r="F632" t="s">
        <v>15</v>
      </c>
      <c r="G632" t="s">
        <v>1894</v>
      </c>
      <c r="H632" t="s">
        <v>1895</v>
      </c>
      <c r="I632">
        <v>744</v>
      </c>
      <c r="J632" t="b">
        <v>0</v>
      </c>
      <c r="K632">
        <v>11</v>
      </c>
      <c r="L632">
        <v>55</v>
      </c>
      <c r="M632" s="1">
        <v>43870.551192129627</v>
      </c>
    </row>
    <row r="633" spans="1:13" ht="94.5">
      <c r="A633" t="s">
        <v>1881</v>
      </c>
      <c r="B633" s="1">
        <v>43928.868402777778</v>
      </c>
      <c r="C633" t="s">
        <v>1896</v>
      </c>
      <c r="D633">
        <v>1</v>
      </c>
      <c r="E633">
        <v>0</v>
      </c>
      <c r="F633" t="s">
        <v>15</v>
      </c>
      <c r="G633" t="s">
        <v>1883</v>
      </c>
      <c r="H633" s="2" t="s">
        <v>1884</v>
      </c>
      <c r="I633">
        <v>879</v>
      </c>
      <c r="J633" t="b">
        <v>0</v>
      </c>
      <c r="K633">
        <v>890</v>
      </c>
      <c r="L633">
        <v>36181</v>
      </c>
      <c r="M633" s="1">
        <v>42945.716168981482</v>
      </c>
    </row>
    <row r="634" spans="1:13">
      <c r="A634" t="s">
        <v>121</v>
      </c>
      <c r="B634" s="1">
        <v>43928.868356481478</v>
      </c>
      <c r="C634" t="s">
        <v>1897</v>
      </c>
      <c r="D634">
        <v>0</v>
      </c>
      <c r="E634">
        <v>0</v>
      </c>
      <c r="F634" t="s">
        <v>15</v>
      </c>
      <c r="H634" t="s">
        <v>123</v>
      </c>
      <c r="I634">
        <v>3</v>
      </c>
      <c r="J634" t="b">
        <v>0</v>
      </c>
      <c r="K634">
        <v>0</v>
      </c>
      <c r="L634">
        <v>95</v>
      </c>
      <c r="M634" s="1">
        <v>43924.244016203702</v>
      </c>
    </row>
    <row r="635" spans="1:13">
      <c r="A635" t="s">
        <v>1898</v>
      </c>
      <c r="B635" s="1">
        <v>43928.868356481478</v>
      </c>
      <c r="C635" t="s">
        <v>1899</v>
      </c>
      <c r="D635">
        <v>2</v>
      </c>
      <c r="E635">
        <v>0</v>
      </c>
      <c r="F635" t="s">
        <v>15</v>
      </c>
      <c r="G635" t="s">
        <v>1900</v>
      </c>
      <c r="H635" t="s">
        <v>1901</v>
      </c>
      <c r="I635">
        <v>549</v>
      </c>
      <c r="J635" t="b">
        <v>0</v>
      </c>
      <c r="K635">
        <v>340</v>
      </c>
      <c r="L635">
        <v>53918</v>
      </c>
      <c r="M635" s="1">
        <v>40464.265763888892</v>
      </c>
    </row>
    <row r="636" spans="1:13">
      <c r="A636" t="s">
        <v>1902</v>
      </c>
      <c r="B636" s="1">
        <v>43928.868344907409</v>
      </c>
      <c r="C636" t="s">
        <v>1903</v>
      </c>
      <c r="D636">
        <v>0</v>
      </c>
      <c r="E636">
        <v>0</v>
      </c>
      <c r="F636" t="s">
        <v>15</v>
      </c>
      <c r="G636" t="s">
        <v>72</v>
      </c>
      <c r="H636" t="s">
        <v>1904</v>
      </c>
      <c r="I636">
        <v>8</v>
      </c>
      <c r="J636" t="b">
        <v>0</v>
      </c>
      <c r="K636">
        <v>43</v>
      </c>
      <c r="L636">
        <v>153</v>
      </c>
      <c r="M636" s="1">
        <v>42652.547280092593</v>
      </c>
    </row>
    <row r="637" spans="1:13">
      <c r="A637" t="s">
        <v>1905</v>
      </c>
      <c r="B637" s="1">
        <v>43928.8675</v>
      </c>
      <c r="C637" t="s">
        <v>1906</v>
      </c>
      <c r="D637">
        <v>2</v>
      </c>
      <c r="E637">
        <v>0</v>
      </c>
      <c r="F637" t="s">
        <v>15</v>
      </c>
      <c r="G637" t="s">
        <v>1814</v>
      </c>
      <c r="H637" t="s">
        <v>1907</v>
      </c>
      <c r="I637">
        <v>367</v>
      </c>
      <c r="J637" t="b">
        <v>0</v>
      </c>
      <c r="K637">
        <v>346</v>
      </c>
      <c r="L637">
        <v>2537</v>
      </c>
      <c r="M637" s="1">
        <v>42460.042557870373</v>
      </c>
    </row>
    <row r="638" spans="1:13">
      <c r="A638" t="s">
        <v>816</v>
      </c>
      <c r="B638" s="1">
        <v>43928.867430555554</v>
      </c>
      <c r="C638" t="e">
        <f ca="1">vampiretoricago かわいすぎてだんだん宇宙人かなあって思えてきました🐥👽💕</f>
        <v>#NAME?</v>
      </c>
      <c r="D638">
        <v>0</v>
      </c>
      <c r="E638">
        <v>0</v>
      </c>
      <c r="F638" t="s">
        <v>15</v>
      </c>
      <c r="I638">
        <v>309</v>
      </c>
      <c r="J638" t="b">
        <v>0</v>
      </c>
      <c r="K638">
        <v>430</v>
      </c>
      <c r="L638">
        <v>22374</v>
      </c>
      <c r="M638" s="1">
        <v>41927.518819444442</v>
      </c>
    </row>
    <row r="639" spans="1:13">
      <c r="A639" t="s">
        <v>1908</v>
      </c>
      <c r="B639" s="1">
        <v>43928.867349537039</v>
      </c>
      <c r="C639" t="e">
        <f ca="1">_xlfn.SINGLE(yuka_ren123 ゆかちゃん🖤ありがとう☺️6月までに落ち着くのか凄く負担だけど),私はきっとPayPayドームでゆかちゃんに会えると信じてるよ🙆‍♀️今年こそはベア持ってくね💕リボン勿体なくて捨てれなかったから再利用しました🤣</f>
        <v>#NAME?</v>
      </c>
      <c r="D639">
        <v>0</v>
      </c>
      <c r="E639">
        <v>0</v>
      </c>
      <c r="F639" t="s">
        <v>15</v>
      </c>
      <c r="G639" t="s">
        <v>243</v>
      </c>
      <c r="H639" t="s">
        <v>1909</v>
      </c>
      <c r="I639">
        <v>88</v>
      </c>
      <c r="J639" t="b">
        <v>0</v>
      </c>
      <c r="K639">
        <v>143</v>
      </c>
      <c r="L639">
        <v>11430</v>
      </c>
      <c r="M639" s="1">
        <v>42089.520046296297</v>
      </c>
    </row>
    <row r="640" spans="1:13">
      <c r="A640" t="s">
        <v>1910</v>
      </c>
      <c r="B640" s="1">
        <v>43928.867175925923</v>
      </c>
      <c r="C640" t="s">
        <v>1911</v>
      </c>
      <c r="D640">
        <v>0</v>
      </c>
      <c r="E640">
        <v>0</v>
      </c>
      <c r="F640" t="s">
        <v>15</v>
      </c>
      <c r="G640" t="s">
        <v>243</v>
      </c>
      <c r="H640" t="s">
        <v>1912</v>
      </c>
      <c r="I640">
        <v>86</v>
      </c>
      <c r="J640" t="b">
        <v>0</v>
      </c>
      <c r="K640">
        <v>201</v>
      </c>
      <c r="L640">
        <v>2447</v>
      </c>
      <c r="M640" s="1">
        <v>42819.567361111112</v>
      </c>
    </row>
    <row r="641" spans="1:13">
      <c r="A641" t="s">
        <v>1913</v>
      </c>
      <c r="B641" s="1">
        <v>43928.867060185185</v>
      </c>
      <c r="C641" t="s">
        <v>1914</v>
      </c>
      <c r="D641">
        <v>0</v>
      </c>
      <c r="E641">
        <v>0</v>
      </c>
      <c r="F641" t="s">
        <v>15</v>
      </c>
      <c r="G641" t="s">
        <v>1915</v>
      </c>
      <c r="I641">
        <v>295</v>
      </c>
      <c r="J641" t="b">
        <v>0</v>
      </c>
      <c r="K641">
        <v>132</v>
      </c>
      <c r="L641">
        <v>434067</v>
      </c>
      <c r="M641" s="1">
        <v>43349.718692129631</v>
      </c>
    </row>
    <row r="642" spans="1:13">
      <c r="A642" t="s">
        <v>1916</v>
      </c>
      <c r="B642" s="1">
        <v>43928.866875</v>
      </c>
      <c r="C642" t="s">
        <v>1917</v>
      </c>
      <c r="D642">
        <v>2</v>
      </c>
      <c r="E642">
        <v>1</v>
      </c>
      <c r="F642" t="s">
        <v>15</v>
      </c>
      <c r="G642" t="s">
        <v>1918</v>
      </c>
      <c r="H642" t="s">
        <v>1919</v>
      </c>
      <c r="I642">
        <v>132</v>
      </c>
      <c r="J642" t="b">
        <v>0</v>
      </c>
      <c r="K642">
        <v>71</v>
      </c>
      <c r="L642">
        <v>5929</v>
      </c>
      <c r="M642" s="1">
        <v>43752.12703703704</v>
      </c>
    </row>
    <row r="643" spans="1:13">
      <c r="A643" t="s">
        <v>1920</v>
      </c>
      <c r="B643" s="1">
        <v>43928.866793981484</v>
      </c>
      <c r="C643" t="e">
        <f ca="1">_xlfn.SINGLE(yu_bp_2 PayPayは使ってなくて),au PAYを使ってますね。</f>
        <v>#NAME?</v>
      </c>
      <c r="D643">
        <v>1</v>
      </c>
      <c r="E643">
        <v>0</v>
      </c>
      <c r="F643" t="s">
        <v>15</v>
      </c>
      <c r="H643" t="s">
        <v>1921</v>
      </c>
      <c r="I643">
        <v>18</v>
      </c>
      <c r="J643" t="b">
        <v>0</v>
      </c>
      <c r="K643">
        <v>46</v>
      </c>
      <c r="L643">
        <v>1289</v>
      </c>
      <c r="M643" s="1">
        <v>43899.168067129627</v>
      </c>
    </row>
    <row r="644" spans="1:13">
      <c r="A644" t="s">
        <v>1922</v>
      </c>
      <c r="B644" s="1">
        <v>43928.866724537038</v>
      </c>
      <c r="C644" t="s">
        <v>1923</v>
      </c>
      <c r="D644">
        <v>0</v>
      </c>
      <c r="E644">
        <v>0</v>
      </c>
      <c r="F644" t="s">
        <v>15</v>
      </c>
      <c r="H644" t="s">
        <v>1924</v>
      </c>
      <c r="I644">
        <v>703</v>
      </c>
      <c r="J644" t="b">
        <v>0</v>
      </c>
      <c r="K644">
        <v>815</v>
      </c>
      <c r="L644">
        <v>42738</v>
      </c>
      <c r="M644" s="1">
        <v>40112.508356481485</v>
      </c>
    </row>
    <row r="645" spans="1:13">
      <c r="A645" t="s">
        <v>1925</v>
      </c>
      <c r="B645" s="1">
        <v>43928.86645833333</v>
      </c>
      <c r="C645" t="s">
        <v>1926</v>
      </c>
      <c r="D645">
        <v>1</v>
      </c>
      <c r="E645">
        <v>0</v>
      </c>
      <c r="F645" t="s">
        <v>15</v>
      </c>
      <c r="H645" t="s">
        <v>1927</v>
      </c>
      <c r="I645">
        <v>2734</v>
      </c>
      <c r="J645" t="b">
        <v>0</v>
      </c>
      <c r="K645">
        <v>2360</v>
      </c>
      <c r="L645">
        <v>42505</v>
      </c>
      <c r="M645" s="1">
        <v>42082.180486111109</v>
      </c>
    </row>
    <row r="646" spans="1:13">
      <c r="A646" t="s">
        <v>816</v>
      </c>
      <c r="B646" s="1">
        <v>43928.86645833333</v>
      </c>
      <c r="C646" t="e">
        <f ca="1">vampiretoricago 欲しいです🐥とてもとても</f>
        <v>#NAME?</v>
      </c>
      <c r="D646">
        <v>0</v>
      </c>
      <c r="E646">
        <v>0</v>
      </c>
      <c r="F646" t="s">
        <v>15</v>
      </c>
      <c r="I646">
        <v>309</v>
      </c>
      <c r="J646" t="b">
        <v>0</v>
      </c>
      <c r="K646">
        <v>430</v>
      </c>
      <c r="L646">
        <v>22374</v>
      </c>
      <c r="M646" s="1">
        <v>41927.518819444442</v>
      </c>
    </row>
    <row r="647" spans="1:13">
      <c r="A647" t="s">
        <v>1928</v>
      </c>
      <c r="B647" s="1">
        <v>43928.86614583333</v>
      </c>
      <c r="C647" t="s">
        <v>1929</v>
      </c>
      <c r="D647">
        <v>20</v>
      </c>
      <c r="E647">
        <v>0</v>
      </c>
      <c r="F647" t="s">
        <v>15</v>
      </c>
      <c r="G647" t="s">
        <v>1930</v>
      </c>
      <c r="H647" t="s">
        <v>1931</v>
      </c>
      <c r="I647">
        <v>8080</v>
      </c>
      <c r="J647" t="b">
        <v>0</v>
      </c>
      <c r="K647">
        <v>559</v>
      </c>
      <c r="L647">
        <v>15886</v>
      </c>
      <c r="M647" s="1">
        <v>43101.989016203705</v>
      </c>
    </row>
    <row r="648" spans="1:13">
      <c r="A648" t="s">
        <v>816</v>
      </c>
      <c r="B648" s="1">
        <v>43928.865810185183</v>
      </c>
      <c r="C648" t="s">
        <v>1932</v>
      </c>
      <c r="D648">
        <v>1</v>
      </c>
      <c r="E648">
        <v>0</v>
      </c>
      <c r="F648" t="s">
        <v>15</v>
      </c>
      <c r="I648">
        <v>309</v>
      </c>
      <c r="J648" t="b">
        <v>0</v>
      </c>
      <c r="K648">
        <v>430</v>
      </c>
      <c r="L648">
        <v>22374</v>
      </c>
      <c r="M648" s="1">
        <v>41927.518819444442</v>
      </c>
    </row>
    <row r="649" spans="1:13" ht="121.5">
      <c r="A649" t="s">
        <v>1288</v>
      </c>
      <c r="B649" s="1">
        <v>43928.865671296298</v>
      </c>
      <c r="C649" t="s">
        <v>1933</v>
      </c>
      <c r="D649">
        <v>0</v>
      </c>
      <c r="E649">
        <v>0</v>
      </c>
      <c r="F649" t="s">
        <v>15</v>
      </c>
      <c r="H649" s="2" t="s">
        <v>1290</v>
      </c>
      <c r="I649">
        <v>45</v>
      </c>
      <c r="J649" t="b">
        <v>0</v>
      </c>
      <c r="K649">
        <v>99</v>
      </c>
      <c r="L649">
        <v>248</v>
      </c>
      <c r="M649" s="1">
        <v>43603.420173611114</v>
      </c>
    </row>
    <row r="650" spans="1:13">
      <c r="A650" t="s">
        <v>1934</v>
      </c>
      <c r="B650" s="1">
        <v>43928.865624999999</v>
      </c>
      <c r="C650" t="s">
        <v>1935</v>
      </c>
      <c r="D650">
        <v>0</v>
      </c>
      <c r="E650">
        <v>0</v>
      </c>
      <c r="F650" t="s">
        <v>15</v>
      </c>
      <c r="H650" t="s">
        <v>1936</v>
      </c>
      <c r="I650">
        <v>108</v>
      </c>
      <c r="J650" t="b">
        <v>0</v>
      </c>
      <c r="K650">
        <v>163</v>
      </c>
      <c r="L650">
        <v>77318</v>
      </c>
      <c r="M650" s="1">
        <v>40229.434224537035</v>
      </c>
    </row>
    <row r="651" spans="1:13">
      <c r="A651" t="s">
        <v>1937</v>
      </c>
      <c r="B651" s="1">
        <v>43928.865486111114</v>
      </c>
      <c r="C651" t="e">
        <f ca="1">_xlfn.SINGLE(IC51670969351 _xlfn.SINGLE(oita_tn24 昔の上司は太っ腹でしたからね😃今は立場が弱いので滝の様に素通りでPayPay行きです😅💦))</f>
        <v>#NAME?</v>
      </c>
      <c r="D651">
        <v>2</v>
      </c>
      <c r="E651">
        <v>0</v>
      </c>
      <c r="F651" t="s">
        <v>15</v>
      </c>
      <c r="H651" t="s">
        <v>1938</v>
      </c>
      <c r="I651">
        <v>681</v>
      </c>
      <c r="J651" t="b">
        <v>0</v>
      </c>
      <c r="K651">
        <v>909</v>
      </c>
      <c r="L651">
        <v>1890</v>
      </c>
      <c r="M651" s="1">
        <v>43387.33090277778</v>
      </c>
    </row>
    <row r="652" spans="1:13">
      <c r="A652" t="s">
        <v>1939</v>
      </c>
      <c r="B652" s="1">
        <v>43928.865428240744</v>
      </c>
      <c r="C652" t="s">
        <v>1940</v>
      </c>
      <c r="D652">
        <v>1</v>
      </c>
      <c r="E652">
        <v>0</v>
      </c>
      <c r="F652" t="s">
        <v>15</v>
      </c>
      <c r="G652" t="s">
        <v>880</v>
      </c>
      <c r="H652" t="s">
        <v>1941</v>
      </c>
      <c r="I652">
        <v>6778</v>
      </c>
      <c r="J652" t="b">
        <v>0</v>
      </c>
      <c r="K652">
        <v>6556</v>
      </c>
      <c r="L652">
        <v>11990</v>
      </c>
      <c r="M652" s="1">
        <v>43485.004837962966</v>
      </c>
    </row>
    <row r="653" spans="1:13">
      <c r="A653" t="s">
        <v>1942</v>
      </c>
      <c r="B653" s="1">
        <v>43928.865381944444</v>
      </c>
      <c r="C653" t="s">
        <v>1943</v>
      </c>
      <c r="D653">
        <v>1</v>
      </c>
      <c r="E653">
        <v>0</v>
      </c>
      <c r="F653" t="s">
        <v>15</v>
      </c>
      <c r="H653" t="s">
        <v>1944</v>
      </c>
      <c r="I653">
        <v>49</v>
      </c>
      <c r="J653" t="b">
        <v>0</v>
      </c>
      <c r="K653">
        <v>36</v>
      </c>
      <c r="L653">
        <v>1654</v>
      </c>
      <c r="M653" s="1">
        <v>43179.750520833331</v>
      </c>
    </row>
    <row r="654" spans="1:13">
      <c r="A654" t="s">
        <v>1945</v>
      </c>
      <c r="B654" s="1">
        <v>43928.865266203706</v>
      </c>
      <c r="C654" t="s">
        <v>1946</v>
      </c>
      <c r="D654">
        <v>0</v>
      </c>
      <c r="E654">
        <v>0</v>
      </c>
      <c r="F654" t="s">
        <v>15</v>
      </c>
      <c r="G654" t="s">
        <v>1947</v>
      </c>
      <c r="H654" t="s">
        <v>1948</v>
      </c>
      <c r="I654">
        <v>126</v>
      </c>
      <c r="J654" t="b">
        <v>0</v>
      </c>
      <c r="K654">
        <v>62</v>
      </c>
      <c r="L654">
        <v>8514</v>
      </c>
      <c r="M654" s="1">
        <v>43417.248645833337</v>
      </c>
    </row>
    <row r="655" spans="1:13">
      <c r="A655" t="s">
        <v>1949</v>
      </c>
      <c r="B655" s="1">
        <v>43928.865081018521</v>
      </c>
      <c r="C655" t="s">
        <v>1950</v>
      </c>
      <c r="D655">
        <v>1</v>
      </c>
      <c r="E655">
        <v>2</v>
      </c>
      <c r="F655" t="s">
        <v>15</v>
      </c>
      <c r="G655" t="s">
        <v>1951</v>
      </c>
      <c r="H655" t="s">
        <v>1952</v>
      </c>
      <c r="I655">
        <v>708</v>
      </c>
      <c r="J655" t="b">
        <v>0</v>
      </c>
      <c r="K655">
        <v>660</v>
      </c>
      <c r="L655">
        <v>84817</v>
      </c>
      <c r="M655" s="1">
        <v>39873.564687500002</v>
      </c>
    </row>
    <row r="656" spans="1:13">
      <c r="A656" t="s">
        <v>1953</v>
      </c>
      <c r="B656" s="1">
        <v>43928.864965277775</v>
      </c>
      <c r="C656" t="s">
        <v>1954</v>
      </c>
      <c r="D656">
        <v>1</v>
      </c>
      <c r="E656">
        <v>0</v>
      </c>
      <c r="F656" t="s">
        <v>15</v>
      </c>
      <c r="G656" t="s">
        <v>1955</v>
      </c>
      <c r="H656" t="s">
        <v>1956</v>
      </c>
      <c r="I656">
        <v>122</v>
      </c>
      <c r="J656" t="b">
        <v>0</v>
      </c>
      <c r="K656">
        <v>91</v>
      </c>
      <c r="L656">
        <v>1198</v>
      </c>
      <c r="M656" s="1">
        <v>42256.291620370372</v>
      </c>
    </row>
    <row r="657" spans="1:13">
      <c r="A657" t="s">
        <v>1957</v>
      </c>
      <c r="B657" s="1">
        <v>43928.864965277775</v>
      </c>
      <c r="C657" t="s">
        <v>1958</v>
      </c>
      <c r="D657">
        <v>5</v>
      </c>
      <c r="E657">
        <v>0</v>
      </c>
      <c r="F657" t="s">
        <v>15</v>
      </c>
      <c r="G657" t="s">
        <v>1654</v>
      </c>
      <c r="H657" t="s">
        <v>1959</v>
      </c>
      <c r="I657">
        <v>782</v>
      </c>
      <c r="J657" t="b">
        <v>0</v>
      </c>
      <c r="K657">
        <v>900</v>
      </c>
      <c r="L657">
        <v>7781</v>
      </c>
      <c r="M657" s="1">
        <v>42789.681377314817</v>
      </c>
    </row>
    <row r="658" spans="1:13">
      <c r="A658" t="s">
        <v>1960</v>
      </c>
      <c r="B658" s="1">
        <v>43928.86446759259</v>
      </c>
      <c r="C658" t="s">
        <v>1961</v>
      </c>
      <c r="D658">
        <v>0</v>
      </c>
      <c r="E658">
        <v>0</v>
      </c>
      <c r="F658" t="s">
        <v>15</v>
      </c>
      <c r="G658" t="s">
        <v>1962</v>
      </c>
      <c r="H658" t="s">
        <v>1963</v>
      </c>
      <c r="I658">
        <v>209</v>
      </c>
      <c r="J658" t="b">
        <v>0</v>
      </c>
      <c r="K658">
        <v>207</v>
      </c>
      <c r="L658">
        <v>12244</v>
      </c>
      <c r="M658" s="1">
        <v>43179.962754629632</v>
      </c>
    </row>
    <row r="659" spans="1:13" ht="81">
      <c r="A659" t="s">
        <v>1740</v>
      </c>
      <c r="B659" s="1">
        <v>43928.864386574074</v>
      </c>
      <c r="C659" t="s">
        <v>1964</v>
      </c>
      <c r="D659">
        <v>0</v>
      </c>
      <c r="E659">
        <v>0</v>
      </c>
      <c r="F659" t="s">
        <v>15</v>
      </c>
      <c r="H659" s="2" t="s">
        <v>1742</v>
      </c>
      <c r="I659">
        <v>100</v>
      </c>
      <c r="J659" t="b">
        <v>0</v>
      </c>
      <c r="K659">
        <v>100</v>
      </c>
      <c r="L659">
        <v>8682</v>
      </c>
      <c r="M659" s="1">
        <v>43422.674872685187</v>
      </c>
    </row>
    <row r="660" spans="1:13">
      <c r="A660" t="s">
        <v>1965</v>
      </c>
      <c r="B660" s="1">
        <v>43928.864189814813</v>
      </c>
      <c r="C660" t="s">
        <v>1966</v>
      </c>
      <c r="D660">
        <v>10</v>
      </c>
      <c r="E660">
        <v>10</v>
      </c>
      <c r="F660" t="s">
        <v>15</v>
      </c>
      <c r="G660" t="s">
        <v>1967</v>
      </c>
      <c r="H660" t="s">
        <v>1968</v>
      </c>
      <c r="I660">
        <v>4346</v>
      </c>
      <c r="J660" t="b">
        <v>0</v>
      </c>
      <c r="K660">
        <v>4056</v>
      </c>
      <c r="L660">
        <v>9347</v>
      </c>
      <c r="M660" s="1">
        <v>40284.12431712963</v>
      </c>
    </row>
    <row r="661" spans="1:13">
      <c r="A661" t="s">
        <v>1969</v>
      </c>
      <c r="B661" s="1">
        <v>43928.864050925928</v>
      </c>
      <c r="C661" t="s">
        <v>1970</v>
      </c>
      <c r="D661">
        <v>9</v>
      </c>
      <c r="E661">
        <v>0</v>
      </c>
      <c r="F661" t="s">
        <v>15</v>
      </c>
      <c r="G661" t="s">
        <v>1971</v>
      </c>
      <c r="H661" t="s">
        <v>1972</v>
      </c>
      <c r="I661">
        <v>1178</v>
      </c>
      <c r="J661" t="b">
        <v>0</v>
      </c>
      <c r="K661">
        <v>1078</v>
      </c>
      <c r="L661">
        <v>7257</v>
      </c>
      <c r="M661" s="1">
        <v>41973.02202546296</v>
      </c>
    </row>
    <row r="662" spans="1:13">
      <c r="A662" t="s">
        <v>1973</v>
      </c>
      <c r="B662" s="1">
        <v>43928.863993055558</v>
      </c>
      <c r="C662" t="s">
        <v>1974</v>
      </c>
      <c r="D662">
        <v>1</v>
      </c>
      <c r="E662">
        <v>0</v>
      </c>
      <c r="F662" t="s">
        <v>15</v>
      </c>
      <c r="H662" t="s">
        <v>1975</v>
      </c>
      <c r="I662">
        <v>122</v>
      </c>
      <c r="J662" t="b">
        <v>0</v>
      </c>
      <c r="K662">
        <v>231</v>
      </c>
      <c r="L662">
        <v>315</v>
      </c>
      <c r="M662" s="1">
        <v>43812.041747685187</v>
      </c>
    </row>
    <row r="663" spans="1:13">
      <c r="A663" t="s">
        <v>1976</v>
      </c>
      <c r="B663" s="1">
        <v>43928.863842592589</v>
      </c>
      <c r="C663" t="e">
        <f ca="1">_xlfn.SINGLE(trndr_ ただ),これをやろうとするとPayPayとかの大手ばっかになったりして,利権的に他から不平不満とか出るから厳しいってのも分かる😂ただ,これを気にキャッシュレス加速させるのも手かなーっては思う🤔</f>
        <v>#NAME?</v>
      </c>
      <c r="D663">
        <v>1</v>
      </c>
      <c r="E663">
        <v>0</v>
      </c>
      <c r="F663" t="s">
        <v>15</v>
      </c>
      <c r="H663" t="s">
        <v>1977</v>
      </c>
      <c r="I663">
        <v>592</v>
      </c>
      <c r="J663" t="b">
        <v>0</v>
      </c>
      <c r="K663">
        <v>605</v>
      </c>
      <c r="L663">
        <v>12899</v>
      </c>
      <c r="M663" s="1">
        <v>43550.286469907405</v>
      </c>
    </row>
    <row r="664" spans="1:13">
      <c r="A664" t="s">
        <v>1978</v>
      </c>
      <c r="B664" s="1">
        <v>43928.863796296297</v>
      </c>
      <c r="C664" t="s">
        <v>1979</v>
      </c>
      <c r="D664">
        <v>2</v>
      </c>
      <c r="E664">
        <v>0</v>
      </c>
      <c r="F664" t="s">
        <v>15</v>
      </c>
      <c r="H664" t="s">
        <v>1980</v>
      </c>
      <c r="I664">
        <v>62</v>
      </c>
      <c r="J664" t="b">
        <v>0</v>
      </c>
      <c r="K664">
        <v>68</v>
      </c>
      <c r="L664">
        <v>1473</v>
      </c>
      <c r="M664" s="1">
        <v>43465.943703703706</v>
      </c>
    </row>
    <row r="665" spans="1:13">
      <c r="A665" t="s">
        <v>1981</v>
      </c>
      <c r="B665" s="1">
        <v>43928.863425925927</v>
      </c>
      <c r="C665" t="e">
        <f ca="1">misaisadayo 返したpaypay大活躍やないか👍</f>
        <v>#NAME?</v>
      </c>
      <c r="D665">
        <v>0</v>
      </c>
      <c r="E665">
        <v>0</v>
      </c>
      <c r="F665" t="s">
        <v>15</v>
      </c>
      <c r="G665" t="s">
        <v>1982</v>
      </c>
      <c r="H665" t="s">
        <v>1983</v>
      </c>
      <c r="I665">
        <v>341</v>
      </c>
      <c r="J665" t="b">
        <v>0</v>
      </c>
      <c r="K665">
        <v>214</v>
      </c>
      <c r="L665">
        <v>49507</v>
      </c>
      <c r="M665" s="1">
        <v>42490.539687500001</v>
      </c>
    </row>
    <row r="666" spans="1:13">
      <c r="A666" t="s">
        <v>1984</v>
      </c>
      <c r="B666" s="1">
        <v>43928.863182870373</v>
      </c>
      <c r="C666" t="s">
        <v>1985</v>
      </c>
      <c r="D666">
        <v>0</v>
      </c>
      <c r="E666">
        <v>0</v>
      </c>
      <c r="F666" t="s">
        <v>15</v>
      </c>
      <c r="G666" t="s">
        <v>1986</v>
      </c>
      <c r="H666" t="s">
        <v>1987</v>
      </c>
      <c r="I666">
        <v>7</v>
      </c>
      <c r="J666" t="b">
        <v>0</v>
      </c>
      <c r="K666">
        <v>4</v>
      </c>
      <c r="L666">
        <v>304</v>
      </c>
      <c r="M666" s="1">
        <v>43470.981481481482</v>
      </c>
    </row>
    <row r="667" spans="1:13">
      <c r="A667" t="s">
        <v>1988</v>
      </c>
      <c r="B667" s="1">
        <v>43928.86309027778</v>
      </c>
      <c r="C667" t="s">
        <v>1989</v>
      </c>
      <c r="D667">
        <v>1</v>
      </c>
      <c r="E667">
        <v>0</v>
      </c>
      <c r="F667" t="s">
        <v>15</v>
      </c>
      <c r="G667" t="s">
        <v>1990</v>
      </c>
      <c r="H667" t="s">
        <v>1991</v>
      </c>
      <c r="I667">
        <v>458</v>
      </c>
      <c r="J667" t="b">
        <v>0</v>
      </c>
      <c r="K667">
        <v>358</v>
      </c>
      <c r="L667">
        <v>111882</v>
      </c>
      <c r="M667" s="1">
        <v>40150.401550925926</v>
      </c>
    </row>
    <row r="668" spans="1:13">
      <c r="A668" t="s">
        <v>1992</v>
      </c>
      <c r="B668" s="1">
        <v>43928.862986111111</v>
      </c>
      <c r="C668" t="s">
        <v>1993</v>
      </c>
      <c r="D668">
        <v>1</v>
      </c>
      <c r="E668">
        <v>0</v>
      </c>
      <c r="F668" t="s">
        <v>15</v>
      </c>
      <c r="G668" t="s">
        <v>1994</v>
      </c>
      <c r="H668" t="s">
        <v>1995</v>
      </c>
      <c r="I668">
        <v>152</v>
      </c>
      <c r="J668" t="b">
        <v>0</v>
      </c>
      <c r="K668">
        <v>208</v>
      </c>
      <c r="L668">
        <v>1457</v>
      </c>
      <c r="M668" s="1">
        <v>43686.36614583333</v>
      </c>
    </row>
    <row r="669" spans="1:13">
      <c r="A669" t="s">
        <v>1996</v>
      </c>
      <c r="B669" s="1">
        <v>43928.862754629627</v>
      </c>
      <c r="C669" t="s">
        <v>1997</v>
      </c>
      <c r="D669">
        <v>2</v>
      </c>
      <c r="E669">
        <v>0</v>
      </c>
      <c r="F669" t="s">
        <v>15</v>
      </c>
      <c r="H669" t="s">
        <v>1998</v>
      </c>
      <c r="I669">
        <v>6</v>
      </c>
      <c r="J669" t="b">
        <v>0</v>
      </c>
      <c r="K669">
        <v>60</v>
      </c>
      <c r="L669">
        <v>1</v>
      </c>
      <c r="M669" s="1">
        <v>43925.680196759262</v>
      </c>
    </row>
    <row r="670" spans="1:13">
      <c r="A670">
        <v>160160999</v>
      </c>
      <c r="B670" s="1">
        <v>43928.862592592595</v>
      </c>
      <c r="C670" t="s">
        <v>1999</v>
      </c>
      <c r="D670">
        <v>2</v>
      </c>
      <c r="E670">
        <v>0</v>
      </c>
      <c r="F670" t="s">
        <v>15</v>
      </c>
      <c r="G670" t="s">
        <v>2000</v>
      </c>
      <c r="H670" t="s">
        <v>2001</v>
      </c>
      <c r="I670">
        <v>17</v>
      </c>
      <c r="J670" t="b">
        <v>0</v>
      </c>
      <c r="K670">
        <v>12</v>
      </c>
      <c r="L670">
        <v>1888</v>
      </c>
      <c r="M670" s="1">
        <v>40542.697534722225</v>
      </c>
    </row>
    <row r="671" spans="1:13">
      <c r="A671" t="s">
        <v>2002</v>
      </c>
      <c r="B671" s="1">
        <v>43928.862546296295</v>
      </c>
      <c r="C671" t="s">
        <v>2003</v>
      </c>
      <c r="D671">
        <v>0</v>
      </c>
      <c r="E671">
        <v>0</v>
      </c>
      <c r="F671" t="s">
        <v>15</v>
      </c>
      <c r="G671" t="s">
        <v>2004</v>
      </c>
      <c r="H671" t="s">
        <v>2005</v>
      </c>
      <c r="I671">
        <v>3723</v>
      </c>
      <c r="J671" t="b">
        <v>0</v>
      </c>
      <c r="K671">
        <v>1149</v>
      </c>
      <c r="L671">
        <v>918</v>
      </c>
      <c r="M671" s="1">
        <v>43360.671689814815</v>
      </c>
    </row>
    <row r="672" spans="1:13">
      <c r="A672" t="s">
        <v>2006</v>
      </c>
      <c r="B672" s="1">
        <v>43928.86246527778</v>
      </c>
      <c r="C672" t="s">
        <v>2007</v>
      </c>
      <c r="D672">
        <v>0</v>
      </c>
      <c r="E672">
        <v>0</v>
      </c>
      <c r="F672" t="s">
        <v>15</v>
      </c>
      <c r="G672" t="s">
        <v>552</v>
      </c>
      <c r="H672" t="s">
        <v>2008</v>
      </c>
      <c r="I672">
        <v>2481</v>
      </c>
      <c r="J672" t="b">
        <v>0</v>
      </c>
      <c r="K672">
        <v>875</v>
      </c>
      <c r="L672">
        <v>255305</v>
      </c>
      <c r="M672" s="1">
        <v>40585.382789351854</v>
      </c>
    </row>
    <row r="673" spans="1:13">
      <c r="A673" t="s">
        <v>2009</v>
      </c>
      <c r="B673" s="1">
        <v>43928.86246527778</v>
      </c>
      <c r="C673" t="s">
        <v>2010</v>
      </c>
      <c r="D673">
        <v>0</v>
      </c>
      <c r="E673">
        <v>0</v>
      </c>
      <c r="F673" t="s">
        <v>15</v>
      </c>
      <c r="H673" t="s">
        <v>2011</v>
      </c>
      <c r="I673">
        <v>48</v>
      </c>
      <c r="J673" t="b">
        <v>0</v>
      </c>
      <c r="K673">
        <v>76</v>
      </c>
      <c r="L673">
        <v>9262</v>
      </c>
      <c r="M673" s="1">
        <v>42905.499374999999</v>
      </c>
    </row>
    <row r="674" spans="1:13">
      <c r="A674" t="s">
        <v>414</v>
      </c>
      <c r="B674" s="1">
        <v>43928.862395833334</v>
      </c>
      <c r="C674" t="s">
        <v>2012</v>
      </c>
      <c r="D674">
        <v>0</v>
      </c>
      <c r="E674">
        <v>0</v>
      </c>
      <c r="F674" t="s">
        <v>15</v>
      </c>
      <c r="H674" t="s">
        <v>416</v>
      </c>
      <c r="I674">
        <v>28</v>
      </c>
      <c r="J674" t="b">
        <v>0</v>
      </c>
      <c r="K674">
        <v>39</v>
      </c>
      <c r="L674">
        <v>5052</v>
      </c>
      <c r="M674" s="1">
        <v>43678.207777777781</v>
      </c>
    </row>
    <row r="675" spans="1:13" ht="121.5">
      <c r="A675" t="s">
        <v>2013</v>
      </c>
      <c r="B675" s="1">
        <v>43928.862233796295</v>
      </c>
      <c r="C675" t="s">
        <v>2014</v>
      </c>
      <c r="D675">
        <v>0</v>
      </c>
      <c r="E675">
        <v>0</v>
      </c>
      <c r="F675" t="s">
        <v>15</v>
      </c>
      <c r="G675" t="s">
        <v>2015</v>
      </c>
      <c r="H675" s="2" t="s">
        <v>2016</v>
      </c>
      <c r="I675">
        <v>5731</v>
      </c>
      <c r="J675" t="b">
        <v>0</v>
      </c>
      <c r="K675">
        <v>6205</v>
      </c>
      <c r="L675">
        <v>33367</v>
      </c>
      <c r="M675" s="1">
        <v>42670.075497685182</v>
      </c>
    </row>
    <row r="676" spans="1:13" ht="189">
      <c r="A676" t="s">
        <v>2017</v>
      </c>
      <c r="B676" s="1">
        <v>43928.86215277778</v>
      </c>
      <c r="C676" t="s">
        <v>2018</v>
      </c>
      <c r="D676">
        <v>1</v>
      </c>
      <c r="E676">
        <v>0</v>
      </c>
      <c r="F676" t="s">
        <v>15</v>
      </c>
      <c r="G676" t="s">
        <v>2019</v>
      </c>
      <c r="H676" s="2" t="s">
        <v>2020</v>
      </c>
      <c r="I676">
        <v>1645</v>
      </c>
      <c r="J676" t="b">
        <v>0</v>
      </c>
      <c r="K676">
        <v>3055</v>
      </c>
      <c r="L676">
        <v>27477</v>
      </c>
      <c r="M676" s="1">
        <v>40103.525381944448</v>
      </c>
    </row>
    <row r="677" spans="1:13">
      <c r="A677" t="s">
        <v>2021</v>
      </c>
      <c r="B677" s="1">
        <v>43928.86178240741</v>
      </c>
      <c r="C677" t="s">
        <v>2022</v>
      </c>
      <c r="D677">
        <v>5</v>
      </c>
      <c r="E677">
        <v>1</v>
      </c>
      <c r="F677" t="s">
        <v>15</v>
      </c>
      <c r="G677" t="s">
        <v>2023</v>
      </c>
      <c r="H677" t="s">
        <v>2024</v>
      </c>
      <c r="I677">
        <v>913</v>
      </c>
      <c r="J677" t="b">
        <v>0</v>
      </c>
      <c r="K677">
        <v>877</v>
      </c>
      <c r="L677">
        <v>12607</v>
      </c>
      <c r="M677" s="1">
        <v>40268.590497685182</v>
      </c>
    </row>
    <row r="678" spans="1:13">
      <c r="A678" t="s">
        <v>2025</v>
      </c>
      <c r="B678" s="1">
        <v>43928.861064814817</v>
      </c>
      <c r="C678" t="s">
        <v>2026</v>
      </c>
      <c r="D678">
        <v>0</v>
      </c>
      <c r="E678">
        <v>0</v>
      </c>
      <c r="F678" t="s">
        <v>15</v>
      </c>
      <c r="G678" t="s">
        <v>397</v>
      </c>
      <c r="H678" t="s">
        <v>2027</v>
      </c>
      <c r="I678">
        <v>1</v>
      </c>
      <c r="J678" t="b">
        <v>0</v>
      </c>
      <c r="K678">
        <v>1</v>
      </c>
      <c r="L678">
        <v>34</v>
      </c>
      <c r="M678" s="1">
        <v>43918.225393518522</v>
      </c>
    </row>
    <row r="679" spans="1:13">
      <c r="A679" t="s">
        <v>2028</v>
      </c>
      <c r="B679" s="1">
        <v>43928.860960648148</v>
      </c>
      <c r="C679" t="s">
        <v>2029</v>
      </c>
      <c r="D679">
        <v>1</v>
      </c>
      <c r="E679">
        <v>0</v>
      </c>
      <c r="F679" t="s">
        <v>15</v>
      </c>
      <c r="G679" t="s">
        <v>880</v>
      </c>
      <c r="H679" t="s">
        <v>2030</v>
      </c>
      <c r="I679">
        <v>370</v>
      </c>
      <c r="J679" t="b">
        <v>0</v>
      </c>
      <c r="K679">
        <v>843</v>
      </c>
      <c r="L679">
        <v>10874</v>
      </c>
      <c r="M679" s="1">
        <v>40209.661770833336</v>
      </c>
    </row>
    <row r="680" spans="1:13">
      <c r="A680" t="s">
        <v>2031</v>
      </c>
      <c r="B680" s="1">
        <v>43928.860648148147</v>
      </c>
      <c r="C680" t="s">
        <v>2032</v>
      </c>
      <c r="D680">
        <v>0</v>
      </c>
      <c r="E680">
        <v>0</v>
      </c>
      <c r="F680" t="s">
        <v>15</v>
      </c>
      <c r="G680" t="s">
        <v>2033</v>
      </c>
      <c r="H680" t="s">
        <v>2034</v>
      </c>
      <c r="I680">
        <v>87</v>
      </c>
      <c r="J680" t="b">
        <v>0</v>
      </c>
      <c r="K680">
        <v>286</v>
      </c>
      <c r="L680">
        <v>13988</v>
      </c>
      <c r="M680" s="1">
        <v>41802.756504629629</v>
      </c>
    </row>
    <row r="681" spans="1:13">
      <c r="A681" t="s">
        <v>2035</v>
      </c>
      <c r="B681" s="1">
        <v>43928.859965277778</v>
      </c>
      <c r="C681" t="s">
        <v>2036</v>
      </c>
      <c r="D681">
        <v>2</v>
      </c>
      <c r="E681">
        <v>0</v>
      </c>
      <c r="F681" t="s">
        <v>15</v>
      </c>
      <c r="G681" t="s">
        <v>2037</v>
      </c>
      <c r="H681" t="s">
        <v>2038</v>
      </c>
      <c r="I681">
        <v>389</v>
      </c>
      <c r="J681" t="b">
        <v>0</v>
      </c>
      <c r="K681">
        <v>434</v>
      </c>
      <c r="L681">
        <v>81321</v>
      </c>
      <c r="M681" s="1">
        <v>42260.312604166669</v>
      </c>
    </row>
    <row r="682" spans="1:13">
      <c r="A682" t="s">
        <v>2039</v>
      </c>
      <c r="B682" s="1">
        <v>43928.859872685185</v>
      </c>
      <c r="C682" t="e">
        <f ca="1">onimaruchannel PayPayがネットで使えたら最強なのに。😂</f>
        <v>#NAME?</v>
      </c>
      <c r="D682">
        <v>0</v>
      </c>
      <c r="E682">
        <v>0</v>
      </c>
      <c r="F682" t="s">
        <v>15</v>
      </c>
      <c r="H682" t="s">
        <v>2040</v>
      </c>
      <c r="I682">
        <v>95</v>
      </c>
      <c r="J682" t="b">
        <v>0</v>
      </c>
      <c r="K682">
        <v>100</v>
      </c>
      <c r="L682">
        <v>3245</v>
      </c>
      <c r="M682" s="1">
        <v>42679.653194444443</v>
      </c>
    </row>
    <row r="683" spans="1:13">
      <c r="A683" t="s">
        <v>2041</v>
      </c>
      <c r="B683" s="1">
        <v>43928.859826388885</v>
      </c>
      <c r="C683" t="s">
        <v>2042</v>
      </c>
      <c r="D683">
        <v>0</v>
      </c>
      <c r="E683">
        <v>0</v>
      </c>
      <c r="F683" t="s">
        <v>15</v>
      </c>
      <c r="G683" t="s">
        <v>2043</v>
      </c>
      <c r="H683" t="s">
        <v>2044</v>
      </c>
      <c r="I683">
        <v>314</v>
      </c>
      <c r="J683" t="b">
        <v>0</v>
      </c>
      <c r="K683">
        <v>498</v>
      </c>
      <c r="L683">
        <v>41571</v>
      </c>
      <c r="M683" s="1">
        <v>40453.069374999999</v>
      </c>
    </row>
    <row r="684" spans="1:13">
      <c r="A684" t="s">
        <v>2045</v>
      </c>
      <c r="B684" s="1">
        <v>43928.859803240739</v>
      </c>
      <c r="C684" t="s">
        <v>2046</v>
      </c>
      <c r="D684">
        <v>0</v>
      </c>
      <c r="E684">
        <v>0</v>
      </c>
      <c r="F684" t="s">
        <v>15</v>
      </c>
      <c r="H684" t="s">
        <v>2047</v>
      </c>
      <c r="I684">
        <v>77</v>
      </c>
      <c r="J684" t="b">
        <v>0</v>
      </c>
      <c r="K684">
        <v>82</v>
      </c>
      <c r="L684">
        <v>10566</v>
      </c>
      <c r="M684" s="1">
        <v>43537.589074074072</v>
      </c>
    </row>
    <row r="685" spans="1:13">
      <c r="A685" t="s">
        <v>2048</v>
      </c>
      <c r="B685" s="1">
        <v>43928.859710648147</v>
      </c>
      <c r="C685" t="s">
        <v>2049</v>
      </c>
      <c r="D685">
        <v>4</v>
      </c>
      <c r="E685">
        <v>0</v>
      </c>
      <c r="F685" t="s">
        <v>15</v>
      </c>
      <c r="G685" t="s">
        <v>2050</v>
      </c>
      <c r="H685" t="s">
        <v>2051</v>
      </c>
      <c r="I685">
        <v>710</v>
      </c>
      <c r="J685" t="b">
        <v>0</v>
      </c>
      <c r="K685">
        <v>321</v>
      </c>
      <c r="L685">
        <v>5784</v>
      </c>
      <c r="M685" s="1">
        <v>43258.215127314812</v>
      </c>
    </row>
    <row r="686" spans="1:13">
      <c r="A686" t="s">
        <v>2052</v>
      </c>
      <c r="B686" s="1">
        <v>43928.859375</v>
      </c>
      <c r="C686" t="e">
        <f ca="1">happydp44 最近は特にPayPayなど可能な限りレジではキャッシュレスにしてますよ💦レジの人だって…なるべくなら触りたくないに決まってるもん💦</f>
        <v>#NAME?</v>
      </c>
      <c r="D686">
        <v>0</v>
      </c>
      <c r="E686">
        <v>0</v>
      </c>
      <c r="F686" t="s">
        <v>15</v>
      </c>
      <c r="H686" t="s">
        <v>2053</v>
      </c>
      <c r="I686">
        <v>700</v>
      </c>
      <c r="J686" t="b">
        <v>0</v>
      </c>
      <c r="K686">
        <v>768</v>
      </c>
      <c r="L686">
        <v>30765</v>
      </c>
      <c r="M686" s="1">
        <v>43195.584502314814</v>
      </c>
    </row>
    <row r="687" spans="1:13">
      <c r="A687" t="s">
        <v>2054</v>
      </c>
      <c r="B687" s="1">
        <v>43928.859166666669</v>
      </c>
      <c r="C687" t="e">
        <f ca="1">_xlfn.SINGLE(bz_aquamarine _xlfn.SINGLE(jukuchou62 PayPayドーム近くの知り合いの居酒屋も大変みたいで…もうコロコロどっか行けよ(￣▽￣)))</f>
        <v>#NAME?</v>
      </c>
      <c r="D687">
        <v>2</v>
      </c>
      <c r="E687">
        <v>0</v>
      </c>
      <c r="F687" t="s">
        <v>15</v>
      </c>
      <c r="H687" t="s">
        <v>2055</v>
      </c>
      <c r="I687">
        <v>223</v>
      </c>
      <c r="J687" t="b">
        <v>0</v>
      </c>
      <c r="K687">
        <v>209</v>
      </c>
      <c r="L687">
        <v>17222</v>
      </c>
      <c r="M687" s="1">
        <v>42754.644652777781</v>
      </c>
    </row>
    <row r="688" spans="1:13">
      <c r="A688" t="s">
        <v>2056</v>
      </c>
      <c r="B688" s="1">
        <v>43928.859120370369</v>
      </c>
      <c r="C688" t="s">
        <v>2057</v>
      </c>
      <c r="D688">
        <v>0</v>
      </c>
      <c r="E688">
        <v>0</v>
      </c>
      <c r="F688" t="s">
        <v>15</v>
      </c>
      <c r="G688" t="s">
        <v>2058</v>
      </c>
      <c r="H688" t="s">
        <v>2059</v>
      </c>
      <c r="I688">
        <v>25</v>
      </c>
      <c r="J688" t="b">
        <v>0</v>
      </c>
      <c r="K688">
        <v>156</v>
      </c>
      <c r="L688">
        <v>6547</v>
      </c>
      <c r="M688" s="1">
        <v>41256.572013888886</v>
      </c>
    </row>
    <row r="689" spans="1:13">
      <c r="A689" t="s">
        <v>2060</v>
      </c>
      <c r="B689" s="1">
        <v>43928.859085648146</v>
      </c>
      <c r="C689" t="s">
        <v>2061</v>
      </c>
      <c r="D689">
        <v>0</v>
      </c>
      <c r="E689">
        <v>0</v>
      </c>
      <c r="F689" t="s">
        <v>15</v>
      </c>
      <c r="G689" t="s">
        <v>2062</v>
      </c>
      <c r="H689" t="s">
        <v>2063</v>
      </c>
      <c r="I689">
        <v>178</v>
      </c>
      <c r="J689" t="b">
        <v>0</v>
      </c>
      <c r="K689">
        <v>267</v>
      </c>
      <c r="L689">
        <v>16772</v>
      </c>
      <c r="M689" s="1">
        <v>41295.568530092591</v>
      </c>
    </row>
    <row r="690" spans="1:13">
      <c r="A690" t="s">
        <v>2064</v>
      </c>
      <c r="B690" s="1">
        <v>43928.859074074076</v>
      </c>
      <c r="C690" t="s">
        <v>2065</v>
      </c>
      <c r="D690">
        <v>1</v>
      </c>
      <c r="E690">
        <v>0</v>
      </c>
      <c r="F690" t="s">
        <v>15</v>
      </c>
      <c r="G690" t="s">
        <v>2066</v>
      </c>
      <c r="H690" t="s">
        <v>2067</v>
      </c>
      <c r="I690">
        <v>1591</v>
      </c>
      <c r="J690" t="b">
        <v>0</v>
      </c>
      <c r="K690">
        <v>988</v>
      </c>
      <c r="L690">
        <v>60604</v>
      </c>
      <c r="M690" s="1">
        <v>40379.671018518522</v>
      </c>
    </row>
    <row r="691" spans="1:13">
      <c r="A691" t="s">
        <v>2039</v>
      </c>
      <c r="B691" s="1">
        <v>43928.858888888892</v>
      </c>
      <c r="C691" t="e">
        <f ca="1">_xlfn.SINGLE(onimaruchannel コロナのせいで),ネット販売で使えるカード払いが支流になって,PayPay使えず😂</f>
        <v>#NAME?</v>
      </c>
      <c r="D691">
        <v>0</v>
      </c>
      <c r="E691">
        <v>0</v>
      </c>
      <c r="F691" t="s">
        <v>15</v>
      </c>
      <c r="H691" t="s">
        <v>2040</v>
      </c>
      <c r="I691">
        <v>95</v>
      </c>
      <c r="J691" t="b">
        <v>0</v>
      </c>
      <c r="K691">
        <v>100</v>
      </c>
      <c r="L691">
        <v>3245</v>
      </c>
      <c r="M691" s="1">
        <v>42679.653194444443</v>
      </c>
    </row>
    <row r="692" spans="1:13">
      <c r="A692" t="s">
        <v>2068</v>
      </c>
      <c r="B692" s="1">
        <v>43928.858506944445</v>
      </c>
      <c r="C692" t="s">
        <v>2069</v>
      </c>
      <c r="D692">
        <v>5</v>
      </c>
      <c r="E692">
        <v>1</v>
      </c>
      <c r="F692" t="s">
        <v>15</v>
      </c>
      <c r="G692" t="s">
        <v>2070</v>
      </c>
      <c r="H692" t="s">
        <v>2071</v>
      </c>
      <c r="I692">
        <v>315</v>
      </c>
      <c r="J692" t="b">
        <v>0</v>
      </c>
      <c r="K692">
        <v>1755</v>
      </c>
      <c r="L692">
        <v>11132</v>
      </c>
      <c r="M692" s="1">
        <v>43648.004965277774</v>
      </c>
    </row>
    <row r="693" spans="1:13">
      <c r="A693" t="s">
        <v>2072</v>
      </c>
      <c r="B693" s="1">
        <v>43928.858425925922</v>
      </c>
      <c r="C693" t="s">
        <v>2073</v>
      </c>
      <c r="D693">
        <v>0</v>
      </c>
      <c r="E693">
        <v>0</v>
      </c>
      <c r="F693" t="s">
        <v>15</v>
      </c>
      <c r="H693" t="s">
        <v>2074</v>
      </c>
      <c r="I693">
        <v>171</v>
      </c>
      <c r="J693" t="b">
        <v>0</v>
      </c>
      <c r="K693">
        <v>196</v>
      </c>
      <c r="L693">
        <v>1312</v>
      </c>
      <c r="M693" s="1">
        <v>43378.915706018517</v>
      </c>
    </row>
    <row r="694" spans="1:13">
      <c r="A694" t="s">
        <v>2075</v>
      </c>
      <c r="B694" s="1">
        <v>43928.858425925922</v>
      </c>
      <c r="C694" t="s">
        <v>2076</v>
      </c>
      <c r="D694">
        <v>1</v>
      </c>
      <c r="E694">
        <v>0</v>
      </c>
      <c r="F694" t="s">
        <v>15</v>
      </c>
      <c r="H694" t="s">
        <v>2077</v>
      </c>
      <c r="I694">
        <v>96</v>
      </c>
      <c r="J694" t="b">
        <v>0</v>
      </c>
      <c r="K694">
        <v>204</v>
      </c>
      <c r="L694">
        <v>2124</v>
      </c>
      <c r="M694" s="1">
        <v>43656.419444444444</v>
      </c>
    </row>
    <row r="695" spans="1:13">
      <c r="A695" t="s">
        <v>2078</v>
      </c>
      <c r="B695" s="1">
        <v>43928.858101851853</v>
      </c>
      <c r="C695" t="s">
        <v>2079</v>
      </c>
      <c r="D695">
        <v>0</v>
      </c>
      <c r="E695">
        <v>0</v>
      </c>
      <c r="F695" t="s">
        <v>15</v>
      </c>
      <c r="G695" t="s">
        <v>2080</v>
      </c>
      <c r="I695">
        <v>23</v>
      </c>
      <c r="J695" t="b">
        <v>0</v>
      </c>
      <c r="K695">
        <v>150</v>
      </c>
      <c r="L695">
        <v>2778</v>
      </c>
      <c r="M695" s="1">
        <v>42634.926932870374</v>
      </c>
    </row>
    <row r="696" spans="1:13">
      <c r="A696" t="s">
        <v>1981</v>
      </c>
      <c r="B696" s="1">
        <v>43928.858043981483</v>
      </c>
      <c r="C696" t="e">
        <f ca="1">misaisadayo スーパーでもpaypay使えるとこなら少しだけ還元されるで💪</f>
        <v>#NAME?</v>
      </c>
      <c r="D696">
        <v>0</v>
      </c>
      <c r="E696">
        <v>0</v>
      </c>
      <c r="F696" t="s">
        <v>15</v>
      </c>
      <c r="G696" t="s">
        <v>1982</v>
      </c>
      <c r="H696" t="s">
        <v>1983</v>
      </c>
      <c r="I696">
        <v>341</v>
      </c>
      <c r="J696" t="b">
        <v>0</v>
      </c>
      <c r="K696">
        <v>214</v>
      </c>
      <c r="L696">
        <v>49507</v>
      </c>
      <c r="M696" s="1">
        <v>42490.539687500001</v>
      </c>
    </row>
    <row r="697" spans="1:13">
      <c r="A697" t="s">
        <v>2081</v>
      </c>
      <c r="B697" s="1">
        <v>43928.857476851852</v>
      </c>
      <c r="C697" t="s">
        <v>2082</v>
      </c>
      <c r="D697">
        <v>8</v>
      </c>
      <c r="E697">
        <v>0</v>
      </c>
      <c r="F697" t="s">
        <v>15</v>
      </c>
      <c r="H697" t="s">
        <v>2083</v>
      </c>
      <c r="I697">
        <v>1067</v>
      </c>
      <c r="J697" t="b">
        <v>0</v>
      </c>
      <c r="K697">
        <v>293</v>
      </c>
      <c r="L697">
        <v>10841</v>
      </c>
      <c r="M697" s="1">
        <v>43020.490451388891</v>
      </c>
    </row>
    <row r="698" spans="1:13" ht="67.5">
      <c r="A698" t="s">
        <v>2084</v>
      </c>
      <c r="B698" s="1">
        <v>43928.857418981483</v>
      </c>
      <c r="C698" t="s">
        <v>2085</v>
      </c>
      <c r="D698">
        <v>1</v>
      </c>
      <c r="E698">
        <v>1</v>
      </c>
      <c r="F698" t="s">
        <v>15</v>
      </c>
      <c r="G698" t="s">
        <v>552</v>
      </c>
      <c r="H698" s="2" t="s">
        <v>2086</v>
      </c>
      <c r="I698">
        <v>1557</v>
      </c>
      <c r="J698" t="b">
        <v>0</v>
      </c>
      <c r="K698">
        <v>126</v>
      </c>
      <c r="L698">
        <v>4273</v>
      </c>
      <c r="M698" s="1">
        <v>43643.658043981479</v>
      </c>
    </row>
    <row r="699" spans="1:13">
      <c r="A699" t="s">
        <v>2087</v>
      </c>
      <c r="B699" s="1">
        <v>43928.857094907406</v>
      </c>
      <c r="C699" t="s">
        <v>2088</v>
      </c>
      <c r="D699">
        <v>1</v>
      </c>
      <c r="E699">
        <v>0</v>
      </c>
      <c r="F699" t="s">
        <v>15</v>
      </c>
      <c r="H699" t="s">
        <v>2089</v>
      </c>
      <c r="I699">
        <v>23</v>
      </c>
      <c r="J699" t="b">
        <v>0</v>
      </c>
      <c r="K699">
        <v>131</v>
      </c>
      <c r="L699">
        <v>385</v>
      </c>
      <c r="M699" s="1">
        <v>43366.507754629631</v>
      </c>
    </row>
    <row r="700" spans="1:13">
      <c r="A700" t="s">
        <v>2090</v>
      </c>
      <c r="B700" s="1">
        <v>43928.856932870367</v>
      </c>
      <c r="C700" t="s">
        <v>2091</v>
      </c>
      <c r="D700">
        <v>0</v>
      </c>
      <c r="E700">
        <v>0</v>
      </c>
      <c r="F700" t="s">
        <v>15</v>
      </c>
      <c r="G700" t="s">
        <v>552</v>
      </c>
      <c r="H700" t="s">
        <v>2092</v>
      </c>
      <c r="I700">
        <v>276</v>
      </c>
      <c r="J700" t="b">
        <v>0</v>
      </c>
      <c r="K700">
        <v>207</v>
      </c>
      <c r="L700">
        <v>3469</v>
      </c>
      <c r="M700" s="1">
        <v>42793.312557870369</v>
      </c>
    </row>
    <row r="701" spans="1:13">
      <c r="A701" t="s">
        <v>2093</v>
      </c>
      <c r="B701" s="1">
        <v>43928.856840277775</v>
      </c>
      <c r="C701" t="s">
        <v>2094</v>
      </c>
      <c r="D701">
        <v>0</v>
      </c>
      <c r="E701">
        <v>0</v>
      </c>
      <c r="F701" t="s">
        <v>15</v>
      </c>
      <c r="H701" t="s">
        <v>2095</v>
      </c>
      <c r="I701">
        <v>27</v>
      </c>
      <c r="J701" t="b">
        <v>0</v>
      </c>
      <c r="K701">
        <v>260</v>
      </c>
      <c r="L701">
        <v>175</v>
      </c>
      <c r="M701" s="1">
        <v>43564.933136574073</v>
      </c>
    </row>
    <row r="702" spans="1:13">
      <c r="A702" t="s">
        <v>2096</v>
      </c>
      <c r="B702" s="1">
        <v>43928.856793981482</v>
      </c>
      <c r="C702" t="s">
        <v>2097</v>
      </c>
      <c r="D702">
        <v>1</v>
      </c>
      <c r="E702">
        <v>0</v>
      </c>
      <c r="F702" t="s">
        <v>15</v>
      </c>
      <c r="H702" t="s">
        <v>2098</v>
      </c>
      <c r="I702">
        <v>738</v>
      </c>
      <c r="J702" t="b">
        <v>0</v>
      </c>
      <c r="K702">
        <v>4013</v>
      </c>
      <c r="L702">
        <v>30425</v>
      </c>
      <c r="M702" s="1">
        <v>41341.367118055554</v>
      </c>
    </row>
    <row r="703" spans="1:13">
      <c r="A703" t="s">
        <v>2099</v>
      </c>
      <c r="B703" s="1">
        <v>43928.856631944444</v>
      </c>
      <c r="C703" t="s">
        <v>2100</v>
      </c>
      <c r="D703">
        <v>1</v>
      </c>
      <c r="E703">
        <v>0</v>
      </c>
      <c r="F703" t="s">
        <v>15</v>
      </c>
      <c r="H703" t="s">
        <v>2101</v>
      </c>
      <c r="I703">
        <v>2843</v>
      </c>
      <c r="J703" t="b">
        <v>0</v>
      </c>
      <c r="K703">
        <v>2388</v>
      </c>
      <c r="L703">
        <v>484516</v>
      </c>
      <c r="M703" s="1">
        <v>40328.66741898148</v>
      </c>
    </row>
    <row r="704" spans="1:13" ht="81">
      <c r="A704" t="s">
        <v>2102</v>
      </c>
      <c r="B704" s="1">
        <v>43928.856412037036</v>
      </c>
      <c r="C704" t="s">
        <v>2103</v>
      </c>
      <c r="D704">
        <v>0</v>
      </c>
      <c r="E704">
        <v>0</v>
      </c>
      <c r="F704" t="s">
        <v>15</v>
      </c>
      <c r="H704" s="2" t="s">
        <v>2104</v>
      </c>
      <c r="I704">
        <v>254</v>
      </c>
      <c r="J704" t="b">
        <v>0</v>
      </c>
      <c r="K704">
        <v>233</v>
      </c>
      <c r="L704">
        <v>23969</v>
      </c>
      <c r="M704" s="1">
        <v>42979.662037037036</v>
      </c>
    </row>
    <row r="705" spans="1:13">
      <c r="A705" t="s">
        <v>2105</v>
      </c>
      <c r="B705" s="1">
        <v>43928.856145833335</v>
      </c>
      <c r="C705" t="e">
        <f ca="1">suklwww PayPay使えない😭😭</f>
        <v>#NAME?</v>
      </c>
      <c r="D705">
        <v>0</v>
      </c>
      <c r="E705">
        <v>0</v>
      </c>
      <c r="F705" t="s">
        <v>15</v>
      </c>
      <c r="G705" t="s">
        <v>2106</v>
      </c>
      <c r="H705" t="s">
        <v>2107</v>
      </c>
      <c r="I705">
        <v>209</v>
      </c>
      <c r="J705" t="b">
        <v>0</v>
      </c>
      <c r="K705">
        <v>179</v>
      </c>
      <c r="L705">
        <v>13908</v>
      </c>
      <c r="M705" s="1">
        <v>42004.350370370368</v>
      </c>
    </row>
    <row r="706" spans="1:13">
      <c r="A706" t="s">
        <v>2108</v>
      </c>
      <c r="B706" s="1">
        <v>43928.856041666666</v>
      </c>
      <c r="C706" t="s">
        <v>2109</v>
      </c>
      <c r="D706">
        <v>0</v>
      </c>
      <c r="E706">
        <v>0</v>
      </c>
      <c r="F706" t="s">
        <v>15</v>
      </c>
      <c r="H706" t="s">
        <v>2110</v>
      </c>
      <c r="I706">
        <v>1491</v>
      </c>
      <c r="J706" t="b">
        <v>0</v>
      </c>
      <c r="K706">
        <v>2287</v>
      </c>
      <c r="L706">
        <v>15614</v>
      </c>
      <c r="M706" s="1">
        <v>42540.42291666667</v>
      </c>
    </row>
    <row r="707" spans="1:13">
      <c r="A707" t="s">
        <v>2111</v>
      </c>
      <c r="B707" s="1">
        <v>43928.856030092589</v>
      </c>
      <c r="C707" t="s">
        <v>2112</v>
      </c>
      <c r="D707">
        <v>0</v>
      </c>
      <c r="E707">
        <v>0</v>
      </c>
      <c r="F707" t="s">
        <v>15</v>
      </c>
      <c r="G707" t="s">
        <v>2113</v>
      </c>
      <c r="H707" t="s">
        <v>2114</v>
      </c>
      <c r="I707">
        <v>952</v>
      </c>
      <c r="J707" t="b">
        <v>0</v>
      </c>
      <c r="K707">
        <v>1486</v>
      </c>
      <c r="L707">
        <v>69332</v>
      </c>
      <c r="M707" s="1">
        <v>42686.242638888885</v>
      </c>
    </row>
    <row r="708" spans="1:13">
      <c r="A708" t="s">
        <v>2115</v>
      </c>
      <c r="B708" s="1">
        <v>43928.856006944443</v>
      </c>
      <c r="C708" t="s">
        <v>2116</v>
      </c>
      <c r="D708">
        <v>0</v>
      </c>
      <c r="E708">
        <v>0</v>
      </c>
      <c r="F708" t="s">
        <v>15</v>
      </c>
      <c r="H708" t="s">
        <v>2117</v>
      </c>
      <c r="I708">
        <v>1</v>
      </c>
      <c r="J708" t="b">
        <v>0</v>
      </c>
      <c r="K708">
        <v>9</v>
      </c>
      <c r="L708">
        <v>109</v>
      </c>
      <c r="M708" s="1">
        <v>43845.625069444446</v>
      </c>
    </row>
    <row r="709" spans="1:13">
      <c r="A709" t="s">
        <v>121</v>
      </c>
      <c r="B709" s="1">
        <v>43928.855532407404</v>
      </c>
      <c r="C709" t="s">
        <v>2118</v>
      </c>
      <c r="D709">
        <v>0</v>
      </c>
      <c r="E709">
        <v>0</v>
      </c>
      <c r="F709" t="s">
        <v>15</v>
      </c>
      <c r="H709" t="s">
        <v>123</v>
      </c>
      <c r="I709">
        <v>3</v>
      </c>
      <c r="J709" t="b">
        <v>0</v>
      </c>
      <c r="K709">
        <v>0</v>
      </c>
      <c r="L709">
        <v>95</v>
      </c>
      <c r="M709" s="1">
        <v>43924.244016203702</v>
      </c>
    </row>
    <row r="710" spans="1:13">
      <c r="A710" t="s">
        <v>2119</v>
      </c>
      <c r="B710" s="1">
        <v>43928.855509259258</v>
      </c>
      <c r="C710" t="s">
        <v>2120</v>
      </c>
      <c r="D710">
        <v>0</v>
      </c>
      <c r="E710">
        <v>0</v>
      </c>
      <c r="F710" t="s">
        <v>15</v>
      </c>
      <c r="I710">
        <v>0</v>
      </c>
      <c r="J710" t="b">
        <v>0</v>
      </c>
      <c r="K710">
        <v>3</v>
      </c>
      <c r="L710">
        <v>3</v>
      </c>
      <c r="M710" s="1">
        <v>42249.256851851853</v>
      </c>
    </row>
    <row r="711" spans="1:13">
      <c r="A711" t="s">
        <v>2121</v>
      </c>
      <c r="B711" s="1">
        <v>43928.855439814812</v>
      </c>
      <c r="C711" t="s">
        <v>2122</v>
      </c>
      <c r="D711">
        <v>2</v>
      </c>
      <c r="E711">
        <v>0</v>
      </c>
      <c r="F711" t="s">
        <v>15</v>
      </c>
      <c r="G711" t="s">
        <v>2123</v>
      </c>
      <c r="H711" t="s">
        <v>2124</v>
      </c>
      <c r="I711">
        <v>1243</v>
      </c>
      <c r="J711" t="b">
        <v>0</v>
      </c>
      <c r="K711">
        <v>166</v>
      </c>
      <c r="L711">
        <v>3509</v>
      </c>
      <c r="M711" s="1">
        <v>42890.627569444441</v>
      </c>
    </row>
    <row r="712" spans="1:13">
      <c r="A712" t="s">
        <v>2125</v>
      </c>
      <c r="B712" s="1">
        <v>43928.855381944442</v>
      </c>
      <c r="C712" t="s">
        <v>2126</v>
      </c>
      <c r="D712">
        <v>0</v>
      </c>
      <c r="E712">
        <v>0</v>
      </c>
      <c r="F712" t="s">
        <v>15</v>
      </c>
      <c r="G712" t="s">
        <v>2127</v>
      </c>
      <c r="H712" t="s">
        <v>2128</v>
      </c>
      <c r="I712">
        <v>1419</v>
      </c>
      <c r="J712" t="b">
        <v>0</v>
      </c>
      <c r="K712">
        <v>2542</v>
      </c>
      <c r="L712">
        <v>287306</v>
      </c>
      <c r="M712" s="1">
        <v>40269.422314814816</v>
      </c>
    </row>
    <row r="713" spans="1:13">
      <c r="A713" t="s">
        <v>2129</v>
      </c>
      <c r="B713" s="1">
        <v>43928.855185185188</v>
      </c>
      <c r="C713" t="s">
        <v>2130</v>
      </c>
      <c r="D713">
        <v>1</v>
      </c>
      <c r="E713">
        <v>0</v>
      </c>
      <c r="F713" t="s">
        <v>15</v>
      </c>
      <c r="G713" t="s">
        <v>2131</v>
      </c>
      <c r="H713" t="s">
        <v>2132</v>
      </c>
      <c r="I713">
        <v>21</v>
      </c>
      <c r="J713" t="b">
        <v>0</v>
      </c>
      <c r="K713">
        <v>335</v>
      </c>
      <c r="L713">
        <v>9749</v>
      </c>
      <c r="M713" s="1">
        <v>43452.530694444446</v>
      </c>
    </row>
    <row r="714" spans="1:13">
      <c r="A714" t="s">
        <v>2133</v>
      </c>
      <c r="B714" s="1">
        <v>43928.855138888888</v>
      </c>
      <c r="C714" t="s">
        <v>2134</v>
      </c>
      <c r="D714">
        <v>0</v>
      </c>
      <c r="E714">
        <v>0</v>
      </c>
      <c r="F714" t="s">
        <v>15</v>
      </c>
      <c r="G714" t="s">
        <v>2135</v>
      </c>
      <c r="H714" t="s">
        <v>2136</v>
      </c>
      <c r="I714">
        <v>227</v>
      </c>
      <c r="J714" t="b">
        <v>0</v>
      </c>
      <c r="K714">
        <v>278</v>
      </c>
      <c r="L714">
        <v>5510</v>
      </c>
      <c r="M714" s="1">
        <v>43273.790949074071</v>
      </c>
    </row>
    <row r="715" spans="1:13" ht="81">
      <c r="A715" t="s">
        <v>490</v>
      </c>
      <c r="B715" s="1">
        <v>43928.855023148149</v>
      </c>
      <c r="C715" t="s">
        <v>2137</v>
      </c>
      <c r="D715">
        <v>0</v>
      </c>
      <c r="E715">
        <v>0</v>
      </c>
      <c r="F715" t="s">
        <v>15</v>
      </c>
      <c r="G715" t="s">
        <v>492</v>
      </c>
      <c r="H715" s="2" t="s">
        <v>493</v>
      </c>
      <c r="I715">
        <v>2825</v>
      </c>
      <c r="J715" t="b">
        <v>0</v>
      </c>
      <c r="K715">
        <v>153</v>
      </c>
      <c r="L715">
        <v>40986</v>
      </c>
      <c r="M715" s="1">
        <v>40346.177048611113</v>
      </c>
    </row>
    <row r="716" spans="1:13">
      <c r="A716" t="s">
        <v>2138</v>
      </c>
      <c r="B716" s="1">
        <v>43928.854826388888</v>
      </c>
      <c r="C716" t="s">
        <v>2139</v>
      </c>
      <c r="D716">
        <v>0</v>
      </c>
      <c r="E716">
        <v>0</v>
      </c>
      <c r="F716" t="s">
        <v>15</v>
      </c>
      <c r="H716" t="s">
        <v>2140</v>
      </c>
      <c r="I716">
        <v>493</v>
      </c>
      <c r="J716" t="b">
        <v>0</v>
      </c>
      <c r="K716">
        <v>341</v>
      </c>
      <c r="L716">
        <v>245</v>
      </c>
      <c r="M716" s="1">
        <v>42016.074247685188</v>
      </c>
    </row>
    <row r="717" spans="1:13">
      <c r="A717" t="s">
        <v>2141</v>
      </c>
      <c r="B717" s="1">
        <v>43928.854479166665</v>
      </c>
      <c r="C717" t="s">
        <v>2142</v>
      </c>
      <c r="D717">
        <v>0</v>
      </c>
      <c r="E717">
        <v>0</v>
      </c>
      <c r="F717" t="s">
        <v>15</v>
      </c>
      <c r="G717" t="s">
        <v>1007</v>
      </c>
      <c r="H717" t="s">
        <v>2143</v>
      </c>
      <c r="I717">
        <v>11838</v>
      </c>
      <c r="J717" t="b">
        <v>0</v>
      </c>
      <c r="K717">
        <v>4793</v>
      </c>
      <c r="L717">
        <v>22604</v>
      </c>
      <c r="M717" s="1">
        <v>40702.513124999998</v>
      </c>
    </row>
    <row r="718" spans="1:13">
      <c r="A718" t="s">
        <v>200</v>
      </c>
      <c r="B718" s="1">
        <v>43928.854386574072</v>
      </c>
      <c r="C718" t="s">
        <v>2144</v>
      </c>
      <c r="D718">
        <v>0</v>
      </c>
      <c r="E718">
        <v>0</v>
      </c>
      <c r="F718" t="s">
        <v>15</v>
      </c>
      <c r="H718" t="s">
        <v>202</v>
      </c>
      <c r="I718">
        <v>20</v>
      </c>
      <c r="J718" t="b">
        <v>0</v>
      </c>
      <c r="K718">
        <v>30</v>
      </c>
      <c r="L718">
        <v>184</v>
      </c>
      <c r="M718" s="1">
        <v>43911.534016203703</v>
      </c>
    </row>
    <row r="719" spans="1:13">
      <c r="A719" t="s">
        <v>2145</v>
      </c>
      <c r="B719" s="1">
        <v>43928.854247685187</v>
      </c>
      <c r="C719" t="s">
        <v>2146</v>
      </c>
      <c r="D719">
        <v>1</v>
      </c>
      <c r="E719">
        <v>0</v>
      </c>
      <c r="F719" t="s">
        <v>15</v>
      </c>
      <c r="H719" t="s">
        <v>2147</v>
      </c>
      <c r="I719">
        <v>99</v>
      </c>
      <c r="J719" t="b">
        <v>0</v>
      </c>
      <c r="K719">
        <v>36</v>
      </c>
      <c r="L719">
        <v>39</v>
      </c>
      <c r="M719" s="1">
        <v>43792.65625</v>
      </c>
    </row>
    <row r="720" spans="1:13" ht="67.5">
      <c r="A720" t="s">
        <v>2148</v>
      </c>
      <c r="B720" s="1">
        <v>43928.854201388887</v>
      </c>
      <c r="C720" t="s">
        <v>2149</v>
      </c>
      <c r="D720">
        <v>3</v>
      </c>
      <c r="E720">
        <v>3</v>
      </c>
      <c r="F720" t="s">
        <v>15</v>
      </c>
      <c r="G720" t="s">
        <v>492</v>
      </c>
      <c r="H720" s="2" t="s">
        <v>2150</v>
      </c>
      <c r="I720">
        <v>3614</v>
      </c>
      <c r="J720" t="b">
        <v>0</v>
      </c>
      <c r="K720">
        <v>59</v>
      </c>
      <c r="L720">
        <v>39781</v>
      </c>
      <c r="M720" s="1">
        <v>39797.116412037038</v>
      </c>
    </row>
    <row r="721" spans="1:13">
      <c r="A721" t="s">
        <v>2145</v>
      </c>
      <c r="B721" s="1">
        <v>43928.853935185187</v>
      </c>
      <c r="C721" t="s">
        <v>2151</v>
      </c>
      <c r="D721">
        <v>0</v>
      </c>
      <c r="E721">
        <v>0</v>
      </c>
      <c r="F721" t="s">
        <v>15</v>
      </c>
      <c r="H721" t="s">
        <v>2147</v>
      </c>
      <c r="I721">
        <v>99</v>
      </c>
      <c r="J721" t="b">
        <v>0</v>
      </c>
      <c r="K721">
        <v>36</v>
      </c>
      <c r="L721">
        <v>39</v>
      </c>
      <c r="M721" s="1">
        <v>43792.65625</v>
      </c>
    </row>
    <row r="722" spans="1:13">
      <c r="A722" t="s">
        <v>2152</v>
      </c>
      <c r="B722" s="1">
        <v>43928.853935185187</v>
      </c>
      <c r="C722" t="s">
        <v>2153</v>
      </c>
      <c r="D722">
        <v>0</v>
      </c>
      <c r="E722">
        <v>0</v>
      </c>
      <c r="F722" t="s">
        <v>15</v>
      </c>
      <c r="H722" t="s">
        <v>2154</v>
      </c>
      <c r="I722">
        <v>111</v>
      </c>
      <c r="J722" t="b">
        <v>0</v>
      </c>
      <c r="K722">
        <v>107</v>
      </c>
      <c r="L722">
        <v>37102</v>
      </c>
      <c r="M722" s="1">
        <v>40788.578761574077</v>
      </c>
    </row>
    <row r="723" spans="1:13">
      <c r="A723" t="s">
        <v>1355</v>
      </c>
      <c r="B723" s="1">
        <v>43928.853738425925</v>
      </c>
      <c r="C723" t="s">
        <v>2155</v>
      </c>
      <c r="D723">
        <v>0</v>
      </c>
      <c r="E723">
        <v>0</v>
      </c>
      <c r="F723" t="s">
        <v>15</v>
      </c>
      <c r="G723" t="s">
        <v>1357</v>
      </c>
      <c r="H723" t="s">
        <v>1358</v>
      </c>
      <c r="I723">
        <v>404</v>
      </c>
      <c r="J723" t="b">
        <v>0</v>
      </c>
      <c r="K723">
        <v>417</v>
      </c>
      <c r="L723">
        <v>7819</v>
      </c>
      <c r="M723" s="1">
        <v>39241.344467592593</v>
      </c>
    </row>
    <row r="724" spans="1:13">
      <c r="A724" t="s">
        <v>1355</v>
      </c>
      <c r="B724" s="1">
        <v>43928.853726851848</v>
      </c>
      <c r="C724" t="s">
        <v>2156</v>
      </c>
      <c r="D724">
        <v>0</v>
      </c>
      <c r="E724">
        <v>0</v>
      </c>
      <c r="F724" t="s">
        <v>15</v>
      </c>
      <c r="G724" t="s">
        <v>1357</v>
      </c>
      <c r="H724" t="s">
        <v>1358</v>
      </c>
      <c r="I724">
        <v>404</v>
      </c>
      <c r="J724" t="b">
        <v>0</v>
      </c>
      <c r="K724">
        <v>417</v>
      </c>
      <c r="L724">
        <v>7819</v>
      </c>
      <c r="M724" s="1">
        <v>39241.344467592593</v>
      </c>
    </row>
    <row r="725" spans="1:13">
      <c r="A725" t="s">
        <v>1355</v>
      </c>
      <c r="B725" s="1">
        <v>43928.853726851848</v>
      </c>
      <c r="C725" t="s">
        <v>2157</v>
      </c>
      <c r="D725">
        <v>0</v>
      </c>
      <c r="E725">
        <v>0</v>
      </c>
      <c r="F725" t="s">
        <v>15</v>
      </c>
      <c r="G725" t="s">
        <v>1357</v>
      </c>
      <c r="H725" t="s">
        <v>1358</v>
      </c>
      <c r="I725">
        <v>404</v>
      </c>
      <c r="J725" t="b">
        <v>0</v>
      </c>
      <c r="K725">
        <v>417</v>
      </c>
      <c r="L725">
        <v>7819</v>
      </c>
      <c r="M725" s="1">
        <v>39241.344467592593</v>
      </c>
    </row>
    <row r="726" spans="1:13">
      <c r="A726" t="s">
        <v>1355</v>
      </c>
      <c r="B726" s="1">
        <v>43928.853715277779</v>
      </c>
      <c r="C726" t="s">
        <v>2158</v>
      </c>
      <c r="D726">
        <v>0</v>
      </c>
      <c r="E726">
        <v>0</v>
      </c>
      <c r="F726" t="s">
        <v>15</v>
      </c>
      <c r="G726" t="s">
        <v>1357</v>
      </c>
      <c r="H726" t="s">
        <v>1358</v>
      </c>
      <c r="I726">
        <v>404</v>
      </c>
      <c r="J726" t="b">
        <v>0</v>
      </c>
      <c r="K726">
        <v>417</v>
      </c>
      <c r="L726">
        <v>7819</v>
      </c>
      <c r="M726" s="1">
        <v>39241.344467592593</v>
      </c>
    </row>
    <row r="727" spans="1:13">
      <c r="A727" t="s">
        <v>2159</v>
      </c>
      <c r="B727" s="1">
        <v>43928.85365740741</v>
      </c>
      <c r="C727" t="s">
        <v>2160</v>
      </c>
      <c r="D727">
        <v>0</v>
      </c>
      <c r="E727">
        <v>0</v>
      </c>
      <c r="F727" t="s">
        <v>15</v>
      </c>
      <c r="G727" t="s">
        <v>2161</v>
      </c>
      <c r="H727" t="s">
        <v>2162</v>
      </c>
      <c r="I727">
        <v>200</v>
      </c>
      <c r="J727" t="b">
        <v>0</v>
      </c>
      <c r="K727">
        <v>205</v>
      </c>
      <c r="L727">
        <v>20385</v>
      </c>
      <c r="M727" s="1">
        <v>41260.32744212963</v>
      </c>
    </row>
    <row r="728" spans="1:13">
      <c r="A728" t="s">
        <v>2064</v>
      </c>
      <c r="B728" s="1">
        <v>43928.853333333333</v>
      </c>
      <c r="C728" t="s">
        <v>2163</v>
      </c>
      <c r="D728">
        <v>0</v>
      </c>
      <c r="E728">
        <v>0</v>
      </c>
      <c r="F728" t="s">
        <v>15</v>
      </c>
      <c r="G728" t="s">
        <v>2066</v>
      </c>
      <c r="H728" t="s">
        <v>2067</v>
      </c>
      <c r="I728">
        <v>1591</v>
      </c>
      <c r="J728" t="b">
        <v>0</v>
      </c>
      <c r="K728">
        <v>988</v>
      </c>
      <c r="L728">
        <v>60604</v>
      </c>
      <c r="M728" s="1">
        <v>40379.671018518522</v>
      </c>
    </row>
    <row r="729" spans="1:13" ht="94.5">
      <c r="A729" t="s">
        <v>2164</v>
      </c>
      <c r="B729" s="1">
        <v>43928.853333333333</v>
      </c>
      <c r="C729" t="s">
        <v>2165</v>
      </c>
      <c r="D729">
        <v>21</v>
      </c>
      <c r="E729">
        <v>1</v>
      </c>
      <c r="F729" t="s">
        <v>15</v>
      </c>
      <c r="G729" t="s">
        <v>2166</v>
      </c>
      <c r="H729" s="2" t="s">
        <v>2167</v>
      </c>
      <c r="I729">
        <v>4372</v>
      </c>
      <c r="J729" t="b">
        <v>0</v>
      </c>
      <c r="K729">
        <v>4901</v>
      </c>
      <c r="L729">
        <v>188839</v>
      </c>
      <c r="M729" s="1">
        <v>40785.14167824074</v>
      </c>
    </row>
    <row r="730" spans="1:13">
      <c r="A730" t="s">
        <v>2168</v>
      </c>
      <c r="B730" s="1">
        <v>43928.852800925924</v>
      </c>
      <c r="C730" t="s">
        <v>2169</v>
      </c>
      <c r="D730">
        <v>0</v>
      </c>
      <c r="E730">
        <v>0</v>
      </c>
      <c r="F730" t="s">
        <v>15</v>
      </c>
      <c r="H730" t="s">
        <v>2170</v>
      </c>
      <c r="I730">
        <v>887</v>
      </c>
      <c r="J730" t="b">
        <v>0</v>
      </c>
      <c r="K730">
        <v>762</v>
      </c>
      <c r="L730">
        <v>39158</v>
      </c>
      <c r="M730" s="1">
        <v>41122.406064814815</v>
      </c>
    </row>
    <row r="731" spans="1:13">
      <c r="A731" t="s">
        <v>2171</v>
      </c>
      <c r="B731" s="1">
        <v>43928.852638888886</v>
      </c>
      <c r="C731" t="e">
        <f ca="1">NekoCafeKeurig 外から失礼します💦PayPayのバーコードがエラーになるのですが💧</f>
        <v>#NAME?</v>
      </c>
      <c r="D731">
        <v>1</v>
      </c>
      <c r="E731">
        <v>0</v>
      </c>
      <c r="F731" t="s">
        <v>15</v>
      </c>
      <c r="H731" t="s">
        <v>2172</v>
      </c>
      <c r="I731">
        <v>3748</v>
      </c>
      <c r="J731" t="b">
        <v>0</v>
      </c>
      <c r="K731">
        <v>2051</v>
      </c>
      <c r="L731">
        <v>1934</v>
      </c>
      <c r="M731" s="1">
        <v>43710.258217592593</v>
      </c>
    </row>
    <row r="732" spans="1:13">
      <c r="A732" t="s">
        <v>2173</v>
      </c>
      <c r="B732" s="1">
        <v>43928.852638888886</v>
      </c>
      <c r="C732" t="s">
        <v>2174</v>
      </c>
      <c r="D732">
        <v>1</v>
      </c>
      <c r="E732">
        <v>0</v>
      </c>
      <c r="F732" t="s">
        <v>15</v>
      </c>
      <c r="G732" t="s">
        <v>2175</v>
      </c>
      <c r="H732" t="s">
        <v>2176</v>
      </c>
      <c r="I732">
        <v>611</v>
      </c>
      <c r="J732" t="b">
        <v>0</v>
      </c>
      <c r="K732">
        <v>631</v>
      </c>
      <c r="L732">
        <v>158166</v>
      </c>
      <c r="M732" s="1">
        <v>40771.07539351852</v>
      </c>
    </row>
    <row r="733" spans="1:13">
      <c r="A733" t="s">
        <v>2177</v>
      </c>
      <c r="B733" s="1">
        <v>43928.852500000001</v>
      </c>
      <c r="C733" t="s">
        <v>2178</v>
      </c>
      <c r="D733">
        <v>1</v>
      </c>
      <c r="E733">
        <v>0</v>
      </c>
      <c r="F733" t="s">
        <v>15</v>
      </c>
      <c r="G733" t="s">
        <v>2179</v>
      </c>
      <c r="H733" t="s">
        <v>2180</v>
      </c>
      <c r="I733">
        <v>297</v>
      </c>
      <c r="J733" t="b">
        <v>0</v>
      </c>
      <c r="K733">
        <v>375</v>
      </c>
      <c r="L733">
        <v>49014</v>
      </c>
      <c r="M733" s="1">
        <v>42200.596851851849</v>
      </c>
    </row>
    <row r="734" spans="1:13">
      <c r="A734" t="s">
        <v>2181</v>
      </c>
      <c r="B734" s="1">
        <v>43928.852500000001</v>
      </c>
      <c r="C734" t="e">
        <f ca="1">_xlfn.SINGLE(zaaki73 _xlfn.SINGLE(hananana1224 Paypayで))</f>
        <v>#NAME?</v>
      </c>
      <c r="D734">
        <v>0</v>
      </c>
      <c r="E734">
        <v>0</v>
      </c>
      <c r="F734" t="s">
        <v>15</v>
      </c>
      <c r="H734" t="s">
        <v>2182</v>
      </c>
      <c r="I734">
        <v>1039</v>
      </c>
      <c r="J734" t="b">
        <v>0</v>
      </c>
      <c r="K734">
        <v>1085</v>
      </c>
      <c r="L734">
        <v>51081</v>
      </c>
      <c r="M734" s="1">
        <v>42530.578067129631</v>
      </c>
    </row>
    <row r="735" spans="1:13" ht="54">
      <c r="A735" t="s">
        <v>2183</v>
      </c>
      <c r="B735" s="1">
        <v>43928.852395833332</v>
      </c>
      <c r="C735" t="s">
        <v>2184</v>
      </c>
      <c r="D735">
        <v>3</v>
      </c>
      <c r="E735">
        <v>0</v>
      </c>
      <c r="F735" t="s">
        <v>15</v>
      </c>
      <c r="G735" t="s">
        <v>158</v>
      </c>
      <c r="H735" s="2" t="s">
        <v>2185</v>
      </c>
      <c r="I735">
        <v>692</v>
      </c>
      <c r="J735" t="b">
        <v>0</v>
      </c>
      <c r="K735">
        <v>3888</v>
      </c>
      <c r="L735">
        <v>18072</v>
      </c>
      <c r="M735" s="1">
        <v>42064.544247685182</v>
      </c>
    </row>
    <row r="736" spans="1:13">
      <c r="A736" t="s">
        <v>2186</v>
      </c>
      <c r="B736" s="1">
        <v>43928.852349537039</v>
      </c>
      <c r="C736" t="s">
        <v>2187</v>
      </c>
      <c r="D736">
        <v>17</v>
      </c>
      <c r="E736">
        <v>7</v>
      </c>
      <c r="F736" t="s">
        <v>15</v>
      </c>
      <c r="G736" t="s">
        <v>2188</v>
      </c>
      <c r="H736" t="s">
        <v>2189</v>
      </c>
      <c r="I736">
        <v>2008</v>
      </c>
      <c r="J736" t="b">
        <v>0</v>
      </c>
      <c r="K736">
        <v>629</v>
      </c>
      <c r="L736">
        <v>3336</v>
      </c>
      <c r="M736" s="1">
        <v>42539.329456018517</v>
      </c>
    </row>
    <row r="737" spans="1:13">
      <c r="A737" t="s">
        <v>2190</v>
      </c>
      <c r="B737" s="1">
        <v>43928.852106481485</v>
      </c>
      <c r="C737" t="s">
        <v>2191</v>
      </c>
      <c r="D737">
        <v>1</v>
      </c>
      <c r="E737">
        <v>0</v>
      </c>
      <c r="F737" t="s">
        <v>15</v>
      </c>
      <c r="H737" t="s">
        <v>2192</v>
      </c>
      <c r="I737">
        <v>1033</v>
      </c>
      <c r="J737" t="b">
        <v>0</v>
      </c>
      <c r="K737">
        <v>1481</v>
      </c>
      <c r="L737">
        <v>112518</v>
      </c>
      <c r="M737" s="1">
        <v>40690.763819444444</v>
      </c>
    </row>
    <row r="738" spans="1:13">
      <c r="A738" t="s">
        <v>707</v>
      </c>
      <c r="B738" s="1">
        <v>43928.851886574077</v>
      </c>
      <c r="C738" t="s">
        <v>2193</v>
      </c>
      <c r="D738">
        <v>0</v>
      </c>
      <c r="E738">
        <v>0</v>
      </c>
      <c r="F738" t="s">
        <v>15</v>
      </c>
      <c r="G738" t="s">
        <v>709</v>
      </c>
      <c r="H738" t="s">
        <v>710</v>
      </c>
      <c r="I738">
        <v>58</v>
      </c>
      <c r="J738" t="b">
        <v>0</v>
      </c>
      <c r="K738">
        <v>156</v>
      </c>
      <c r="L738">
        <v>44608</v>
      </c>
      <c r="M738" s="1">
        <v>41535.551168981481</v>
      </c>
    </row>
    <row r="739" spans="1:13">
      <c r="A739" t="s">
        <v>2194</v>
      </c>
      <c r="B739" s="1">
        <v>43928.8512962963</v>
      </c>
      <c r="C739" t="s">
        <v>2195</v>
      </c>
      <c r="D739">
        <v>0</v>
      </c>
      <c r="E739">
        <v>0</v>
      </c>
      <c r="F739" t="s">
        <v>15</v>
      </c>
      <c r="G739" t="s">
        <v>2196</v>
      </c>
      <c r="H739" t="e">
        <f ca="1">ryuichiiwamotoのプライベートアカウント。横浜駅徒歩5分で会える税理士。シウマイあげるから遊びに来てね。</f>
        <v>#NAME?</v>
      </c>
      <c r="I739">
        <v>1353</v>
      </c>
      <c r="J739" t="b">
        <v>0</v>
      </c>
      <c r="K739">
        <v>1157</v>
      </c>
      <c r="L739">
        <v>11622</v>
      </c>
      <c r="M739" s="1">
        <v>43647.632326388892</v>
      </c>
    </row>
    <row r="740" spans="1:13">
      <c r="A740" t="s">
        <v>2197</v>
      </c>
      <c r="B740" s="1">
        <v>43928.851215277777</v>
      </c>
      <c r="C740" t="e">
        <f ca="1">sakura___0809 そして「PayPayの使い方なんて知ってるだろうけどそれを口実にデートに誘う」という手口なのに不発で恥ずかしいw</f>
        <v>#NAME?</v>
      </c>
      <c r="D740">
        <v>0</v>
      </c>
      <c r="E740">
        <v>0</v>
      </c>
      <c r="F740" t="s">
        <v>15</v>
      </c>
      <c r="G740" t="s">
        <v>2198</v>
      </c>
      <c r="H740" t="s">
        <v>2199</v>
      </c>
      <c r="I740">
        <v>695</v>
      </c>
      <c r="J740" t="b">
        <v>0</v>
      </c>
      <c r="K740">
        <v>241</v>
      </c>
      <c r="L740">
        <v>104515</v>
      </c>
      <c r="M740" s="1">
        <v>41848.639988425923</v>
      </c>
    </row>
    <row r="741" spans="1:13" ht="121.5">
      <c r="A741" t="s">
        <v>2200</v>
      </c>
      <c r="B741" s="1">
        <v>43928.85119212963</v>
      </c>
      <c r="C741" t="s">
        <v>2201</v>
      </c>
      <c r="D741">
        <v>0</v>
      </c>
      <c r="E741">
        <v>0</v>
      </c>
      <c r="F741" t="s">
        <v>15</v>
      </c>
      <c r="H741" s="2" t="s">
        <v>2202</v>
      </c>
      <c r="I741">
        <v>388</v>
      </c>
      <c r="J741" t="b">
        <v>0</v>
      </c>
      <c r="K741">
        <v>289</v>
      </c>
      <c r="L741">
        <v>14932</v>
      </c>
      <c r="M741" s="1">
        <v>40754.500659722224</v>
      </c>
    </row>
    <row r="742" spans="1:13">
      <c r="A742" t="s">
        <v>2203</v>
      </c>
      <c r="B742" s="1">
        <v>43928.851064814815</v>
      </c>
      <c r="C742" t="s">
        <v>2204</v>
      </c>
      <c r="D742">
        <v>0</v>
      </c>
      <c r="E742">
        <v>0</v>
      </c>
      <c r="F742" t="s">
        <v>15</v>
      </c>
      <c r="G742" t="s">
        <v>2205</v>
      </c>
      <c r="H742" t="s">
        <v>2206</v>
      </c>
      <c r="I742">
        <v>286</v>
      </c>
      <c r="J742" t="b">
        <v>0</v>
      </c>
      <c r="K742">
        <v>289</v>
      </c>
      <c r="L742">
        <v>550</v>
      </c>
      <c r="M742" s="1">
        <v>42780.677418981482</v>
      </c>
    </row>
    <row r="743" spans="1:13">
      <c r="A743" t="s">
        <v>385</v>
      </c>
      <c r="B743" s="1">
        <v>43928.851041666669</v>
      </c>
      <c r="C743" t="s">
        <v>2207</v>
      </c>
      <c r="D743">
        <v>0</v>
      </c>
      <c r="E743">
        <v>0</v>
      </c>
      <c r="F743" t="s">
        <v>15</v>
      </c>
      <c r="H743" t="s">
        <v>387</v>
      </c>
      <c r="I743">
        <v>1</v>
      </c>
      <c r="J743" t="b">
        <v>0</v>
      </c>
      <c r="K743">
        <v>2</v>
      </c>
      <c r="L743">
        <v>134</v>
      </c>
      <c r="M743" s="1">
        <v>43356.509479166663</v>
      </c>
    </row>
    <row r="744" spans="1:13">
      <c r="A744" t="s">
        <v>2208</v>
      </c>
      <c r="B744" s="1">
        <v>43928.850960648146</v>
      </c>
      <c r="C744" t="e">
        <f ca="1">_xlfn.SINGLE(hezuruy へずまさん),口座だといろいろ面倒なことが起きる可能性があるのでline payとかpaypayの方がいいです。</f>
        <v>#NAME?</v>
      </c>
      <c r="D744">
        <v>0</v>
      </c>
      <c r="E744">
        <v>0</v>
      </c>
      <c r="F744" t="s">
        <v>15</v>
      </c>
      <c r="I744">
        <v>17</v>
      </c>
      <c r="J744" t="b">
        <v>0</v>
      </c>
      <c r="K744">
        <v>27</v>
      </c>
      <c r="L744">
        <v>546</v>
      </c>
      <c r="M744" s="1">
        <v>43077.269791666666</v>
      </c>
    </row>
    <row r="745" spans="1:13">
      <c r="A745" t="s">
        <v>2209</v>
      </c>
      <c r="B745" s="1">
        <v>43928.850752314815</v>
      </c>
      <c r="C745" t="s">
        <v>2210</v>
      </c>
      <c r="D745">
        <v>0</v>
      </c>
      <c r="E745">
        <v>0</v>
      </c>
      <c r="F745" t="s">
        <v>15</v>
      </c>
      <c r="H745" t="s">
        <v>2211</v>
      </c>
      <c r="I745">
        <v>170</v>
      </c>
      <c r="J745" t="b">
        <v>0</v>
      </c>
      <c r="K745">
        <v>415</v>
      </c>
      <c r="L745">
        <v>27414</v>
      </c>
      <c r="M745" s="1">
        <v>41896.895335648151</v>
      </c>
    </row>
    <row r="746" spans="1:13">
      <c r="A746" t="s">
        <v>2212</v>
      </c>
      <c r="B746" s="1">
        <v>43928.850729166668</v>
      </c>
      <c r="C746" t="s">
        <v>2213</v>
      </c>
      <c r="D746">
        <v>0</v>
      </c>
      <c r="E746">
        <v>0</v>
      </c>
      <c r="F746" t="s">
        <v>15</v>
      </c>
      <c r="G746" t="s">
        <v>2214</v>
      </c>
      <c r="H746" t="s">
        <v>2215</v>
      </c>
      <c r="I746">
        <v>758</v>
      </c>
      <c r="J746" t="b">
        <v>0</v>
      </c>
      <c r="K746">
        <v>652</v>
      </c>
      <c r="L746">
        <v>15287</v>
      </c>
      <c r="M746" s="1">
        <v>40969.409305555557</v>
      </c>
    </row>
    <row r="747" spans="1:13">
      <c r="A747" t="s">
        <v>806</v>
      </c>
      <c r="B747" s="1">
        <v>43928.850648148145</v>
      </c>
      <c r="C747" t="s">
        <v>2216</v>
      </c>
      <c r="D747">
        <v>0</v>
      </c>
      <c r="E747">
        <v>0</v>
      </c>
      <c r="F747" t="s">
        <v>15</v>
      </c>
      <c r="G747" t="s">
        <v>808</v>
      </c>
      <c r="H747" t="s">
        <v>809</v>
      </c>
      <c r="I747">
        <v>2848</v>
      </c>
      <c r="J747" t="b">
        <v>0</v>
      </c>
      <c r="K747">
        <v>2745</v>
      </c>
      <c r="L747">
        <v>15226</v>
      </c>
      <c r="M747" s="1">
        <v>42333.079502314817</v>
      </c>
    </row>
    <row r="748" spans="1:13">
      <c r="A748" t="s">
        <v>2217</v>
      </c>
      <c r="B748" s="1">
        <v>43928.850451388891</v>
      </c>
      <c r="C748" t="s">
        <v>2218</v>
      </c>
      <c r="D748">
        <v>1</v>
      </c>
      <c r="E748">
        <v>0</v>
      </c>
      <c r="F748" t="s">
        <v>15</v>
      </c>
      <c r="H748" t="s">
        <v>2219</v>
      </c>
      <c r="I748">
        <v>504</v>
      </c>
      <c r="J748" t="b">
        <v>0</v>
      </c>
      <c r="K748">
        <v>312</v>
      </c>
      <c r="L748">
        <v>51257</v>
      </c>
      <c r="M748" s="1">
        <v>42042.212337962963</v>
      </c>
    </row>
    <row r="749" spans="1:13">
      <c r="A749" t="s">
        <v>2220</v>
      </c>
      <c r="B749" s="1">
        <v>43928.850046296298</v>
      </c>
      <c r="C749" t="s">
        <v>2221</v>
      </c>
      <c r="D749">
        <v>0</v>
      </c>
      <c r="E749">
        <v>0</v>
      </c>
      <c r="F749" t="s">
        <v>15</v>
      </c>
      <c r="G749" t="s">
        <v>2222</v>
      </c>
      <c r="H749" t="s">
        <v>2223</v>
      </c>
      <c r="I749">
        <v>3150</v>
      </c>
      <c r="J749" t="b">
        <v>0</v>
      </c>
      <c r="K749">
        <v>4256</v>
      </c>
      <c r="L749">
        <v>27030</v>
      </c>
      <c r="M749" s="1">
        <v>42558.300405092596</v>
      </c>
    </row>
    <row r="750" spans="1:13">
      <c r="A750" t="s">
        <v>2224</v>
      </c>
      <c r="B750" s="1">
        <v>43928.849502314813</v>
      </c>
      <c r="C750" t="s">
        <v>2225</v>
      </c>
      <c r="D750">
        <v>0</v>
      </c>
      <c r="E750">
        <v>0</v>
      </c>
      <c r="F750" t="s">
        <v>15</v>
      </c>
      <c r="G750" t="s">
        <v>492</v>
      </c>
      <c r="H750" t="s">
        <v>2226</v>
      </c>
      <c r="I750">
        <v>42</v>
      </c>
      <c r="J750" t="b">
        <v>0</v>
      </c>
      <c r="K750">
        <v>31</v>
      </c>
      <c r="L750">
        <v>80532</v>
      </c>
      <c r="M750" s="1">
        <v>40413.534803240742</v>
      </c>
    </row>
    <row r="751" spans="1:13">
      <c r="A751" t="s">
        <v>2227</v>
      </c>
      <c r="B751" s="1">
        <v>43928.849502314813</v>
      </c>
      <c r="C751" t="s">
        <v>2228</v>
      </c>
      <c r="D751">
        <v>0</v>
      </c>
      <c r="E751">
        <v>0</v>
      </c>
      <c r="F751" t="s">
        <v>15</v>
      </c>
      <c r="H751" t="s">
        <v>2229</v>
      </c>
      <c r="I751">
        <v>0</v>
      </c>
      <c r="J751" t="b">
        <v>0</v>
      </c>
      <c r="K751">
        <v>7</v>
      </c>
      <c r="L751">
        <v>28</v>
      </c>
      <c r="M751" s="1">
        <v>43835.513206018521</v>
      </c>
    </row>
    <row r="752" spans="1:13">
      <c r="A752" t="s">
        <v>2230</v>
      </c>
      <c r="B752" s="1">
        <v>43928.849432870367</v>
      </c>
      <c r="C752" t="s">
        <v>2231</v>
      </c>
      <c r="D752">
        <v>0</v>
      </c>
      <c r="E752">
        <v>0</v>
      </c>
      <c r="F752" t="s">
        <v>15</v>
      </c>
      <c r="H752" t="s">
        <v>2232</v>
      </c>
      <c r="I752">
        <v>321</v>
      </c>
      <c r="J752" t="b">
        <v>0</v>
      </c>
      <c r="K752">
        <v>881</v>
      </c>
      <c r="L752">
        <v>9775</v>
      </c>
      <c r="M752" s="1">
        <v>41278.561423611114</v>
      </c>
    </row>
    <row r="753" spans="1:13">
      <c r="A753" t="s">
        <v>2233</v>
      </c>
      <c r="B753" s="1">
        <v>43928.849374999998</v>
      </c>
      <c r="C753" t="s">
        <v>2234</v>
      </c>
      <c r="D753">
        <v>73</v>
      </c>
      <c r="E753">
        <v>50</v>
      </c>
      <c r="F753" t="s">
        <v>15</v>
      </c>
      <c r="G753" t="s">
        <v>2235</v>
      </c>
      <c r="H753" t="s">
        <v>2236</v>
      </c>
      <c r="I753">
        <v>631</v>
      </c>
      <c r="J753" t="b">
        <v>0</v>
      </c>
      <c r="K753">
        <v>694</v>
      </c>
      <c r="L753">
        <v>1975</v>
      </c>
      <c r="M753" s="1">
        <v>42516.474456018521</v>
      </c>
    </row>
    <row r="754" spans="1:13">
      <c r="A754" t="s">
        <v>2237</v>
      </c>
      <c r="B754" s="1">
        <v>43928.849259259259</v>
      </c>
      <c r="C754" t="s">
        <v>2238</v>
      </c>
      <c r="D754">
        <v>3</v>
      </c>
      <c r="E754">
        <v>1</v>
      </c>
      <c r="F754" t="s">
        <v>15</v>
      </c>
      <c r="H754" t="s">
        <v>2239</v>
      </c>
      <c r="I754">
        <v>335</v>
      </c>
      <c r="J754" t="b">
        <v>0</v>
      </c>
      <c r="K754">
        <v>1680</v>
      </c>
      <c r="L754">
        <v>10594</v>
      </c>
      <c r="M754" s="1">
        <v>43271.927986111114</v>
      </c>
    </row>
    <row r="755" spans="1:13">
      <c r="A755" t="s">
        <v>2220</v>
      </c>
      <c r="B755" s="1">
        <v>43928.849143518521</v>
      </c>
      <c r="C755" t="s">
        <v>2240</v>
      </c>
      <c r="D755">
        <v>0</v>
      </c>
      <c r="E755">
        <v>0</v>
      </c>
      <c r="F755" t="s">
        <v>15</v>
      </c>
      <c r="G755" t="s">
        <v>2222</v>
      </c>
      <c r="H755" t="s">
        <v>2223</v>
      </c>
      <c r="I755">
        <v>3150</v>
      </c>
      <c r="J755" t="b">
        <v>0</v>
      </c>
      <c r="K755">
        <v>4256</v>
      </c>
      <c r="L755">
        <v>27030</v>
      </c>
      <c r="M755" s="1">
        <v>42558.300405092596</v>
      </c>
    </row>
    <row r="756" spans="1:13" ht="121.5">
      <c r="A756" t="s">
        <v>2241</v>
      </c>
      <c r="B756" s="1">
        <v>43928.849004629628</v>
      </c>
      <c r="C756" t="s">
        <v>2242</v>
      </c>
      <c r="D756">
        <v>0</v>
      </c>
      <c r="E756">
        <v>0</v>
      </c>
      <c r="F756" t="s">
        <v>15</v>
      </c>
      <c r="G756" t="s">
        <v>2243</v>
      </c>
      <c r="H756" s="2" t="s">
        <v>2244</v>
      </c>
      <c r="I756">
        <v>5348</v>
      </c>
      <c r="J756" t="b">
        <v>0</v>
      </c>
      <c r="K756">
        <v>5875</v>
      </c>
      <c r="L756">
        <v>101111</v>
      </c>
      <c r="M756" s="1">
        <v>40123.586365740739</v>
      </c>
    </row>
    <row r="757" spans="1:13">
      <c r="A757" t="s">
        <v>2245</v>
      </c>
      <c r="B757" s="1">
        <v>43928.848865740743</v>
      </c>
      <c r="C757" t="s">
        <v>2246</v>
      </c>
      <c r="D757">
        <v>0</v>
      </c>
      <c r="E757">
        <v>0</v>
      </c>
      <c r="F757" t="s">
        <v>15</v>
      </c>
      <c r="G757" t="s">
        <v>2247</v>
      </c>
      <c r="H757" t="s">
        <v>2248</v>
      </c>
      <c r="I757">
        <v>52</v>
      </c>
      <c r="J757" t="b">
        <v>0</v>
      </c>
      <c r="K757">
        <v>87</v>
      </c>
      <c r="L757">
        <v>21976</v>
      </c>
      <c r="M757" s="1">
        <v>40671.550937499997</v>
      </c>
    </row>
    <row r="758" spans="1:13">
      <c r="A758" t="s">
        <v>2249</v>
      </c>
      <c r="B758" s="1">
        <v>43928.848703703705</v>
      </c>
      <c r="C758" t="s">
        <v>2250</v>
      </c>
      <c r="D758">
        <v>0</v>
      </c>
      <c r="E758">
        <v>0</v>
      </c>
      <c r="F758" t="s">
        <v>15</v>
      </c>
      <c r="H758" t="s">
        <v>2251</v>
      </c>
      <c r="I758">
        <v>488</v>
      </c>
      <c r="J758" t="b">
        <v>0</v>
      </c>
      <c r="K758">
        <v>77</v>
      </c>
      <c r="L758">
        <v>23869</v>
      </c>
      <c r="M758" s="1">
        <v>42773.693449074075</v>
      </c>
    </row>
    <row r="759" spans="1:13">
      <c r="A759" t="s">
        <v>2224</v>
      </c>
      <c r="B759" s="1">
        <v>43928.848506944443</v>
      </c>
      <c r="C759" t="s">
        <v>2252</v>
      </c>
      <c r="D759">
        <v>0</v>
      </c>
      <c r="E759">
        <v>0</v>
      </c>
      <c r="F759" t="s">
        <v>15</v>
      </c>
      <c r="G759" t="s">
        <v>492</v>
      </c>
      <c r="H759" t="s">
        <v>2226</v>
      </c>
      <c r="I759">
        <v>42</v>
      </c>
      <c r="J759" t="b">
        <v>0</v>
      </c>
      <c r="K759">
        <v>31</v>
      </c>
      <c r="L759">
        <v>80532</v>
      </c>
      <c r="M759" s="1">
        <v>40413.534803240742</v>
      </c>
    </row>
    <row r="760" spans="1:13">
      <c r="A760" t="s">
        <v>2253</v>
      </c>
      <c r="B760" s="1">
        <v>43928.848391203705</v>
      </c>
      <c r="C760" t="s">
        <v>2254</v>
      </c>
      <c r="D760">
        <v>0</v>
      </c>
      <c r="E760">
        <v>0</v>
      </c>
      <c r="F760" t="s">
        <v>15</v>
      </c>
      <c r="G760" t="s">
        <v>2255</v>
      </c>
      <c r="H760" t="s">
        <v>2256</v>
      </c>
      <c r="I760">
        <v>65</v>
      </c>
      <c r="J760" t="b">
        <v>0</v>
      </c>
      <c r="K760">
        <v>213</v>
      </c>
      <c r="L760">
        <v>21111</v>
      </c>
      <c r="M760" s="1">
        <v>41750.004479166666</v>
      </c>
    </row>
    <row r="761" spans="1:13">
      <c r="A761" t="s">
        <v>49</v>
      </c>
      <c r="B761" s="1">
        <v>43928.848356481481</v>
      </c>
      <c r="C761" t="s">
        <v>2257</v>
      </c>
      <c r="D761">
        <v>0</v>
      </c>
      <c r="E761">
        <v>0</v>
      </c>
      <c r="F761" t="s">
        <v>15</v>
      </c>
      <c r="H761" t="s">
        <v>51</v>
      </c>
      <c r="I761">
        <v>96</v>
      </c>
      <c r="J761" t="b">
        <v>0</v>
      </c>
      <c r="K761">
        <v>243</v>
      </c>
      <c r="L761">
        <v>579</v>
      </c>
      <c r="M761" s="1">
        <v>43744.311469907407</v>
      </c>
    </row>
    <row r="762" spans="1:13">
      <c r="A762" t="s">
        <v>2224</v>
      </c>
      <c r="B762" s="1">
        <v>43928.848101851851</v>
      </c>
      <c r="C762" t="s">
        <v>2258</v>
      </c>
      <c r="D762">
        <v>0</v>
      </c>
      <c r="E762">
        <v>0</v>
      </c>
      <c r="F762" t="s">
        <v>15</v>
      </c>
      <c r="G762" t="s">
        <v>492</v>
      </c>
      <c r="H762" t="s">
        <v>2226</v>
      </c>
      <c r="I762">
        <v>42</v>
      </c>
      <c r="J762" t="b">
        <v>0</v>
      </c>
      <c r="K762">
        <v>31</v>
      </c>
      <c r="L762">
        <v>80532</v>
      </c>
      <c r="M762" s="1">
        <v>40413.534803240742</v>
      </c>
    </row>
    <row r="763" spans="1:13">
      <c r="A763" t="s">
        <v>2259</v>
      </c>
      <c r="B763" s="1">
        <v>43928.848067129627</v>
      </c>
      <c r="C763" t="s">
        <v>2260</v>
      </c>
      <c r="D763">
        <v>1</v>
      </c>
      <c r="E763">
        <v>0</v>
      </c>
      <c r="F763" t="s">
        <v>15</v>
      </c>
      <c r="G763" t="s">
        <v>377</v>
      </c>
      <c r="H763" t="s">
        <v>2261</v>
      </c>
      <c r="I763">
        <v>181</v>
      </c>
      <c r="J763" t="b">
        <v>0</v>
      </c>
      <c r="K763">
        <v>170</v>
      </c>
      <c r="L763">
        <v>1913</v>
      </c>
      <c r="M763" s="1">
        <v>43291.717824074076</v>
      </c>
    </row>
    <row r="764" spans="1:13">
      <c r="A764" t="s">
        <v>2262</v>
      </c>
      <c r="B764" s="1">
        <v>43928.847870370373</v>
      </c>
      <c r="C764" t="s">
        <v>2263</v>
      </c>
      <c r="D764">
        <v>6</v>
      </c>
      <c r="E764">
        <v>0</v>
      </c>
      <c r="F764" t="s">
        <v>15</v>
      </c>
      <c r="H764" t="s">
        <v>2264</v>
      </c>
      <c r="I764">
        <v>71</v>
      </c>
      <c r="J764" t="b">
        <v>0</v>
      </c>
      <c r="K764">
        <v>282</v>
      </c>
      <c r="L764">
        <v>4018</v>
      </c>
      <c r="M764" s="1">
        <v>43763.67491898148</v>
      </c>
    </row>
    <row r="765" spans="1:13">
      <c r="A765" t="s">
        <v>2224</v>
      </c>
      <c r="B765" s="1">
        <v>43928.84783564815</v>
      </c>
      <c r="C765" t="s">
        <v>2265</v>
      </c>
      <c r="D765">
        <v>0</v>
      </c>
      <c r="E765">
        <v>0</v>
      </c>
      <c r="F765" t="s">
        <v>15</v>
      </c>
      <c r="G765" t="s">
        <v>492</v>
      </c>
      <c r="H765" t="s">
        <v>2226</v>
      </c>
      <c r="I765">
        <v>42</v>
      </c>
      <c r="J765" t="b">
        <v>0</v>
      </c>
      <c r="K765">
        <v>31</v>
      </c>
      <c r="L765">
        <v>80532</v>
      </c>
      <c r="M765" s="1">
        <v>40413.534803240742</v>
      </c>
    </row>
    <row r="766" spans="1:13">
      <c r="A766" t="s">
        <v>2266</v>
      </c>
      <c r="B766" s="1">
        <v>43928.847800925927</v>
      </c>
      <c r="C766" t="s">
        <v>2267</v>
      </c>
      <c r="D766">
        <v>1</v>
      </c>
      <c r="E766">
        <v>0</v>
      </c>
      <c r="F766" t="s">
        <v>15</v>
      </c>
      <c r="H766" t="s">
        <v>2268</v>
      </c>
      <c r="I766">
        <v>1936</v>
      </c>
      <c r="J766" t="b">
        <v>0</v>
      </c>
      <c r="K766">
        <v>362</v>
      </c>
      <c r="L766">
        <v>3553</v>
      </c>
      <c r="M766" s="1">
        <v>41883.460578703707</v>
      </c>
    </row>
    <row r="767" spans="1:13" ht="121.5">
      <c r="A767" t="s">
        <v>1288</v>
      </c>
      <c r="B767" s="1">
        <v>43928.847673611112</v>
      </c>
      <c r="C767" t="s">
        <v>2269</v>
      </c>
      <c r="D767">
        <v>0</v>
      </c>
      <c r="E767">
        <v>0</v>
      </c>
      <c r="F767" t="s">
        <v>15</v>
      </c>
      <c r="H767" s="2" t="s">
        <v>1290</v>
      </c>
      <c r="I767">
        <v>45</v>
      </c>
      <c r="J767" t="b">
        <v>0</v>
      </c>
      <c r="K767">
        <v>99</v>
      </c>
      <c r="L767">
        <v>248</v>
      </c>
      <c r="M767" s="1">
        <v>43603.420173611114</v>
      </c>
    </row>
    <row r="768" spans="1:13">
      <c r="A768" t="s">
        <v>2270</v>
      </c>
      <c r="B768" s="1">
        <v>43928.847013888888</v>
      </c>
      <c r="C768" t="s">
        <v>2271</v>
      </c>
      <c r="D768">
        <v>1</v>
      </c>
      <c r="E768">
        <v>0</v>
      </c>
      <c r="F768" t="s">
        <v>15</v>
      </c>
      <c r="G768" t="s">
        <v>2272</v>
      </c>
      <c r="H768" t="s">
        <v>2273</v>
      </c>
      <c r="I768">
        <v>491</v>
      </c>
      <c r="J768" t="b">
        <v>0</v>
      </c>
      <c r="K768">
        <v>213</v>
      </c>
      <c r="L768">
        <v>341</v>
      </c>
      <c r="M768" s="1">
        <v>40063.040763888886</v>
      </c>
    </row>
    <row r="769" spans="1:13" ht="108">
      <c r="A769" t="s">
        <v>2274</v>
      </c>
      <c r="B769" s="1">
        <v>43928.846689814818</v>
      </c>
      <c r="C769" t="s">
        <v>2275</v>
      </c>
      <c r="D769">
        <v>1</v>
      </c>
      <c r="E769">
        <v>0</v>
      </c>
      <c r="F769" t="s">
        <v>15</v>
      </c>
      <c r="H769" s="2" t="s">
        <v>2276</v>
      </c>
      <c r="I769">
        <v>90</v>
      </c>
      <c r="J769" t="b">
        <v>0</v>
      </c>
      <c r="K769">
        <v>30</v>
      </c>
      <c r="L769">
        <v>384</v>
      </c>
      <c r="M769" s="1">
        <v>43218.887094907404</v>
      </c>
    </row>
    <row r="770" spans="1:13">
      <c r="A770" t="s">
        <v>1937</v>
      </c>
      <c r="B770" s="1">
        <v>43928.846643518518</v>
      </c>
      <c r="C770" t="s">
        <v>2277</v>
      </c>
      <c r="D770">
        <v>1</v>
      </c>
      <c r="E770">
        <v>0</v>
      </c>
      <c r="F770" t="s">
        <v>15</v>
      </c>
      <c r="H770" t="s">
        <v>1938</v>
      </c>
      <c r="I770">
        <v>681</v>
      </c>
      <c r="J770" t="b">
        <v>0</v>
      </c>
      <c r="K770">
        <v>909</v>
      </c>
      <c r="L770">
        <v>1890</v>
      </c>
      <c r="M770" s="1">
        <v>43387.33090277778</v>
      </c>
    </row>
    <row r="771" spans="1:13">
      <c r="A771" t="s">
        <v>2278</v>
      </c>
      <c r="B771" s="1">
        <v>43928.845439814817</v>
      </c>
      <c r="C771" t="s">
        <v>2279</v>
      </c>
      <c r="D771">
        <v>0</v>
      </c>
      <c r="E771">
        <v>0</v>
      </c>
      <c r="F771" t="s">
        <v>15</v>
      </c>
      <c r="H771" t="s">
        <v>2280</v>
      </c>
      <c r="I771">
        <v>35</v>
      </c>
      <c r="J771" t="b">
        <v>0</v>
      </c>
      <c r="K771">
        <v>101</v>
      </c>
      <c r="L771">
        <v>393</v>
      </c>
      <c r="M771" s="1">
        <v>43894.6093287037</v>
      </c>
    </row>
    <row r="772" spans="1:13">
      <c r="A772" t="s">
        <v>2281</v>
      </c>
      <c r="B772" s="1">
        <v>43928.845289351855</v>
      </c>
      <c r="C772" t="s">
        <v>2282</v>
      </c>
      <c r="D772">
        <v>0</v>
      </c>
      <c r="E772">
        <v>0</v>
      </c>
      <c r="F772" t="s">
        <v>15</v>
      </c>
      <c r="G772" t="s">
        <v>2283</v>
      </c>
      <c r="H772" t="s">
        <v>2284</v>
      </c>
      <c r="I772">
        <v>931</v>
      </c>
      <c r="J772" t="b">
        <v>0</v>
      </c>
      <c r="K772">
        <v>4667</v>
      </c>
      <c r="L772">
        <v>51117</v>
      </c>
      <c r="M772" s="1">
        <v>40015.285543981481</v>
      </c>
    </row>
    <row r="773" spans="1:13">
      <c r="A773" t="s">
        <v>2285</v>
      </c>
      <c r="B773" s="1">
        <v>43928.844340277778</v>
      </c>
      <c r="C773" t="s">
        <v>2286</v>
      </c>
      <c r="D773">
        <v>0</v>
      </c>
      <c r="E773">
        <v>0</v>
      </c>
      <c r="F773" t="s">
        <v>15</v>
      </c>
      <c r="H773" t="s">
        <v>2287</v>
      </c>
      <c r="I773">
        <v>585</v>
      </c>
      <c r="J773" t="b">
        <v>0</v>
      </c>
      <c r="K773">
        <v>2261</v>
      </c>
      <c r="L773">
        <v>359</v>
      </c>
      <c r="M773" s="1">
        <v>43703.048194444447</v>
      </c>
    </row>
    <row r="774" spans="1:13">
      <c r="A774" t="s">
        <v>385</v>
      </c>
      <c r="B774" s="1">
        <v>43928.843888888892</v>
      </c>
      <c r="C774" t="s">
        <v>2288</v>
      </c>
      <c r="D774">
        <v>0</v>
      </c>
      <c r="E774">
        <v>0</v>
      </c>
      <c r="F774" t="s">
        <v>15</v>
      </c>
      <c r="H774" t="s">
        <v>387</v>
      </c>
      <c r="I774">
        <v>1</v>
      </c>
      <c r="J774" t="b">
        <v>0</v>
      </c>
      <c r="K774">
        <v>2</v>
      </c>
      <c r="L774">
        <v>134</v>
      </c>
      <c r="M774" s="1">
        <v>43356.509479166663</v>
      </c>
    </row>
    <row r="775" spans="1:13">
      <c r="A775" t="s">
        <v>2289</v>
      </c>
      <c r="B775" s="1">
        <v>43928.843842592592</v>
      </c>
      <c r="C775" t="e">
        <f ca="1">XjdgjLxUXgGCzRB 本当に胸が痛みます。Paypayの投げ銭やamazonの欲しいものリストで応援できないでしょうか？今は国や団体でなくても個人間で支え合える仕組みがあります。</f>
        <v>#NAME?</v>
      </c>
      <c r="D775">
        <v>1</v>
      </c>
      <c r="E775">
        <v>0</v>
      </c>
      <c r="F775" t="s">
        <v>15</v>
      </c>
      <c r="H775" t="s">
        <v>2290</v>
      </c>
      <c r="I775">
        <v>6</v>
      </c>
      <c r="J775" t="b">
        <v>0</v>
      </c>
      <c r="K775">
        <v>64</v>
      </c>
      <c r="L775">
        <v>5</v>
      </c>
      <c r="M775" s="1">
        <v>43927.69971064815</v>
      </c>
    </row>
    <row r="776" spans="1:13">
      <c r="A776" t="s">
        <v>2291</v>
      </c>
      <c r="B776" s="1">
        <v>43928.842268518521</v>
      </c>
      <c r="C776" t="s">
        <v>2292</v>
      </c>
      <c r="D776">
        <v>1</v>
      </c>
      <c r="E776">
        <v>0</v>
      </c>
      <c r="F776" t="s">
        <v>15</v>
      </c>
      <c r="G776" t="s">
        <v>2293</v>
      </c>
      <c r="H776" t="s">
        <v>2294</v>
      </c>
      <c r="I776">
        <v>153</v>
      </c>
      <c r="J776" t="b">
        <v>0</v>
      </c>
      <c r="K776">
        <v>204</v>
      </c>
      <c r="L776">
        <v>6749</v>
      </c>
      <c r="M776" s="1">
        <v>40638.801168981481</v>
      </c>
    </row>
    <row r="777" spans="1:13">
      <c r="A777" t="s">
        <v>121</v>
      </c>
      <c r="B777" s="1">
        <v>43928.84202546296</v>
      </c>
      <c r="C777" t="s">
        <v>2295</v>
      </c>
      <c r="D777">
        <v>0</v>
      </c>
      <c r="E777">
        <v>0</v>
      </c>
      <c r="F777" t="s">
        <v>15</v>
      </c>
      <c r="H777" t="s">
        <v>123</v>
      </c>
      <c r="I777">
        <v>3</v>
      </c>
      <c r="J777" t="b">
        <v>0</v>
      </c>
      <c r="K777">
        <v>0</v>
      </c>
      <c r="L777">
        <v>95</v>
      </c>
      <c r="M777" s="1">
        <v>43924.244016203702</v>
      </c>
    </row>
    <row r="778" spans="1:13">
      <c r="A778" t="s">
        <v>813</v>
      </c>
      <c r="B778" s="1">
        <v>43928.841874999998</v>
      </c>
      <c r="C778" t="s">
        <v>2296</v>
      </c>
      <c r="D778">
        <v>0</v>
      </c>
      <c r="E778">
        <v>1</v>
      </c>
      <c r="F778" t="s">
        <v>15</v>
      </c>
      <c r="H778" t="s">
        <v>815</v>
      </c>
      <c r="I778">
        <v>73</v>
      </c>
      <c r="J778" t="b">
        <v>0</v>
      </c>
      <c r="K778">
        <v>151</v>
      </c>
      <c r="L778">
        <v>90</v>
      </c>
      <c r="M778" s="1">
        <v>43908.350798611114</v>
      </c>
    </row>
    <row r="779" spans="1:13" ht="81">
      <c r="A779" t="s">
        <v>2297</v>
      </c>
      <c r="B779" s="1">
        <v>43928.841747685183</v>
      </c>
      <c r="C779" t="s">
        <v>2298</v>
      </c>
      <c r="D779">
        <v>1</v>
      </c>
      <c r="E779">
        <v>0</v>
      </c>
      <c r="F779" t="s">
        <v>15</v>
      </c>
      <c r="G779" t="s">
        <v>880</v>
      </c>
      <c r="H779" s="2" t="s">
        <v>2299</v>
      </c>
      <c r="I779">
        <v>39</v>
      </c>
      <c r="J779" t="b">
        <v>0</v>
      </c>
      <c r="K779">
        <v>46</v>
      </c>
      <c r="L779">
        <v>1985</v>
      </c>
      <c r="M779" s="1">
        <v>40360.743645833332</v>
      </c>
    </row>
    <row r="780" spans="1:13">
      <c r="A780" t="s">
        <v>2300</v>
      </c>
      <c r="B780" s="1">
        <v>43928.841666666667</v>
      </c>
      <c r="C780" t="s">
        <v>2301</v>
      </c>
      <c r="D780">
        <v>0</v>
      </c>
      <c r="E780">
        <v>0</v>
      </c>
      <c r="F780" t="s">
        <v>15</v>
      </c>
      <c r="G780" t="s">
        <v>2302</v>
      </c>
      <c r="H780" t="s">
        <v>2303</v>
      </c>
      <c r="I780">
        <v>151</v>
      </c>
      <c r="J780" t="b">
        <v>0</v>
      </c>
      <c r="K780">
        <v>416</v>
      </c>
      <c r="L780">
        <v>24495</v>
      </c>
      <c r="M780" s="1">
        <v>40306.007488425923</v>
      </c>
    </row>
    <row r="781" spans="1:13">
      <c r="A781" t="s">
        <v>2304</v>
      </c>
      <c r="B781" s="1">
        <v>43928.841365740744</v>
      </c>
      <c r="C781" t="e">
        <f ca="1">_xlfn.SINGLE(NekoCafeKeurig 小額ですがPayPay送りました。厳しいとは思いますが),猫ちゃんのため,そして,店舗運営されているスタッフの方々の少しでもお役に立てれば幸いです。</f>
        <v>#NAME?</v>
      </c>
      <c r="D781">
        <v>1</v>
      </c>
      <c r="E781">
        <v>0</v>
      </c>
      <c r="F781" t="s">
        <v>15</v>
      </c>
      <c r="I781">
        <v>22</v>
      </c>
      <c r="J781" t="b">
        <v>0</v>
      </c>
      <c r="K781">
        <v>62</v>
      </c>
      <c r="L781">
        <v>147</v>
      </c>
      <c r="M781" s="1">
        <v>40536.358136574076</v>
      </c>
    </row>
    <row r="782" spans="1:13">
      <c r="A782" t="s">
        <v>2305</v>
      </c>
      <c r="B782" s="1">
        <v>43928.841284722221</v>
      </c>
      <c r="C782" t="e">
        <f ca="1">_xlfn.SINGLE(Triazolam_Lunch ダメ元で),PayPay募金を募っては如何でしょうか？</f>
        <v>#NAME?</v>
      </c>
      <c r="D782">
        <v>0</v>
      </c>
      <c r="E782">
        <v>0</v>
      </c>
      <c r="F782" t="s">
        <v>15</v>
      </c>
      <c r="G782" t="s">
        <v>2306</v>
      </c>
      <c r="H782" t="s">
        <v>2307</v>
      </c>
      <c r="I782">
        <v>25</v>
      </c>
      <c r="J782" t="b">
        <v>0</v>
      </c>
      <c r="K782">
        <v>54</v>
      </c>
      <c r="L782">
        <v>4483</v>
      </c>
      <c r="M782" s="1">
        <v>41987.957719907405</v>
      </c>
    </row>
    <row r="783" spans="1:13">
      <c r="A783" t="s">
        <v>2308</v>
      </c>
      <c r="B783" s="1">
        <v>43928.840914351851</v>
      </c>
      <c r="C783" t="s">
        <v>2309</v>
      </c>
      <c r="D783">
        <v>2</v>
      </c>
      <c r="E783">
        <v>0</v>
      </c>
      <c r="F783" t="s">
        <v>15</v>
      </c>
      <c r="G783" t="s">
        <v>2310</v>
      </c>
      <c r="H783" t="s">
        <v>2311</v>
      </c>
      <c r="I783">
        <v>191</v>
      </c>
      <c r="J783" t="b">
        <v>0</v>
      </c>
      <c r="K783">
        <v>217</v>
      </c>
      <c r="L783">
        <v>17748</v>
      </c>
      <c r="M783" s="1">
        <v>40986.507291666669</v>
      </c>
    </row>
    <row r="784" spans="1:13">
      <c r="A784" t="s">
        <v>2312</v>
      </c>
      <c r="B784" s="1">
        <v>43928.840902777774</v>
      </c>
      <c r="C784" t="s">
        <v>2313</v>
      </c>
      <c r="D784">
        <v>0</v>
      </c>
      <c r="E784">
        <v>0</v>
      </c>
      <c r="F784" t="s">
        <v>15</v>
      </c>
      <c r="G784" t="s">
        <v>2314</v>
      </c>
      <c r="H784" t="s">
        <v>2315</v>
      </c>
      <c r="I784">
        <v>154</v>
      </c>
      <c r="J784" t="b">
        <v>0</v>
      </c>
      <c r="K784">
        <v>390</v>
      </c>
      <c r="L784">
        <v>19997</v>
      </c>
      <c r="M784" s="1">
        <v>41504.502152777779</v>
      </c>
    </row>
    <row r="785" spans="1:13">
      <c r="A785" t="s">
        <v>2316</v>
      </c>
      <c r="B785" s="1">
        <v>43928.840810185182</v>
      </c>
      <c r="C785" t="e">
        <f ca="1">hekomi_ mjでPayPay支払いの時代？</f>
        <v>#NAME?</v>
      </c>
      <c r="D785">
        <v>1</v>
      </c>
      <c r="E785">
        <v>0</v>
      </c>
      <c r="F785" t="s">
        <v>15</v>
      </c>
      <c r="H785" t="s">
        <v>2317</v>
      </c>
      <c r="I785">
        <v>2771</v>
      </c>
      <c r="J785" t="b">
        <v>0</v>
      </c>
      <c r="K785">
        <v>3851</v>
      </c>
      <c r="L785">
        <v>52908</v>
      </c>
      <c r="M785" s="1">
        <v>41400.469687500001</v>
      </c>
    </row>
    <row r="786" spans="1:13">
      <c r="A786" t="s">
        <v>2318</v>
      </c>
      <c r="B786" s="1">
        <v>43928.840717592589</v>
      </c>
      <c r="C786" t="s">
        <v>2319</v>
      </c>
      <c r="D786">
        <v>0</v>
      </c>
      <c r="E786">
        <v>0</v>
      </c>
      <c r="F786" t="s">
        <v>15</v>
      </c>
      <c r="G786" t="s">
        <v>2320</v>
      </c>
      <c r="H786" t="s">
        <v>2321</v>
      </c>
      <c r="I786">
        <v>167</v>
      </c>
      <c r="J786" t="b">
        <v>0</v>
      </c>
      <c r="K786">
        <v>365</v>
      </c>
      <c r="L786">
        <v>2031</v>
      </c>
      <c r="M786" s="1">
        <v>42798.619085648148</v>
      </c>
    </row>
    <row r="787" spans="1:13">
      <c r="A787" t="s">
        <v>2322</v>
      </c>
      <c r="B787" s="1">
        <v>43928.84065972222</v>
      </c>
      <c r="C787" t="e">
        <f ca="1">_xlfn.SINGLE(bigboyjapan_cam 我が家は子供たちのお行儀がよくないので外食はあまりできませんが),テイクアウトはよく利用します。ビッグボーイさんもテイクアウトがあるとこのツイートで知りました。しかもPayPay使えるなんていかないという選択肢はないやろ。</f>
        <v>#NAME?</v>
      </c>
      <c r="D787">
        <v>0</v>
      </c>
      <c r="E787">
        <v>0</v>
      </c>
      <c r="F787" t="s">
        <v>15</v>
      </c>
      <c r="H787" t="s">
        <v>2323</v>
      </c>
      <c r="I787">
        <v>38</v>
      </c>
      <c r="J787" t="b">
        <v>0</v>
      </c>
      <c r="K787">
        <v>486</v>
      </c>
      <c r="L787">
        <v>2724</v>
      </c>
      <c r="M787" s="1">
        <v>43756.182534722226</v>
      </c>
    </row>
    <row r="788" spans="1:13" ht="54">
      <c r="A788" t="s">
        <v>2324</v>
      </c>
      <c r="B788" s="1">
        <v>43928.840509259258</v>
      </c>
      <c r="C788" t="s">
        <v>2325</v>
      </c>
      <c r="D788">
        <v>3</v>
      </c>
      <c r="E788">
        <v>0</v>
      </c>
      <c r="F788" t="s">
        <v>15</v>
      </c>
      <c r="H788" s="2" t="s">
        <v>2326</v>
      </c>
      <c r="I788">
        <v>4453</v>
      </c>
      <c r="J788" t="b">
        <v>0</v>
      </c>
      <c r="K788">
        <v>3951</v>
      </c>
      <c r="L788">
        <v>236173</v>
      </c>
      <c r="M788" s="1">
        <v>39731.303043981483</v>
      </c>
    </row>
    <row r="789" spans="1:13">
      <c r="A789" t="s">
        <v>2327</v>
      </c>
      <c r="B789" s="1">
        <v>43928.839930555558</v>
      </c>
      <c r="C789" t="s">
        <v>2328</v>
      </c>
      <c r="D789">
        <v>1</v>
      </c>
      <c r="E789">
        <v>0</v>
      </c>
      <c r="F789" t="s">
        <v>15</v>
      </c>
      <c r="G789" t="s">
        <v>2329</v>
      </c>
      <c r="H789" t="s">
        <v>2330</v>
      </c>
      <c r="I789">
        <v>1257</v>
      </c>
      <c r="J789" t="b">
        <v>0</v>
      </c>
      <c r="K789">
        <v>214</v>
      </c>
      <c r="L789">
        <v>29510</v>
      </c>
      <c r="M789" s="1">
        <v>40685.583680555559</v>
      </c>
    </row>
    <row r="790" spans="1:13" ht="27">
      <c r="A790" t="s">
        <v>2331</v>
      </c>
      <c r="B790" s="1">
        <v>43928.839837962965</v>
      </c>
      <c r="C790" t="s">
        <v>2332</v>
      </c>
      <c r="D790">
        <v>2</v>
      </c>
      <c r="E790">
        <v>0</v>
      </c>
      <c r="F790" t="s">
        <v>15</v>
      </c>
      <c r="G790" s="2" t="s">
        <v>2333</v>
      </c>
      <c r="H790" t="s">
        <v>2334</v>
      </c>
      <c r="I790">
        <v>64</v>
      </c>
      <c r="J790" t="b">
        <v>0</v>
      </c>
      <c r="K790">
        <v>160</v>
      </c>
      <c r="L790">
        <v>2134</v>
      </c>
      <c r="M790" s="1">
        <v>41111.159826388888</v>
      </c>
    </row>
    <row r="791" spans="1:13">
      <c r="A791" t="s">
        <v>2335</v>
      </c>
      <c r="B791" s="1">
        <v>43928.839537037034</v>
      </c>
      <c r="C791" t="s">
        <v>2336</v>
      </c>
      <c r="D791">
        <v>0</v>
      </c>
      <c r="E791">
        <v>0</v>
      </c>
      <c r="F791" t="s">
        <v>15</v>
      </c>
      <c r="H791" t="s">
        <v>2337</v>
      </c>
      <c r="I791">
        <v>263</v>
      </c>
      <c r="J791" t="b">
        <v>0</v>
      </c>
      <c r="K791">
        <v>3</v>
      </c>
      <c r="L791">
        <v>92</v>
      </c>
      <c r="M791" s="1">
        <v>43883.232199074075</v>
      </c>
    </row>
    <row r="792" spans="1:13">
      <c r="A792" t="s">
        <v>2338</v>
      </c>
      <c r="B792" s="1">
        <v>43928.839108796295</v>
      </c>
      <c r="C792" t="e">
        <f ca="1">_xlfn.SINGLE(CLAY05932205 _xlfn.SINGLE(CLAY_GAMES_CH _xlfn.SINGLE(airon_youtube _xlfn.SINGLE(Ponta_supi ありがとうございます。PayPayドームに入り待ちしてたので最初の方に接することができたので良かったです。あいろん君は途中でPayPayドームウロチョロしてました。))))</f>
        <v>#NAME?</v>
      </c>
      <c r="D792">
        <v>1</v>
      </c>
      <c r="E792">
        <v>0</v>
      </c>
      <c r="F792" t="s">
        <v>15</v>
      </c>
      <c r="H792" t="s">
        <v>2339</v>
      </c>
      <c r="I792">
        <v>194</v>
      </c>
      <c r="J792" t="b">
        <v>0</v>
      </c>
      <c r="K792">
        <v>558</v>
      </c>
      <c r="L792">
        <v>14135</v>
      </c>
      <c r="M792" s="1">
        <v>42390.555497685185</v>
      </c>
    </row>
    <row r="793" spans="1:13">
      <c r="A793" t="s">
        <v>2340</v>
      </c>
      <c r="B793" s="1">
        <v>43928.839062500003</v>
      </c>
      <c r="C793" t="s">
        <v>2341</v>
      </c>
      <c r="D793">
        <v>0</v>
      </c>
      <c r="E793">
        <v>0</v>
      </c>
      <c r="F793" t="s">
        <v>15</v>
      </c>
      <c r="G793" t="s">
        <v>618</v>
      </c>
      <c r="H793" t="s">
        <v>2342</v>
      </c>
      <c r="I793">
        <v>758</v>
      </c>
      <c r="J793" t="b">
        <v>0</v>
      </c>
      <c r="K793">
        <v>524</v>
      </c>
      <c r="L793">
        <v>14358</v>
      </c>
      <c r="M793" s="1">
        <v>41987.659861111111</v>
      </c>
    </row>
    <row r="794" spans="1:13" ht="40.5">
      <c r="A794" t="s">
        <v>2343</v>
      </c>
      <c r="B794" s="1">
        <v>43928.83866898148</v>
      </c>
      <c r="C794" t="s">
        <v>2344</v>
      </c>
      <c r="D794">
        <v>0</v>
      </c>
      <c r="E794">
        <v>0</v>
      </c>
      <c r="F794" t="s">
        <v>15</v>
      </c>
      <c r="G794" t="s">
        <v>1007</v>
      </c>
      <c r="H794" s="2" t="s">
        <v>2345</v>
      </c>
      <c r="I794">
        <v>486</v>
      </c>
      <c r="J794" t="b">
        <v>0</v>
      </c>
      <c r="K794">
        <v>431</v>
      </c>
      <c r="L794">
        <v>89390</v>
      </c>
      <c r="M794" s="1">
        <v>40363.652094907404</v>
      </c>
    </row>
    <row r="795" spans="1:13">
      <c r="A795" t="s">
        <v>2346</v>
      </c>
      <c r="B795" s="1">
        <v>43928.838402777779</v>
      </c>
      <c r="C795" t="s">
        <v>2347</v>
      </c>
      <c r="D795">
        <v>6</v>
      </c>
      <c r="E795">
        <v>1</v>
      </c>
      <c r="F795" t="s">
        <v>15</v>
      </c>
      <c r="G795" t="s">
        <v>2348</v>
      </c>
      <c r="H795" t="s">
        <v>2349</v>
      </c>
      <c r="I795">
        <v>4772</v>
      </c>
      <c r="J795" t="b">
        <v>0</v>
      </c>
      <c r="K795">
        <v>1178</v>
      </c>
      <c r="L795">
        <v>10177</v>
      </c>
      <c r="M795" s="1">
        <v>41854.187048611115</v>
      </c>
    </row>
    <row r="796" spans="1:13">
      <c r="A796" t="s">
        <v>2350</v>
      </c>
      <c r="B796" s="1">
        <v>43928.83834490741</v>
      </c>
      <c r="C796" t="e">
        <f ca="1">Conomi_00 PayPayでお金貰えるらしいクラウドファンディングみたいな</f>
        <v>#NAME?</v>
      </c>
      <c r="D796">
        <v>0</v>
      </c>
      <c r="E796">
        <v>0</v>
      </c>
      <c r="F796" t="s">
        <v>15</v>
      </c>
      <c r="G796" t="s">
        <v>72</v>
      </c>
      <c r="H796" t="s">
        <v>2351</v>
      </c>
      <c r="I796">
        <v>198</v>
      </c>
      <c r="J796" t="b">
        <v>0</v>
      </c>
      <c r="K796">
        <v>254</v>
      </c>
      <c r="L796">
        <v>21328</v>
      </c>
      <c r="M796" s="1">
        <v>41305.573750000003</v>
      </c>
    </row>
    <row r="797" spans="1:13">
      <c r="A797" t="s">
        <v>2352</v>
      </c>
      <c r="B797" s="1">
        <v>43928.838240740741</v>
      </c>
      <c r="C797" t="s">
        <v>2353</v>
      </c>
      <c r="D797">
        <v>0</v>
      </c>
      <c r="E797">
        <v>0</v>
      </c>
      <c r="F797" t="s">
        <v>15</v>
      </c>
      <c r="G797" t="s">
        <v>2354</v>
      </c>
      <c r="H797" t="s">
        <v>2355</v>
      </c>
      <c r="I797">
        <v>131</v>
      </c>
      <c r="J797" t="b">
        <v>0</v>
      </c>
      <c r="K797">
        <v>62</v>
      </c>
      <c r="L797">
        <v>1821</v>
      </c>
      <c r="M797" s="1">
        <v>42408.307638888888</v>
      </c>
    </row>
    <row r="798" spans="1:13" ht="121.5">
      <c r="A798" t="s">
        <v>2356</v>
      </c>
      <c r="B798" s="1">
        <v>43928.838090277779</v>
      </c>
      <c r="C798" t="s">
        <v>2357</v>
      </c>
      <c r="D798">
        <v>0</v>
      </c>
      <c r="E798">
        <v>0</v>
      </c>
      <c r="F798" t="s">
        <v>15</v>
      </c>
      <c r="G798" t="s">
        <v>2358</v>
      </c>
      <c r="H798" s="2" t="s">
        <v>2359</v>
      </c>
      <c r="I798">
        <v>3495</v>
      </c>
      <c r="J798" t="b">
        <v>0</v>
      </c>
      <c r="K798">
        <v>2791</v>
      </c>
      <c r="L798">
        <v>20443</v>
      </c>
      <c r="M798" s="1">
        <v>40234.284351851849</v>
      </c>
    </row>
    <row r="799" spans="1:13">
      <c r="A799" t="s">
        <v>2360</v>
      </c>
      <c r="B799" s="1">
        <v>43928.837962962964</v>
      </c>
      <c r="C799" t="s">
        <v>2361</v>
      </c>
      <c r="D799">
        <v>67</v>
      </c>
      <c r="E799">
        <v>127</v>
      </c>
      <c r="F799" t="s">
        <v>15</v>
      </c>
      <c r="G799" t="s">
        <v>2362</v>
      </c>
      <c r="H799" t="s">
        <v>2363</v>
      </c>
      <c r="I799">
        <v>10930</v>
      </c>
      <c r="J799" t="b">
        <v>0</v>
      </c>
      <c r="K799">
        <v>696</v>
      </c>
      <c r="L799">
        <v>2247</v>
      </c>
      <c r="M799" s="1">
        <v>43726.734409722223</v>
      </c>
    </row>
    <row r="800" spans="1:13">
      <c r="A800" t="s">
        <v>2364</v>
      </c>
      <c r="B800" s="1">
        <v>43928.83792824074</v>
      </c>
      <c r="C800" t="s">
        <v>2365</v>
      </c>
      <c r="D800">
        <v>0</v>
      </c>
      <c r="E800">
        <v>0</v>
      </c>
      <c r="F800" t="s">
        <v>15</v>
      </c>
      <c r="G800" t="s">
        <v>2366</v>
      </c>
      <c r="H800" t="s">
        <v>2367</v>
      </c>
      <c r="I800">
        <v>447</v>
      </c>
      <c r="J800" t="b">
        <v>0</v>
      </c>
      <c r="K800">
        <v>408</v>
      </c>
      <c r="L800">
        <v>18979</v>
      </c>
      <c r="M800" s="1">
        <v>40708.029953703706</v>
      </c>
    </row>
    <row r="801" spans="1:13">
      <c r="A801" t="s">
        <v>1942</v>
      </c>
      <c r="B801" s="1">
        <v>43928.837847222225</v>
      </c>
      <c r="C801" t="s">
        <v>2368</v>
      </c>
      <c r="D801">
        <v>0</v>
      </c>
      <c r="E801">
        <v>0</v>
      </c>
      <c r="F801" t="s">
        <v>15</v>
      </c>
      <c r="H801" t="s">
        <v>1944</v>
      </c>
      <c r="I801">
        <v>49</v>
      </c>
      <c r="J801" t="b">
        <v>0</v>
      </c>
      <c r="K801">
        <v>36</v>
      </c>
      <c r="L801">
        <v>1654</v>
      </c>
      <c r="M801" s="1">
        <v>43179.750520833331</v>
      </c>
    </row>
    <row r="802" spans="1:13">
      <c r="A802" t="s">
        <v>2369</v>
      </c>
      <c r="B802" s="1">
        <v>43928.837442129632</v>
      </c>
      <c r="C802" t="e">
        <f ca="1">atomuatomu11 正しくwwうちではうるさい時はPayPayと呼んでいます笑かわいいやつなんですけどねぇ🥰</f>
        <v>#NAME?</v>
      </c>
      <c r="D802">
        <v>1</v>
      </c>
      <c r="E802">
        <v>0</v>
      </c>
      <c r="F802" t="s">
        <v>15</v>
      </c>
      <c r="G802" t="s">
        <v>2370</v>
      </c>
      <c r="H802" t="s">
        <v>2371</v>
      </c>
      <c r="I802">
        <v>47</v>
      </c>
      <c r="J802" t="b">
        <v>0</v>
      </c>
      <c r="K802">
        <v>129</v>
      </c>
      <c r="L802">
        <v>873</v>
      </c>
      <c r="M802" s="1">
        <v>43200.637488425928</v>
      </c>
    </row>
    <row r="803" spans="1:13" ht="81">
      <c r="A803" t="s">
        <v>2372</v>
      </c>
      <c r="B803" s="1">
        <v>43928.837430555555</v>
      </c>
      <c r="C803" t="s">
        <v>2373</v>
      </c>
      <c r="D803">
        <v>0</v>
      </c>
      <c r="E803">
        <v>0</v>
      </c>
      <c r="F803" t="s">
        <v>15</v>
      </c>
      <c r="G803" t="s">
        <v>2374</v>
      </c>
      <c r="H803" s="2" t="s">
        <v>2375</v>
      </c>
      <c r="I803">
        <v>141</v>
      </c>
      <c r="J803" t="b">
        <v>0</v>
      </c>
      <c r="K803">
        <v>682</v>
      </c>
      <c r="L803">
        <v>10141</v>
      </c>
      <c r="M803" s="1">
        <v>40183.508946759262</v>
      </c>
    </row>
    <row r="804" spans="1:13">
      <c r="A804" t="s">
        <v>2376</v>
      </c>
      <c r="B804" s="1">
        <v>43928.837280092594</v>
      </c>
      <c r="C804" t="s">
        <v>2377</v>
      </c>
      <c r="D804">
        <v>0</v>
      </c>
      <c r="E804">
        <v>0</v>
      </c>
      <c r="F804" t="s">
        <v>15</v>
      </c>
      <c r="G804" t="s">
        <v>2378</v>
      </c>
      <c r="H804" t="s">
        <v>2379</v>
      </c>
      <c r="I804">
        <v>736</v>
      </c>
      <c r="J804" t="b">
        <v>0</v>
      </c>
      <c r="K804">
        <v>641</v>
      </c>
      <c r="L804">
        <v>81771</v>
      </c>
      <c r="M804" s="1">
        <v>42917.658136574071</v>
      </c>
    </row>
    <row r="805" spans="1:13">
      <c r="A805" t="s">
        <v>2380</v>
      </c>
      <c r="B805" s="1">
        <v>43928.837268518517</v>
      </c>
      <c r="C805" t="s">
        <v>2381</v>
      </c>
      <c r="D805">
        <v>1</v>
      </c>
      <c r="E805">
        <v>0</v>
      </c>
      <c r="F805" t="s">
        <v>15</v>
      </c>
      <c r="G805" t="s">
        <v>1052</v>
      </c>
      <c r="H805" t="s">
        <v>2382</v>
      </c>
      <c r="I805">
        <v>34</v>
      </c>
      <c r="J805" t="b">
        <v>0</v>
      </c>
      <c r="K805">
        <v>68</v>
      </c>
      <c r="L805">
        <v>6807</v>
      </c>
      <c r="M805" s="1">
        <v>43476.986770833333</v>
      </c>
    </row>
    <row r="806" spans="1:13" ht="121.5">
      <c r="A806" t="s">
        <v>2383</v>
      </c>
      <c r="B806" s="1">
        <v>43928.837129629632</v>
      </c>
      <c r="C806" t="s">
        <v>2384</v>
      </c>
      <c r="D806">
        <v>2</v>
      </c>
      <c r="E806">
        <v>0</v>
      </c>
      <c r="F806" t="s">
        <v>15</v>
      </c>
      <c r="G806" t="s">
        <v>2385</v>
      </c>
      <c r="H806" s="2" t="s">
        <v>2386</v>
      </c>
      <c r="I806">
        <v>501</v>
      </c>
      <c r="J806" t="b">
        <v>0</v>
      </c>
      <c r="K806">
        <v>318</v>
      </c>
      <c r="L806">
        <v>15950</v>
      </c>
      <c r="M806" s="1">
        <v>40332.059594907405</v>
      </c>
    </row>
    <row r="807" spans="1:13">
      <c r="A807" t="s">
        <v>2387</v>
      </c>
      <c r="B807" s="1">
        <v>43928.83699074074</v>
      </c>
      <c r="C807" t="s">
        <v>2388</v>
      </c>
      <c r="D807">
        <v>1</v>
      </c>
      <c r="E807">
        <v>0</v>
      </c>
      <c r="F807" t="s">
        <v>15</v>
      </c>
      <c r="H807" t="s">
        <v>2389</v>
      </c>
      <c r="I807">
        <v>402</v>
      </c>
      <c r="J807" t="b">
        <v>0</v>
      </c>
      <c r="K807">
        <v>359</v>
      </c>
      <c r="L807">
        <v>5041</v>
      </c>
      <c r="M807" s="1">
        <v>40868.713541666664</v>
      </c>
    </row>
    <row r="808" spans="1:13">
      <c r="A808" t="s">
        <v>1327</v>
      </c>
      <c r="B808" s="1">
        <v>43928.836863425924</v>
      </c>
      <c r="C808" t="s">
        <v>2390</v>
      </c>
      <c r="D808">
        <v>1</v>
      </c>
      <c r="E808">
        <v>0</v>
      </c>
      <c r="F808" t="s">
        <v>15</v>
      </c>
      <c r="G808" t="s">
        <v>357</v>
      </c>
      <c r="H808" t="s">
        <v>1328</v>
      </c>
      <c r="I808">
        <v>263</v>
      </c>
      <c r="J808" t="b">
        <v>0</v>
      </c>
      <c r="K808">
        <v>582</v>
      </c>
      <c r="L808">
        <v>3911</v>
      </c>
      <c r="M808" s="1">
        <v>42138.607858796298</v>
      </c>
    </row>
    <row r="809" spans="1:13">
      <c r="A809" t="s">
        <v>2350</v>
      </c>
      <c r="B809" s="1">
        <v>43928.836817129632</v>
      </c>
      <c r="C809" t="s">
        <v>2391</v>
      </c>
      <c r="D809">
        <v>0</v>
      </c>
      <c r="E809">
        <v>0</v>
      </c>
      <c r="F809" t="s">
        <v>15</v>
      </c>
      <c r="G809" t="s">
        <v>72</v>
      </c>
      <c r="H809" t="s">
        <v>2351</v>
      </c>
      <c r="I809">
        <v>198</v>
      </c>
      <c r="J809" t="b">
        <v>0</v>
      </c>
      <c r="K809">
        <v>254</v>
      </c>
      <c r="L809">
        <v>21328</v>
      </c>
      <c r="M809" s="1">
        <v>41305.573750000003</v>
      </c>
    </row>
    <row r="810" spans="1:13">
      <c r="A810" t="s">
        <v>509</v>
      </c>
      <c r="B810" s="1">
        <v>43928.836493055554</v>
      </c>
      <c r="C810" t="e">
        <f ca="1">paypay_01 えーさっき知らない携帯番号から電話きたから無視したけどそれJCFLかな？www</f>
        <v>#NAME?</v>
      </c>
      <c r="D810">
        <v>0</v>
      </c>
      <c r="E810">
        <v>0</v>
      </c>
      <c r="F810" t="s">
        <v>15</v>
      </c>
      <c r="I810">
        <v>198</v>
      </c>
      <c r="J810" t="b">
        <v>0</v>
      </c>
      <c r="K810">
        <v>198</v>
      </c>
      <c r="L810">
        <v>1689</v>
      </c>
      <c r="M810" s="1">
        <v>42816.320138888892</v>
      </c>
    </row>
    <row r="811" spans="1:13" ht="40.5">
      <c r="A811" t="s">
        <v>2392</v>
      </c>
      <c r="B811" s="1">
        <v>43928.83625</v>
      </c>
      <c r="C811" t="s">
        <v>2393</v>
      </c>
      <c r="D811">
        <v>1</v>
      </c>
      <c r="E811">
        <v>0</v>
      </c>
      <c r="F811" t="s">
        <v>15</v>
      </c>
      <c r="H811" s="2" t="s">
        <v>2394</v>
      </c>
      <c r="I811">
        <v>56</v>
      </c>
      <c r="J811" t="b">
        <v>0</v>
      </c>
      <c r="K811">
        <v>86</v>
      </c>
      <c r="L811">
        <v>2092</v>
      </c>
      <c r="M811" s="1">
        <v>43216.788240740738</v>
      </c>
    </row>
    <row r="812" spans="1:13">
      <c r="A812" t="s">
        <v>2395</v>
      </c>
      <c r="B812" s="1">
        <v>43928.836006944446</v>
      </c>
      <c r="C812" t="s">
        <v>2396</v>
      </c>
      <c r="D812">
        <v>0</v>
      </c>
      <c r="E812">
        <v>0</v>
      </c>
      <c r="F812" t="s">
        <v>15</v>
      </c>
      <c r="G812" t="s">
        <v>2397</v>
      </c>
      <c r="H812" t="s">
        <v>2398</v>
      </c>
      <c r="I812">
        <v>59</v>
      </c>
      <c r="J812" t="b">
        <v>0</v>
      </c>
      <c r="K812">
        <v>49</v>
      </c>
      <c r="L812">
        <v>3007</v>
      </c>
      <c r="M812" s="1">
        <v>43747.24050925926</v>
      </c>
    </row>
    <row r="813" spans="1:13">
      <c r="A813" t="s">
        <v>2399</v>
      </c>
      <c r="B813" s="1">
        <v>43928.835902777777</v>
      </c>
      <c r="C813" t="s">
        <v>2400</v>
      </c>
      <c r="D813">
        <v>0</v>
      </c>
      <c r="E813">
        <v>0</v>
      </c>
      <c r="F813" t="s">
        <v>15</v>
      </c>
      <c r="G813" t="s">
        <v>2401</v>
      </c>
      <c r="H813" t="s">
        <v>2402</v>
      </c>
      <c r="I813">
        <v>158</v>
      </c>
      <c r="J813" t="b">
        <v>0</v>
      </c>
      <c r="K813">
        <v>181</v>
      </c>
      <c r="L813">
        <v>1703</v>
      </c>
      <c r="M813" s="1">
        <v>43473.392152777778</v>
      </c>
    </row>
    <row r="814" spans="1:13">
      <c r="A814" t="s">
        <v>2403</v>
      </c>
      <c r="B814" s="1">
        <v>43928.835752314815</v>
      </c>
      <c r="C814" t="s">
        <v>2404</v>
      </c>
      <c r="D814">
        <v>0</v>
      </c>
      <c r="E814">
        <v>0</v>
      </c>
      <c r="F814" t="s">
        <v>15</v>
      </c>
      <c r="G814" t="s">
        <v>2405</v>
      </c>
      <c r="H814" t="s">
        <v>2406</v>
      </c>
      <c r="I814">
        <v>1144</v>
      </c>
      <c r="J814" t="b">
        <v>0</v>
      </c>
      <c r="K814">
        <v>711</v>
      </c>
      <c r="L814">
        <v>16465</v>
      </c>
      <c r="M814" s="1">
        <v>41249.595057870371</v>
      </c>
    </row>
    <row r="815" spans="1:13" ht="54">
      <c r="A815" t="s">
        <v>2407</v>
      </c>
      <c r="B815" s="1">
        <v>43928.835127314815</v>
      </c>
      <c r="C815" t="s">
        <v>2408</v>
      </c>
      <c r="D815">
        <v>0</v>
      </c>
      <c r="E815">
        <v>0</v>
      </c>
      <c r="F815" t="s">
        <v>15</v>
      </c>
      <c r="G815" t="s">
        <v>2409</v>
      </c>
      <c r="H815" s="2" t="s">
        <v>2410</v>
      </c>
      <c r="I815">
        <v>26</v>
      </c>
      <c r="J815" t="b">
        <v>0</v>
      </c>
      <c r="K815">
        <v>62</v>
      </c>
      <c r="L815">
        <v>234</v>
      </c>
      <c r="M815" s="1">
        <v>42950.370868055557</v>
      </c>
    </row>
    <row r="816" spans="1:13">
      <c r="A816" t="s">
        <v>2411</v>
      </c>
      <c r="B816" s="1">
        <v>43928.834849537037</v>
      </c>
      <c r="C816" t="s">
        <v>2412</v>
      </c>
      <c r="D816">
        <v>5</v>
      </c>
      <c r="E816">
        <v>0</v>
      </c>
      <c r="F816" t="s">
        <v>15</v>
      </c>
      <c r="G816" t="s">
        <v>2413</v>
      </c>
      <c r="H816" t="s">
        <v>2414</v>
      </c>
      <c r="I816">
        <v>1022</v>
      </c>
      <c r="J816" t="b">
        <v>0</v>
      </c>
      <c r="K816">
        <v>783</v>
      </c>
      <c r="L816">
        <v>5868</v>
      </c>
      <c r="M816" s="1">
        <v>43344.543935185182</v>
      </c>
    </row>
    <row r="817" spans="1:13">
      <c r="A817" t="s">
        <v>2403</v>
      </c>
      <c r="B817" s="1">
        <v>43928.834791666668</v>
      </c>
      <c r="C817" t="e">
        <f ca="1">_xlfn.SINGLE(chichuchuxx コンビニとかお店だいたいスイカで払えるよ😇私も外の人間でよくわからんから),スイカに沢山チャージして全部スイカで払ってる。でも,PayPayとかのがポイントとか,キャンペーンあるみたいで例えばコンビニで今日はこれプレゼントみたいなのあるっぽい。私もいつも日本おらんけんスイカで満足。</f>
        <v>#NAME?</v>
      </c>
      <c r="D817">
        <v>0</v>
      </c>
      <c r="E817">
        <v>0</v>
      </c>
      <c r="F817" t="s">
        <v>15</v>
      </c>
      <c r="G817" t="s">
        <v>2405</v>
      </c>
      <c r="H817" t="s">
        <v>2406</v>
      </c>
      <c r="I817">
        <v>1144</v>
      </c>
      <c r="J817" t="b">
        <v>0</v>
      </c>
      <c r="K817">
        <v>711</v>
      </c>
      <c r="L817">
        <v>16465</v>
      </c>
      <c r="M817" s="1">
        <v>41249.595057870371</v>
      </c>
    </row>
    <row r="818" spans="1:13">
      <c r="A818" t="s">
        <v>1028</v>
      </c>
      <c r="B818" s="1">
        <v>43928.833784722221</v>
      </c>
      <c r="C818" t="s">
        <v>2415</v>
      </c>
      <c r="D818">
        <v>3</v>
      </c>
      <c r="E818">
        <v>0</v>
      </c>
      <c r="F818" t="s">
        <v>15</v>
      </c>
      <c r="G818" t="s">
        <v>1030</v>
      </c>
      <c r="H818" t="s">
        <v>1031</v>
      </c>
      <c r="I818">
        <v>4557</v>
      </c>
      <c r="J818" t="b">
        <v>0</v>
      </c>
      <c r="K818">
        <v>5194</v>
      </c>
      <c r="L818">
        <v>525</v>
      </c>
      <c r="M818" s="1">
        <v>41978.123055555552</v>
      </c>
    </row>
    <row r="819" spans="1:13">
      <c r="A819" t="s">
        <v>2416</v>
      </c>
      <c r="B819" s="1">
        <v>43928.833680555559</v>
      </c>
      <c r="C819" t="s">
        <v>2417</v>
      </c>
      <c r="D819">
        <v>3</v>
      </c>
      <c r="E819">
        <v>0</v>
      </c>
      <c r="F819" t="s">
        <v>15</v>
      </c>
      <c r="G819" t="s">
        <v>2418</v>
      </c>
      <c r="H819" t="s">
        <v>2419</v>
      </c>
      <c r="I819">
        <v>289</v>
      </c>
      <c r="J819" t="b">
        <v>0</v>
      </c>
      <c r="K819">
        <v>336</v>
      </c>
      <c r="L819">
        <v>24300</v>
      </c>
      <c r="M819" s="1">
        <v>41608.093761574077</v>
      </c>
    </row>
    <row r="820" spans="1:13" ht="135">
      <c r="A820" t="s">
        <v>1757</v>
      </c>
      <c r="B820" s="1">
        <v>43928.833668981482</v>
      </c>
      <c r="C820" t="s">
        <v>2420</v>
      </c>
      <c r="D820">
        <v>0</v>
      </c>
      <c r="E820">
        <v>0</v>
      </c>
      <c r="F820" t="s">
        <v>15</v>
      </c>
      <c r="H820" s="2" t="s">
        <v>1759</v>
      </c>
      <c r="I820">
        <v>77</v>
      </c>
      <c r="J820" t="b">
        <v>0</v>
      </c>
      <c r="K820">
        <v>5</v>
      </c>
      <c r="L820">
        <v>2638</v>
      </c>
      <c r="M820" s="1">
        <v>43842.003645833334</v>
      </c>
    </row>
    <row r="821" spans="1:13">
      <c r="A821" t="s">
        <v>2421</v>
      </c>
      <c r="B821" s="1">
        <v>43928.83357638889</v>
      </c>
      <c r="C821" t="s">
        <v>2422</v>
      </c>
      <c r="D821">
        <v>0</v>
      </c>
      <c r="E821">
        <v>0</v>
      </c>
      <c r="F821" t="s">
        <v>15</v>
      </c>
      <c r="G821" t="s">
        <v>2423</v>
      </c>
      <c r="H821" t="s">
        <v>2424</v>
      </c>
      <c r="I821">
        <v>24</v>
      </c>
      <c r="J821" t="b">
        <v>0</v>
      </c>
      <c r="K821">
        <v>29</v>
      </c>
      <c r="L821">
        <v>5276</v>
      </c>
      <c r="M821" s="1">
        <v>39993.506284722222</v>
      </c>
    </row>
    <row r="822" spans="1:13">
      <c r="A822" t="s">
        <v>2425</v>
      </c>
      <c r="B822" s="1">
        <v>43928.83357638889</v>
      </c>
      <c r="C822" t="s">
        <v>2426</v>
      </c>
      <c r="D822">
        <v>0</v>
      </c>
      <c r="E822">
        <v>0</v>
      </c>
      <c r="F822" t="s">
        <v>15</v>
      </c>
      <c r="G822" t="s">
        <v>2427</v>
      </c>
      <c r="H822" t="s">
        <v>2428</v>
      </c>
      <c r="I822">
        <v>3197</v>
      </c>
      <c r="J822" t="b">
        <v>0</v>
      </c>
      <c r="K822">
        <v>3356</v>
      </c>
      <c r="L822">
        <v>191603</v>
      </c>
      <c r="M822" s="1">
        <v>40621.488819444443</v>
      </c>
    </row>
    <row r="823" spans="1:13">
      <c r="A823" t="s">
        <v>2429</v>
      </c>
      <c r="B823" s="1">
        <v>43928.833564814813</v>
      </c>
      <c r="C823" t="s">
        <v>2430</v>
      </c>
      <c r="D823">
        <v>3</v>
      </c>
      <c r="E823">
        <v>0</v>
      </c>
      <c r="F823" t="s">
        <v>15</v>
      </c>
      <c r="H823" t="s">
        <v>2431</v>
      </c>
      <c r="I823">
        <v>144</v>
      </c>
      <c r="J823" t="b">
        <v>0</v>
      </c>
      <c r="K823">
        <v>371</v>
      </c>
      <c r="L823">
        <v>9606</v>
      </c>
      <c r="M823" s="1">
        <v>42325.009548611109</v>
      </c>
    </row>
    <row r="824" spans="1:13">
      <c r="A824" t="s">
        <v>2432</v>
      </c>
      <c r="B824" s="1">
        <v>43928.83289351852</v>
      </c>
      <c r="C824" t="e">
        <f ca="1">_xlfn.SINGLE(JO1_yona_tsuru むしろ焦ってPayPayモールでも買ったのに),HMVでもハウスの服買っちゃったんやけどｗｗｗｗｗｗｗ</f>
        <v>#NAME?</v>
      </c>
      <c r="D824">
        <v>0</v>
      </c>
      <c r="E824">
        <v>0</v>
      </c>
      <c r="F824" t="s">
        <v>15</v>
      </c>
      <c r="G824" t="s">
        <v>2433</v>
      </c>
      <c r="H824" t="s">
        <v>2434</v>
      </c>
      <c r="I824">
        <v>65</v>
      </c>
      <c r="J824" t="b">
        <v>0</v>
      </c>
      <c r="K824">
        <v>107</v>
      </c>
      <c r="L824">
        <v>2645</v>
      </c>
      <c r="M824" s="1">
        <v>42288.624861111108</v>
      </c>
    </row>
    <row r="825" spans="1:13">
      <c r="A825" t="s">
        <v>2435</v>
      </c>
      <c r="B825" s="1">
        <v>43928.832881944443</v>
      </c>
      <c r="C825" t="s">
        <v>2436</v>
      </c>
      <c r="D825">
        <v>3</v>
      </c>
      <c r="E825">
        <v>1</v>
      </c>
      <c r="F825" t="s">
        <v>15</v>
      </c>
      <c r="G825" t="s">
        <v>2437</v>
      </c>
      <c r="H825" t="s">
        <v>2438</v>
      </c>
      <c r="I825">
        <v>1080</v>
      </c>
      <c r="J825" t="b">
        <v>0</v>
      </c>
      <c r="K825">
        <v>1272</v>
      </c>
      <c r="L825">
        <v>22347</v>
      </c>
      <c r="M825" s="1">
        <v>40654.658078703702</v>
      </c>
    </row>
    <row r="826" spans="1:13" ht="94.5">
      <c r="A826" t="s">
        <v>2439</v>
      </c>
      <c r="B826" s="1">
        <v>43928.832858796297</v>
      </c>
      <c r="C826" t="s">
        <v>2440</v>
      </c>
      <c r="D826">
        <v>7</v>
      </c>
      <c r="E826">
        <v>0</v>
      </c>
      <c r="F826" t="s">
        <v>15</v>
      </c>
      <c r="G826" t="s">
        <v>2441</v>
      </c>
      <c r="H826" s="2" t="s">
        <v>2442</v>
      </c>
      <c r="I826">
        <v>813</v>
      </c>
      <c r="J826" t="b">
        <v>0</v>
      </c>
      <c r="K826">
        <v>1439</v>
      </c>
      <c r="L826">
        <v>2345</v>
      </c>
      <c r="M826" s="1">
        <v>41867.326597222222</v>
      </c>
    </row>
    <row r="827" spans="1:13">
      <c r="A827" t="s">
        <v>2443</v>
      </c>
      <c r="B827" s="1">
        <v>43928.832731481481</v>
      </c>
      <c r="C827" t="s">
        <v>2444</v>
      </c>
      <c r="D827">
        <v>1</v>
      </c>
      <c r="E827">
        <v>0</v>
      </c>
      <c r="F827" t="s">
        <v>15</v>
      </c>
      <c r="H827" t="s">
        <v>2445</v>
      </c>
      <c r="I827">
        <v>614</v>
      </c>
      <c r="J827" t="b">
        <v>0</v>
      </c>
      <c r="K827">
        <v>769</v>
      </c>
      <c r="L827">
        <v>17879</v>
      </c>
      <c r="M827" s="1">
        <v>43572.537048611113</v>
      </c>
    </row>
    <row r="828" spans="1:13">
      <c r="A828" t="s">
        <v>279</v>
      </c>
      <c r="B828" s="1">
        <v>43928.832696759258</v>
      </c>
      <c r="C828" t="s">
        <v>2446</v>
      </c>
      <c r="D828">
        <v>0</v>
      </c>
      <c r="E828">
        <v>0</v>
      </c>
      <c r="F828" t="s">
        <v>15</v>
      </c>
      <c r="G828" t="s">
        <v>280</v>
      </c>
      <c r="H828" t="e" cm="1">
        <f t="array" aca="1" ref="H828" ca="1">_xlfn.SINGLE(IDOLmeets生息)/おさけふれんず🐱🍷/ エヴァ デジモン/観音坂独歩と橘真琴とキッド様がすき</f>
        <v>#NAME?</v>
      </c>
      <c r="I828">
        <v>1005</v>
      </c>
      <c r="J828" t="b">
        <v>0</v>
      </c>
      <c r="K828">
        <v>555</v>
      </c>
      <c r="L828">
        <v>23718</v>
      </c>
      <c r="M828" s="1">
        <v>41003.705393518518</v>
      </c>
    </row>
    <row r="829" spans="1:13">
      <c r="A829" t="s">
        <v>2447</v>
      </c>
      <c r="B829" s="1">
        <v>43928.832303240742</v>
      </c>
      <c r="C829" t="s">
        <v>2448</v>
      </c>
      <c r="D829">
        <v>6</v>
      </c>
      <c r="E829">
        <v>0</v>
      </c>
      <c r="F829" t="s">
        <v>15</v>
      </c>
      <c r="G829" t="s">
        <v>72</v>
      </c>
      <c r="H829" t="s">
        <v>2449</v>
      </c>
      <c r="I829">
        <v>190</v>
      </c>
      <c r="J829" t="b">
        <v>0</v>
      </c>
      <c r="K829">
        <v>224</v>
      </c>
      <c r="L829">
        <v>68</v>
      </c>
      <c r="M829" s="1">
        <v>43604.294027777774</v>
      </c>
    </row>
    <row r="830" spans="1:13">
      <c r="A830" t="s">
        <v>2450</v>
      </c>
      <c r="B830" s="1">
        <v>43928.832175925927</v>
      </c>
      <c r="C830" t="s">
        <v>2451</v>
      </c>
      <c r="D830">
        <v>4</v>
      </c>
      <c r="E830">
        <v>0</v>
      </c>
      <c r="F830" t="s">
        <v>15</v>
      </c>
      <c r="G830" t="s">
        <v>2452</v>
      </c>
      <c r="H830" t="s">
        <v>2453</v>
      </c>
      <c r="I830">
        <v>284</v>
      </c>
      <c r="J830" t="b">
        <v>0</v>
      </c>
      <c r="K830">
        <v>262</v>
      </c>
      <c r="L830">
        <v>8803</v>
      </c>
      <c r="M830" s="1">
        <v>43380.555787037039</v>
      </c>
    </row>
    <row r="831" spans="1:13">
      <c r="A831" t="s">
        <v>2454</v>
      </c>
      <c r="B831" s="1">
        <v>43928.832175925927</v>
      </c>
      <c r="C831" t="s">
        <v>2455</v>
      </c>
      <c r="D831">
        <v>0</v>
      </c>
      <c r="E831">
        <v>0</v>
      </c>
      <c r="F831" t="s">
        <v>15</v>
      </c>
      <c r="H831" t="s">
        <v>2456</v>
      </c>
      <c r="I831">
        <v>176</v>
      </c>
      <c r="J831" t="b">
        <v>0</v>
      </c>
      <c r="K831">
        <v>252</v>
      </c>
      <c r="L831">
        <v>33451</v>
      </c>
      <c r="M831" s="1">
        <v>42090.601550925923</v>
      </c>
    </row>
    <row r="832" spans="1:13">
      <c r="A832" t="s">
        <v>2457</v>
      </c>
      <c r="B832" s="1">
        <v>43928.831932870373</v>
      </c>
      <c r="C832" t="s">
        <v>2458</v>
      </c>
      <c r="D832">
        <v>0</v>
      </c>
      <c r="E832">
        <v>0</v>
      </c>
      <c r="F832" t="s">
        <v>15</v>
      </c>
      <c r="G832" t="s">
        <v>2459</v>
      </c>
      <c r="H832" t="s">
        <v>2460</v>
      </c>
      <c r="I832">
        <v>25</v>
      </c>
      <c r="J832" t="b">
        <v>0</v>
      </c>
      <c r="K832">
        <v>52</v>
      </c>
      <c r="L832">
        <v>54</v>
      </c>
      <c r="M832" s="1">
        <v>43685.527696759258</v>
      </c>
    </row>
    <row r="833" spans="1:13" ht="27">
      <c r="A833" t="s">
        <v>501</v>
      </c>
      <c r="B833" s="1">
        <v>43928.831712962965</v>
      </c>
      <c r="C833" t="s">
        <v>2461</v>
      </c>
      <c r="D833">
        <v>0</v>
      </c>
      <c r="E833">
        <v>0</v>
      </c>
      <c r="F833" t="s">
        <v>15</v>
      </c>
      <c r="H833" s="2" t="s">
        <v>503</v>
      </c>
      <c r="I833">
        <v>70</v>
      </c>
      <c r="J833" t="b">
        <v>0</v>
      </c>
      <c r="K833">
        <v>73</v>
      </c>
      <c r="L833">
        <v>20394</v>
      </c>
      <c r="M833" s="1">
        <v>42169.509780092594</v>
      </c>
    </row>
    <row r="834" spans="1:13">
      <c r="A834" t="s">
        <v>2462</v>
      </c>
      <c r="B834" s="1">
        <v>43928.831620370373</v>
      </c>
      <c r="C834" t="s">
        <v>2463</v>
      </c>
      <c r="D834">
        <v>0</v>
      </c>
      <c r="E834">
        <v>0</v>
      </c>
      <c r="F834" t="s">
        <v>15</v>
      </c>
      <c r="G834" t="s">
        <v>2464</v>
      </c>
      <c r="H834" t="s">
        <v>2465</v>
      </c>
      <c r="I834">
        <v>1259</v>
      </c>
      <c r="J834" t="b">
        <v>0</v>
      </c>
      <c r="K834">
        <v>1575</v>
      </c>
      <c r="L834">
        <v>38382</v>
      </c>
      <c r="M834" s="1">
        <v>41435.16847222222</v>
      </c>
    </row>
    <row r="835" spans="1:13" ht="67.5">
      <c r="A835" t="s">
        <v>2466</v>
      </c>
      <c r="B835" s="1">
        <v>43928.831585648149</v>
      </c>
      <c r="C835" t="s">
        <v>2467</v>
      </c>
      <c r="D835">
        <v>3</v>
      </c>
      <c r="E835">
        <v>0</v>
      </c>
      <c r="F835" t="s">
        <v>15</v>
      </c>
      <c r="G835" t="s">
        <v>2468</v>
      </c>
      <c r="H835" s="2" t="s">
        <v>2469</v>
      </c>
      <c r="I835">
        <v>349</v>
      </c>
      <c r="J835" t="b">
        <v>0</v>
      </c>
      <c r="K835">
        <v>313</v>
      </c>
      <c r="L835">
        <v>832</v>
      </c>
      <c r="M835" s="1">
        <v>43558.181087962963</v>
      </c>
    </row>
    <row r="836" spans="1:13">
      <c r="A836" t="s">
        <v>2470</v>
      </c>
      <c r="B836" s="1">
        <v>43928.831550925926</v>
      </c>
      <c r="C836" t="s">
        <v>2471</v>
      </c>
      <c r="D836">
        <v>0</v>
      </c>
      <c r="E836">
        <v>0</v>
      </c>
      <c r="F836" t="s">
        <v>15</v>
      </c>
      <c r="G836" t="s">
        <v>574</v>
      </c>
      <c r="H836" t="s">
        <v>2472</v>
      </c>
      <c r="I836">
        <v>1116</v>
      </c>
      <c r="J836" t="b">
        <v>0</v>
      </c>
      <c r="K836">
        <v>1219</v>
      </c>
      <c r="L836">
        <v>114702</v>
      </c>
      <c r="M836" s="1">
        <v>41326.657314814816</v>
      </c>
    </row>
    <row r="837" spans="1:13">
      <c r="A837" t="s">
        <v>385</v>
      </c>
      <c r="B837" s="1">
        <v>43928.831504629627</v>
      </c>
      <c r="C837" t="s">
        <v>2473</v>
      </c>
      <c r="D837">
        <v>0</v>
      </c>
      <c r="E837">
        <v>0</v>
      </c>
      <c r="F837" t="s">
        <v>15</v>
      </c>
      <c r="H837" t="s">
        <v>387</v>
      </c>
      <c r="I837">
        <v>1</v>
      </c>
      <c r="J837" t="b">
        <v>0</v>
      </c>
      <c r="K837">
        <v>2</v>
      </c>
      <c r="L837">
        <v>134</v>
      </c>
      <c r="M837" s="1">
        <v>43356.509479166663</v>
      </c>
    </row>
    <row r="838" spans="1:13">
      <c r="A838" t="s">
        <v>2474</v>
      </c>
      <c r="B838" s="1">
        <v>43928.831342592595</v>
      </c>
      <c r="C838" t="e">
        <f ca="1">_xlfn.SINGLE(masshiroon 初めまして。検索より失礼致します。クリスチーヌちゃんの勧誘をさせて頂きたいのですが),PayPayでの送金等は受け付けていないでしょうか？</f>
        <v>#NAME?</v>
      </c>
      <c r="D838">
        <v>0</v>
      </c>
      <c r="E838">
        <v>0</v>
      </c>
      <c r="F838" t="s">
        <v>15</v>
      </c>
      <c r="H838" t="s">
        <v>2475</v>
      </c>
      <c r="I838">
        <v>1</v>
      </c>
      <c r="J838" t="b">
        <v>0</v>
      </c>
      <c r="K838">
        <v>2</v>
      </c>
      <c r="L838">
        <v>5</v>
      </c>
      <c r="M838" s="1">
        <v>43914.538819444446</v>
      </c>
    </row>
    <row r="839" spans="1:13">
      <c r="A839" t="s">
        <v>2476</v>
      </c>
      <c r="B839" s="1">
        <v>43928.831342592595</v>
      </c>
      <c r="C839" t="s">
        <v>2477</v>
      </c>
      <c r="D839">
        <v>0</v>
      </c>
      <c r="E839">
        <v>0</v>
      </c>
      <c r="F839" t="s">
        <v>15</v>
      </c>
      <c r="G839" t="s">
        <v>2478</v>
      </c>
      <c r="H839" t="s">
        <v>2479</v>
      </c>
      <c r="I839">
        <v>138</v>
      </c>
      <c r="J839" t="b">
        <v>0</v>
      </c>
      <c r="K839">
        <v>187</v>
      </c>
      <c r="L839">
        <v>1431</v>
      </c>
      <c r="M839" s="1">
        <v>40295.508587962962</v>
      </c>
    </row>
    <row r="840" spans="1:13">
      <c r="A840" t="s">
        <v>2480</v>
      </c>
      <c r="B840" s="1">
        <v>43928.830694444441</v>
      </c>
      <c r="C840" t="s">
        <v>2481</v>
      </c>
      <c r="D840">
        <v>0</v>
      </c>
      <c r="E840">
        <v>0</v>
      </c>
      <c r="F840" t="s">
        <v>15</v>
      </c>
      <c r="G840" t="s">
        <v>2482</v>
      </c>
      <c r="H840" t="s">
        <v>2483</v>
      </c>
      <c r="I840">
        <v>53</v>
      </c>
      <c r="J840" t="b">
        <v>0</v>
      </c>
      <c r="K840">
        <v>117</v>
      </c>
      <c r="L840">
        <v>3924</v>
      </c>
      <c r="M840" s="1">
        <v>42261.245439814818</v>
      </c>
    </row>
    <row r="841" spans="1:13">
      <c r="A841" t="s">
        <v>2484</v>
      </c>
      <c r="B841" s="1">
        <v>43928.830370370371</v>
      </c>
      <c r="C841" t="s">
        <v>2485</v>
      </c>
      <c r="D841">
        <v>0</v>
      </c>
      <c r="E841">
        <v>0</v>
      </c>
      <c r="F841" t="s">
        <v>15</v>
      </c>
      <c r="H841" t="s">
        <v>2486</v>
      </c>
      <c r="I841">
        <v>107</v>
      </c>
      <c r="J841" t="b">
        <v>0</v>
      </c>
      <c r="K841">
        <v>210</v>
      </c>
      <c r="L841">
        <v>64993</v>
      </c>
      <c r="M841" s="1">
        <v>40352.888888888891</v>
      </c>
    </row>
    <row r="842" spans="1:13">
      <c r="A842" t="s">
        <v>2487</v>
      </c>
      <c r="B842" s="1">
        <v>43928.830312500002</v>
      </c>
      <c r="C842" t="s">
        <v>2488</v>
      </c>
      <c r="D842">
        <v>3</v>
      </c>
      <c r="E842">
        <v>0</v>
      </c>
      <c r="F842" t="s">
        <v>15</v>
      </c>
      <c r="G842" t="s">
        <v>2489</v>
      </c>
      <c r="H842" t="s">
        <v>2490</v>
      </c>
      <c r="I842">
        <v>368</v>
      </c>
      <c r="J842" t="b">
        <v>0</v>
      </c>
      <c r="K842">
        <v>542</v>
      </c>
      <c r="L842">
        <v>6850</v>
      </c>
      <c r="M842" s="1">
        <v>42429.348634259259</v>
      </c>
    </row>
    <row r="843" spans="1:13" ht="27">
      <c r="A843" t="s">
        <v>2491</v>
      </c>
      <c r="B843" s="1">
        <v>43928.830312500002</v>
      </c>
      <c r="C843" t="s">
        <v>2492</v>
      </c>
      <c r="D843">
        <v>1</v>
      </c>
      <c r="E843">
        <v>0</v>
      </c>
      <c r="F843" t="s">
        <v>15</v>
      </c>
      <c r="H843" s="2" t="s">
        <v>2493</v>
      </c>
      <c r="I843">
        <v>375</v>
      </c>
      <c r="J843" t="b">
        <v>0</v>
      </c>
      <c r="K843">
        <v>423</v>
      </c>
      <c r="L843">
        <v>5432</v>
      </c>
      <c r="M843" s="1">
        <v>42647.529780092591</v>
      </c>
    </row>
    <row r="844" spans="1:13">
      <c r="A844" t="s">
        <v>2494</v>
      </c>
      <c r="B844" s="1">
        <v>43928.830300925925</v>
      </c>
      <c r="C844" t="s">
        <v>2495</v>
      </c>
      <c r="D844">
        <v>0</v>
      </c>
      <c r="E844">
        <v>0</v>
      </c>
      <c r="F844" t="s">
        <v>15</v>
      </c>
      <c r="H844" t="s">
        <v>2496</v>
      </c>
      <c r="I844">
        <v>278</v>
      </c>
      <c r="J844" t="b">
        <v>0</v>
      </c>
      <c r="K844">
        <v>204</v>
      </c>
      <c r="L844">
        <v>17696</v>
      </c>
      <c r="M844" s="1">
        <v>41914.274085648147</v>
      </c>
    </row>
    <row r="845" spans="1:13" ht="67.5">
      <c r="A845" t="s">
        <v>2497</v>
      </c>
      <c r="B845" s="1">
        <v>43928.830104166664</v>
      </c>
      <c r="C845" t="s">
        <v>2498</v>
      </c>
      <c r="D845">
        <v>0</v>
      </c>
      <c r="E845">
        <v>1</v>
      </c>
      <c r="F845" t="s">
        <v>15</v>
      </c>
      <c r="G845" t="s">
        <v>2499</v>
      </c>
      <c r="H845" s="2" t="s">
        <v>2500</v>
      </c>
      <c r="I845">
        <v>166</v>
      </c>
      <c r="J845" t="b">
        <v>0</v>
      </c>
      <c r="K845">
        <v>137</v>
      </c>
      <c r="L845">
        <v>84678</v>
      </c>
      <c r="M845" s="1">
        <v>43482.155636574076</v>
      </c>
    </row>
    <row r="846" spans="1:13">
      <c r="A846" t="s">
        <v>2501</v>
      </c>
      <c r="B846" s="1">
        <v>43928.82984953704</v>
      </c>
      <c r="C846" t="e">
        <f ca="1">T_IPPONGP PayPay使えないから</f>
        <v>#NAME?</v>
      </c>
      <c r="D846">
        <v>1</v>
      </c>
      <c r="E846">
        <v>0</v>
      </c>
      <c r="F846" t="s">
        <v>15</v>
      </c>
      <c r="H846" t="s">
        <v>2502</v>
      </c>
      <c r="I846">
        <v>648</v>
      </c>
      <c r="J846" t="b">
        <v>0</v>
      </c>
      <c r="K846">
        <v>1465</v>
      </c>
      <c r="L846">
        <v>6364</v>
      </c>
      <c r="M846" s="1">
        <v>41491.152013888888</v>
      </c>
    </row>
    <row r="847" spans="1:13">
      <c r="A847" t="s">
        <v>2503</v>
      </c>
      <c r="B847" s="1">
        <v>43928.829560185186</v>
      </c>
      <c r="C847" t="s">
        <v>2504</v>
      </c>
      <c r="D847">
        <v>2</v>
      </c>
      <c r="E847">
        <v>0</v>
      </c>
      <c r="F847" t="s">
        <v>15</v>
      </c>
      <c r="H847" t="s">
        <v>2505</v>
      </c>
      <c r="I847">
        <v>92</v>
      </c>
      <c r="J847" t="b">
        <v>0</v>
      </c>
      <c r="K847">
        <v>49</v>
      </c>
      <c r="L847">
        <v>594</v>
      </c>
      <c r="M847" s="1">
        <v>43058.539270833331</v>
      </c>
    </row>
    <row r="848" spans="1:13">
      <c r="A848" t="s">
        <v>2506</v>
      </c>
      <c r="B848" s="1">
        <v>43928.829270833332</v>
      </c>
      <c r="C848" t="s">
        <v>2507</v>
      </c>
      <c r="D848">
        <v>0</v>
      </c>
      <c r="E848">
        <v>0</v>
      </c>
      <c r="F848" t="s">
        <v>15</v>
      </c>
      <c r="G848" t="s">
        <v>2508</v>
      </c>
      <c r="H848" t="s">
        <v>2509</v>
      </c>
      <c r="I848">
        <v>1758</v>
      </c>
      <c r="J848" t="b">
        <v>0</v>
      </c>
      <c r="K848">
        <v>2482</v>
      </c>
      <c r="L848">
        <v>32590</v>
      </c>
      <c r="M848" s="1">
        <v>40453.099004629628</v>
      </c>
    </row>
    <row r="849" spans="1:13">
      <c r="A849" t="s">
        <v>2510</v>
      </c>
      <c r="B849" s="1">
        <v>43928.82916666667</v>
      </c>
      <c r="C849" t="s">
        <v>2511</v>
      </c>
      <c r="D849">
        <v>4</v>
      </c>
      <c r="E849">
        <v>0</v>
      </c>
      <c r="F849" t="s">
        <v>15</v>
      </c>
      <c r="H849" t="s">
        <v>2512</v>
      </c>
      <c r="I849">
        <v>332</v>
      </c>
      <c r="J849" t="b">
        <v>0</v>
      </c>
      <c r="K849">
        <v>438</v>
      </c>
      <c r="L849">
        <v>4382</v>
      </c>
      <c r="M849" s="1">
        <v>40168.41846064815</v>
      </c>
    </row>
    <row r="850" spans="1:13">
      <c r="A850" t="s">
        <v>2513</v>
      </c>
      <c r="B850" s="1">
        <v>43928.829050925924</v>
      </c>
      <c r="C850" t="s">
        <v>2514</v>
      </c>
      <c r="D850">
        <v>0</v>
      </c>
      <c r="E850">
        <v>0</v>
      </c>
      <c r="F850" t="s">
        <v>15</v>
      </c>
      <c r="G850" t="s">
        <v>492</v>
      </c>
      <c r="H850" t="s">
        <v>2515</v>
      </c>
      <c r="I850">
        <v>263</v>
      </c>
      <c r="J850" t="b">
        <v>0</v>
      </c>
      <c r="K850">
        <v>245</v>
      </c>
      <c r="L850">
        <v>66429</v>
      </c>
      <c r="M850" s="1">
        <v>41037.105451388888</v>
      </c>
    </row>
    <row r="851" spans="1:13">
      <c r="A851" t="s">
        <v>2516</v>
      </c>
      <c r="B851" s="1">
        <v>43928.828993055555</v>
      </c>
      <c r="C851" t="s">
        <v>2517</v>
      </c>
      <c r="D851">
        <v>5</v>
      </c>
      <c r="E851">
        <v>0</v>
      </c>
      <c r="F851" t="s">
        <v>15</v>
      </c>
      <c r="G851" t="s">
        <v>212</v>
      </c>
      <c r="H851" t="s">
        <v>2518</v>
      </c>
      <c r="I851">
        <v>3415</v>
      </c>
      <c r="J851" t="b">
        <v>0</v>
      </c>
      <c r="K851">
        <v>170</v>
      </c>
      <c r="L851">
        <v>20196</v>
      </c>
      <c r="M851" s="1">
        <v>42939.399664351855</v>
      </c>
    </row>
    <row r="852" spans="1:13">
      <c r="A852" t="s">
        <v>2519</v>
      </c>
      <c r="B852" s="1">
        <v>43928.828506944446</v>
      </c>
      <c r="C852" t="s">
        <v>2520</v>
      </c>
      <c r="D852">
        <v>0</v>
      </c>
      <c r="E852">
        <v>0</v>
      </c>
      <c r="F852" t="s">
        <v>15</v>
      </c>
      <c r="H852" t="s">
        <v>2521</v>
      </c>
      <c r="I852">
        <v>1</v>
      </c>
      <c r="J852" t="b">
        <v>0</v>
      </c>
      <c r="K852">
        <v>1</v>
      </c>
      <c r="L852">
        <v>141</v>
      </c>
      <c r="M852" s="1">
        <v>43922.430937500001</v>
      </c>
    </row>
    <row r="853" spans="1:13">
      <c r="A853" t="s">
        <v>2522</v>
      </c>
      <c r="B853" s="1">
        <v>43928.827546296299</v>
      </c>
      <c r="C853" t="s">
        <v>2523</v>
      </c>
      <c r="D853">
        <v>7</v>
      </c>
      <c r="E853">
        <v>10</v>
      </c>
      <c r="F853" t="s">
        <v>15</v>
      </c>
      <c r="G853" t="s">
        <v>2524</v>
      </c>
      <c r="H853" t="s">
        <v>2525</v>
      </c>
      <c r="I853">
        <v>450</v>
      </c>
      <c r="J853" t="b">
        <v>0</v>
      </c>
      <c r="K853">
        <v>407</v>
      </c>
      <c r="L853">
        <v>47640</v>
      </c>
      <c r="M853" s="1">
        <v>42793.7421875</v>
      </c>
    </row>
    <row r="854" spans="1:13">
      <c r="A854" t="s">
        <v>2526</v>
      </c>
      <c r="B854" s="1">
        <v>43928.827546296299</v>
      </c>
      <c r="C854" t="s">
        <v>2527</v>
      </c>
      <c r="D854">
        <v>0</v>
      </c>
      <c r="E854">
        <v>0</v>
      </c>
      <c r="F854" t="s">
        <v>15</v>
      </c>
      <c r="G854" t="s">
        <v>2528</v>
      </c>
      <c r="H854" t="s">
        <v>2529</v>
      </c>
      <c r="I854">
        <v>182</v>
      </c>
      <c r="J854" t="b">
        <v>0</v>
      </c>
      <c r="K854">
        <v>258</v>
      </c>
      <c r="L854">
        <v>24706</v>
      </c>
      <c r="M854" s="1">
        <v>42680.782060185185</v>
      </c>
    </row>
    <row r="855" spans="1:13">
      <c r="A855" t="s">
        <v>2530</v>
      </c>
      <c r="B855" s="1">
        <v>43928.827268518522</v>
      </c>
      <c r="C855" t="s">
        <v>2531</v>
      </c>
      <c r="D855">
        <v>0</v>
      </c>
      <c r="E855">
        <v>0</v>
      </c>
      <c r="F855" t="s">
        <v>15</v>
      </c>
      <c r="G855" t="s">
        <v>2532</v>
      </c>
      <c r="H855" t="s">
        <v>2533</v>
      </c>
      <c r="I855">
        <v>76</v>
      </c>
      <c r="J855" t="b">
        <v>0</v>
      </c>
      <c r="K855">
        <v>142</v>
      </c>
      <c r="L855">
        <v>17171</v>
      </c>
      <c r="M855" s="1">
        <v>43329.320706018516</v>
      </c>
    </row>
    <row r="856" spans="1:13">
      <c r="A856" t="s">
        <v>2534</v>
      </c>
      <c r="B856" s="1">
        <v>43928.827175925922</v>
      </c>
      <c r="C856" t="s">
        <v>2535</v>
      </c>
      <c r="D856">
        <v>0</v>
      </c>
      <c r="E856">
        <v>0</v>
      </c>
      <c r="F856" t="s">
        <v>15</v>
      </c>
      <c r="G856" t="s">
        <v>2536</v>
      </c>
      <c r="H856" t="s">
        <v>2537</v>
      </c>
      <c r="I856">
        <v>1315</v>
      </c>
      <c r="J856" t="b">
        <v>0</v>
      </c>
      <c r="K856">
        <v>465</v>
      </c>
      <c r="L856">
        <v>204490</v>
      </c>
      <c r="M856" s="1">
        <v>39939.475393518522</v>
      </c>
    </row>
    <row r="857" spans="1:13">
      <c r="A857" t="s">
        <v>2538</v>
      </c>
      <c r="B857" s="1">
        <v>43928.826840277776</v>
      </c>
      <c r="C857" t="s">
        <v>2539</v>
      </c>
      <c r="D857">
        <v>0</v>
      </c>
      <c r="E857">
        <v>0</v>
      </c>
      <c r="F857" t="s">
        <v>15</v>
      </c>
      <c r="G857" t="s">
        <v>2540</v>
      </c>
      <c r="H857" t="s">
        <v>2541</v>
      </c>
      <c r="I857">
        <v>394</v>
      </c>
      <c r="J857" t="b">
        <v>0</v>
      </c>
      <c r="K857">
        <v>629</v>
      </c>
      <c r="L857">
        <v>50850</v>
      </c>
      <c r="M857" s="1">
        <v>40264.430902777778</v>
      </c>
    </row>
    <row r="858" spans="1:13">
      <c r="A858" t="s">
        <v>2542</v>
      </c>
      <c r="B858" s="1">
        <v>43928.826597222222</v>
      </c>
      <c r="C858" t="s">
        <v>2543</v>
      </c>
      <c r="D858">
        <v>0</v>
      </c>
      <c r="E858">
        <v>0</v>
      </c>
      <c r="F858" t="s">
        <v>15</v>
      </c>
      <c r="G858" t="s">
        <v>2544</v>
      </c>
      <c r="H858" t="s">
        <v>2545</v>
      </c>
      <c r="I858">
        <v>1708</v>
      </c>
      <c r="J858" t="b">
        <v>0</v>
      </c>
      <c r="K858">
        <v>1510</v>
      </c>
      <c r="L858">
        <v>52570</v>
      </c>
      <c r="M858" s="1">
        <v>40518.978252314817</v>
      </c>
    </row>
    <row r="859" spans="1:13">
      <c r="A859" t="s">
        <v>2546</v>
      </c>
      <c r="B859" s="1">
        <v>43928.826493055552</v>
      </c>
      <c r="C859" t="s">
        <v>2547</v>
      </c>
      <c r="D859">
        <v>0</v>
      </c>
      <c r="E859">
        <v>0</v>
      </c>
      <c r="F859" t="s">
        <v>15</v>
      </c>
      <c r="G859" t="s">
        <v>880</v>
      </c>
      <c r="H859" t="s">
        <v>2548</v>
      </c>
      <c r="I859">
        <v>128</v>
      </c>
      <c r="J859" t="b">
        <v>0</v>
      </c>
      <c r="K859">
        <v>5</v>
      </c>
      <c r="L859">
        <v>1787</v>
      </c>
      <c r="M859" s="1">
        <v>43832.56527777778</v>
      </c>
    </row>
    <row r="860" spans="1:13">
      <c r="A860" t="s">
        <v>2549</v>
      </c>
      <c r="B860" s="1">
        <v>43928.82644675926</v>
      </c>
      <c r="C860" t="s">
        <v>2550</v>
      </c>
      <c r="D860">
        <v>0</v>
      </c>
      <c r="E860">
        <v>0</v>
      </c>
      <c r="F860" t="s">
        <v>15</v>
      </c>
      <c r="H860" t="s">
        <v>2551</v>
      </c>
      <c r="I860">
        <v>275</v>
      </c>
      <c r="J860" t="b">
        <v>0</v>
      </c>
      <c r="K860">
        <v>651</v>
      </c>
      <c r="L860">
        <v>2215</v>
      </c>
      <c r="M860" s="1">
        <v>42378.253449074073</v>
      </c>
    </row>
    <row r="861" spans="1:13">
      <c r="A861" t="s">
        <v>2552</v>
      </c>
      <c r="B861" s="1">
        <v>43928.826226851852</v>
      </c>
      <c r="C861" t="s">
        <v>2553</v>
      </c>
      <c r="D861">
        <v>1</v>
      </c>
      <c r="E861">
        <v>0</v>
      </c>
      <c r="F861" t="s">
        <v>15</v>
      </c>
      <c r="H861" t="s">
        <v>2554</v>
      </c>
      <c r="I861">
        <v>35</v>
      </c>
      <c r="J861" t="b">
        <v>0</v>
      </c>
      <c r="K861">
        <v>69</v>
      </c>
      <c r="L861">
        <v>1216</v>
      </c>
      <c r="M861" s="1">
        <v>41508.968564814815</v>
      </c>
    </row>
    <row r="862" spans="1:13">
      <c r="A862" t="s">
        <v>2555</v>
      </c>
      <c r="B862" s="1">
        <v>43928.826215277775</v>
      </c>
      <c r="C862" t="s">
        <v>2556</v>
      </c>
      <c r="D862">
        <v>0</v>
      </c>
      <c r="E862">
        <v>0</v>
      </c>
      <c r="F862" t="s">
        <v>15</v>
      </c>
      <c r="G862" t="s">
        <v>2557</v>
      </c>
      <c r="H862" t="s">
        <v>2558</v>
      </c>
      <c r="I862">
        <v>62</v>
      </c>
      <c r="J862" t="b">
        <v>0</v>
      </c>
      <c r="K862">
        <v>124</v>
      </c>
      <c r="L862">
        <v>26846</v>
      </c>
      <c r="M862" s="1">
        <v>40492.253240740742</v>
      </c>
    </row>
    <row r="863" spans="1:13">
      <c r="A863" t="s">
        <v>2559</v>
      </c>
      <c r="B863" s="1">
        <v>43928.825983796298</v>
      </c>
      <c r="C863" t="e">
        <f ca="1">aatt_sss そんな時にPayPay</f>
        <v>#NAME?</v>
      </c>
      <c r="D863">
        <v>0</v>
      </c>
      <c r="E863">
        <v>0</v>
      </c>
      <c r="F863" t="s">
        <v>15</v>
      </c>
      <c r="H863" t="s">
        <v>2560</v>
      </c>
      <c r="I863">
        <v>80</v>
      </c>
      <c r="J863" t="b">
        <v>0</v>
      </c>
      <c r="K863">
        <v>133</v>
      </c>
      <c r="L863">
        <v>18244</v>
      </c>
      <c r="M863" s="1">
        <v>42862.514907407407</v>
      </c>
    </row>
    <row r="864" spans="1:13">
      <c r="A864" t="s">
        <v>385</v>
      </c>
      <c r="B864" s="1">
        <v>43928.825578703705</v>
      </c>
      <c r="C864" t="s">
        <v>2561</v>
      </c>
      <c r="D864">
        <v>0</v>
      </c>
      <c r="E864">
        <v>0</v>
      </c>
      <c r="F864" t="s">
        <v>15</v>
      </c>
      <c r="H864" t="s">
        <v>387</v>
      </c>
      <c r="I864">
        <v>1</v>
      </c>
      <c r="J864" t="b">
        <v>0</v>
      </c>
      <c r="K864">
        <v>2</v>
      </c>
      <c r="L864">
        <v>134</v>
      </c>
      <c r="M864" s="1">
        <v>43356.509479166663</v>
      </c>
    </row>
    <row r="865" spans="1:13" ht="54">
      <c r="A865" t="s">
        <v>2562</v>
      </c>
      <c r="B865" s="1">
        <v>43928.825312499997</v>
      </c>
      <c r="C865" t="s">
        <v>2563</v>
      </c>
      <c r="D865">
        <v>3</v>
      </c>
      <c r="E865">
        <v>0</v>
      </c>
      <c r="F865" t="s">
        <v>15</v>
      </c>
      <c r="G865" t="s">
        <v>2564</v>
      </c>
      <c r="H865" s="2" t="s">
        <v>2565</v>
      </c>
      <c r="I865">
        <v>384</v>
      </c>
      <c r="J865" t="b">
        <v>0</v>
      </c>
      <c r="K865">
        <v>263</v>
      </c>
      <c r="L865">
        <v>32237</v>
      </c>
      <c r="M865" s="1">
        <v>41029.6090625</v>
      </c>
    </row>
    <row r="866" spans="1:13">
      <c r="A866" t="s">
        <v>2566</v>
      </c>
      <c r="B866" s="1">
        <v>43928.825312499997</v>
      </c>
      <c r="C866" t="s">
        <v>2567</v>
      </c>
      <c r="D866">
        <v>1</v>
      </c>
      <c r="E866">
        <v>0</v>
      </c>
      <c r="F866" t="s">
        <v>15</v>
      </c>
      <c r="H866" t="s">
        <v>2568</v>
      </c>
      <c r="I866">
        <v>487</v>
      </c>
      <c r="J866" t="b">
        <v>0</v>
      </c>
      <c r="K866">
        <v>657</v>
      </c>
      <c r="L866">
        <v>14276</v>
      </c>
      <c r="M866" s="1">
        <v>43437.619456018518</v>
      </c>
    </row>
    <row r="867" spans="1:13">
      <c r="A867" t="s">
        <v>2569</v>
      </c>
      <c r="B867" s="1">
        <v>43928.825289351851</v>
      </c>
      <c r="C867" t="s">
        <v>2570</v>
      </c>
      <c r="D867">
        <v>0</v>
      </c>
      <c r="E867">
        <v>0</v>
      </c>
      <c r="F867" t="s">
        <v>15</v>
      </c>
      <c r="H867" t="s">
        <v>2571</v>
      </c>
      <c r="I867">
        <v>111</v>
      </c>
      <c r="J867" t="b">
        <v>0</v>
      </c>
      <c r="K867">
        <v>10</v>
      </c>
      <c r="L867">
        <v>7055</v>
      </c>
      <c r="M867" s="1">
        <v>40861.009155092594</v>
      </c>
    </row>
    <row r="868" spans="1:13">
      <c r="A868" t="s">
        <v>2572</v>
      </c>
      <c r="B868" s="1">
        <v>43928.824895833335</v>
      </c>
      <c r="C868" t="e">
        <f ca="1">KohaPiyochan_ ペイペイって…PayPayじゃないですか😆wwwぴよちゃんかわいーやつやーん🤗ですね。</f>
        <v>#NAME?</v>
      </c>
      <c r="D868">
        <v>1</v>
      </c>
      <c r="E868">
        <v>0</v>
      </c>
      <c r="F868" t="s">
        <v>15</v>
      </c>
      <c r="G868" t="s">
        <v>2573</v>
      </c>
      <c r="H868" t="s">
        <v>2574</v>
      </c>
      <c r="I868">
        <v>129</v>
      </c>
      <c r="J868" t="b">
        <v>0</v>
      </c>
      <c r="K868">
        <v>94</v>
      </c>
      <c r="L868">
        <v>884</v>
      </c>
      <c r="M868" s="1">
        <v>42332.098229166666</v>
      </c>
    </row>
    <row r="869" spans="1:13">
      <c r="A869" t="s">
        <v>2575</v>
      </c>
      <c r="B869" s="1">
        <v>43928.824502314812</v>
      </c>
      <c r="C869" t="e">
        <f ca="1">_xlfn.SINGLE(rin_arashi1 こんばんは。銀行振込か),paypayでも対応可能です。</f>
        <v>#NAME?</v>
      </c>
      <c r="D869">
        <v>0</v>
      </c>
      <c r="E869">
        <v>0</v>
      </c>
      <c r="F869" t="s">
        <v>15</v>
      </c>
      <c r="H869" t="s">
        <v>2576</v>
      </c>
      <c r="I869">
        <v>26</v>
      </c>
      <c r="J869" t="b">
        <v>0</v>
      </c>
      <c r="K869">
        <v>34</v>
      </c>
      <c r="L869">
        <v>164</v>
      </c>
      <c r="M869" s="1">
        <v>42069.229803240742</v>
      </c>
    </row>
    <row r="870" spans="1:13">
      <c r="A870" t="s">
        <v>2577</v>
      </c>
      <c r="B870" s="1">
        <v>43928.824490740742</v>
      </c>
      <c r="C870" t="s">
        <v>2578</v>
      </c>
      <c r="D870">
        <v>1</v>
      </c>
      <c r="E870">
        <v>0</v>
      </c>
      <c r="F870" t="s">
        <v>15</v>
      </c>
      <c r="G870" t="s">
        <v>72</v>
      </c>
      <c r="H870" t="s">
        <v>2579</v>
      </c>
      <c r="I870">
        <v>415</v>
      </c>
      <c r="J870" t="b">
        <v>0</v>
      </c>
      <c r="K870">
        <v>301</v>
      </c>
      <c r="L870">
        <v>55545</v>
      </c>
      <c r="M870" s="1">
        <v>42591.679768518516</v>
      </c>
    </row>
    <row r="871" spans="1:13">
      <c r="A871" t="s">
        <v>2580</v>
      </c>
      <c r="B871" s="1">
        <v>43928.823368055557</v>
      </c>
      <c r="C871" t="s">
        <v>2581</v>
      </c>
      <c r="D871">
        <v>1</v>
      </c>
      <c r="E871">
        <v>2</v>
      </c>
      <c r="F871" t="s">
        <v>15</v>
      </c>
      <c r="G871" t="s">
        <v>2582</v>
      </c>
      <c r="H871" t="s">
        <v>2583</v>
      </c>
      <c r="I871">
        <v>161</v>
      </c>
      <c r="J871" t="b">
        <v>0</v>
      </c>
      <c r="K871">
        <v>529</v>
      </c>
      <c r="L871">
        <v>458</v>
      </c>
      <c r="M871" s="1">
        <v>43906.45144675926</v>
      </c>
    </row>
    <row r="872" spans="1:13">
      <c r="A872" t="s">
        <v>2111</v>
      </c>
      <c r="B872" s="1">
        <v>43928.823263888888</v>
      </c>
      <c r="C872" t="s">
        <v>2584</v>
      </c>
      <c r="D872">
        <v>0</v>
      </c>
      <c r="E872">
        <v>0</v>
      </c>
      <c r="F872" t="s">
        <v>15</v>
      </c>
      <c r="G872" t="s">
        <v>2113</v>
      </c>
      <c r="H872" t="s">
        <v>2114</v>
      </c>
      <c r="I872">
        <v>952</v>
      </c>
      <c r="J872" t="b">
        <v>0</v>
      </c>
      <c r="K872">
        <v>1486</v>
      </c>
      <c r="L872">
        <v>69332</v>
      </c>
      <c r="M872" s="1">
        <v>42686.242638888885</v>
      </c>
    </row>
    <row r="873" spans="1:13">
      <c r="A873" t="s">
        <v>2585</v>
      </c>
      <c r="B873" s="1">
        <v>43928.822581018518</v>
      </c>
      <c r="C873" t="s">
        <v>2586</v>
      </c>
      <c r="D873">
        <v>0</v>
      </c>
      <c r="E873">
        <v>0</v>
      </c>
      <c r="F873" t="s">
        <v>15</v>
      </c>
      <c r="H873" t="s">
        <v>2587</v>
      </c>
      <c r="I873">
        <v>3145</v>
      </c>
      <c r="J873" t="b">
        <v>0</v>
      </c>
      <c r="K873">
        <v>298</v>
      </c>
      <c r="L873">
        <v>49995</v>
      </c>
      <c r="M873" s="1">
        <v>41779.118136574078</v>
      </c>
    </row>
    <row r="874" spans="1:13">
      <c r="A874" t="s">
        <v>2588</v>
      </c>
      <c r="B874" s="1">
        <v>43928.822488425925</v>
      </c>
      <c r="C874" t="s">
        <v>2589</v>
      </c>
      <c r="D874">
        <v>14</v>
      </c>
      <c r="E874">
        <v>0</v>
      </c>
      <c r="F874" t="s">
        <v>15</v>
      </c>
      <c r="H874" t="s">
        <v>2590</v>
      </c>
      <c r="I874">
        <v>2800</v>
      </c>
      <c r="J874" t="b">
        <v>0</v>
      </c>
      <c r="K874">
        <v>1327</v>
      </c>
      <c r="L874">
        <v>26900</v>
      </c>
      <c r="M874" s="1">
        <v>40533.257222222222</v>
      </c>
    </row>
    <row r="875" spans="1:13" ht="67.5">
      <c r="A875" t="s">
        <v>2591</v>
      </c>
      <c r="B875" s="1">
        <v>43928.82199074074</v>
      </c>
      <c r="C875" t="s">
        <v>2592</v>
      </c>
      <c r="D875">
        <v>1</v>
      </c>
      <c r="E875">
        <v>0</v>
      </c>
      <c r="F875" t="s">
        <v>15</v>
      </c>
      <c r="G875" t="s">
        <v>2593</v>
      </c>
      <c r="H875" s="2" t="s">
        <v>2594</v>
      </c>
      <c r="I875">
        <v>143</v>
      </c>
      <c r="J875" t="b">
        <v>0</v>
      </c>
      <c r="K875">
        <v>215</v>
      </c>
      <c r="L875">
        <v>20963</v>
      </c>
      <c r="M875" s="1">
        <v>40626.221030092594</v>
      </c>
    </row>
    <row r="876" spans="1:13" ht="81">
      <c r="A876" t="s">
        <v>2595</v>
      </c>
      <c r="B876" s="1">
        <v>43928.821793981479</v>
      </c>
      <c r="C876" t="s">
        <v>2596</v>
      </c>
      <c r="D876">
        <v>0</v>
      </c>
      <c r="E876">
        <v>0</v>
      </c>
      <c r="F876" t="s">
        <v>15</v>
      </c>
      <c r="G876" t="s">
        <v>2597</v>
      </c>
      <c r="H876" s="2" t="s">
        <v>2598</v>
      </c>
      <c r="I876">
        <v>9</v>
      </c>
      <c r="J876" t="b">
        <v>0</v>
      </c>
      <c r="K876">
        <v>30</v>
      </c>
      <c r="L876">
        <v>95</v>
      </c>
      <c r="M876" s="1">
        <v>41523.998668981483</v>
      </c>
    </row>
    <row r="877" spans="1:13">
      <c r="A877" t="s">
        <v>1937</v>
      </c>
      <c r="B877" s="1">
        <v>43928.821759259263</v>
      </c>
      <c r="C877" t="e">
        <f ca="1">_xlfn.SINGLE(IC51670969351 _xlfn.SINGLE(oita_tn24 役職就くと面倒くさい😅💦PayPayが一番良い🤣))</f>
        <v>#NAME?</v>
      </c>
      <c r="D877">
        <v>4</v>
      </c>
      <c r="E877">
        <v>0</v>
      </c>
      <c r="F877" t="s">
        <v>15</v>
      </c>
      <c r="H877" t="s">
        <v>1938</v>
      </c>
      <c r="I877">
        <v>681</v>
      </c>
      <c r="J877" t="b">
        <v>0</v>
      </c>
      <c r="K877">
        <v>909</v>
      </c>
      <c r="L877">
        <v>1890</v>
      </c>
      <c r="M877" s="1">
        <v>43387.33090277778</v>
      </c>
    </row>
    <row r="878" spans="1:13">
      <c r="A878" t="s">
        <v>2599</v>
      </c>
      <c r="B878" s="1">
        <v>43928.821539351855</v>
      </c>
      <c r="C878" t="s">
        <v>2600</v>
      </c>
      <c r="D878">
        <v>0</v>
      </c>
      <c r="E878">
        <v>0</v>
      </c>
      <c r="F878" t="s">
        <v>15</v>
      </c>
      <c r="H878" t="s">
        <v>2601</v>
      </c>
      <c r="I878">
        <v>3</v>
      </c>
      <c r="J878" t="b">
        <v>0</v>
      </c>
      <c r="K878">
        <v>37</v>
      </c>
      <c r="L878">
        <v>321</v>
      </c>
      <c r="M878" s="1">
        <v>43167.553831018522</v>
      </c>
    </row>
    <row r="879" spans="1:13">
      <c r="A879" t="s">
        <v>2602</v>
      </c>
      <c r="B879" s="1">
        <v>43928.821493055555</v>
      </c>
      <c r="C879" t="s">
        <v>2603</v>
      </c>
      <c r="D879">
        <v>0</v>
      </c>
      <c r="E879">
        <v>0</v>
      </c>
      <c r="F879" t="s">
        <v>15</v>
      </c>
      <c r="G879" t="s">
        <v>2604</v>
      </c>
      <c r="H879" t="s">
        <v>2605</v>
      </c>
      <c r="I879">
        <v>80</v>
      </c>
      <c r="J879" t="b">
        <v>0</v>
      </c>
      <c r="K879">
        <v>114</v>
      </c>
      <c r="L879">
        <v>4008</v>
      </c>
      <c r="M879" s="1">
        <v>41722.596226851849</v>
      </c>
    </row>
    <row r="880" spans="1:13">
      <c r="A880" t="s">
        <v>2606</v>
      </c>
      <c r="B880" s="1">
        <v>43928.821111111109</v>
      </c>
      <c r="C880" t="s">
        <v>2607</v>
      </c>
      <c r="D880">
        <v>1</v>
      </c>
      <c r="E880">
        <v>1</v>
      </c>
      <c r="F880" t="s">
        <v>15</v>
      </c>
      <c r="H880" t="s">
        <v>2608</v>
      </c>
      <c r="I880">
        <v>43</v>
      </c>
      <c r="J880" t="b">
        <v>0</v>
      </c>
      <c r="K880">
        <v>101</v>
      </c>
      <c r="L880">
        <v>208</v>
      </c>
      <c r="M880" s="1">
        <v>42134.366249999999</v>
      </c>
    </row>
    <row r="881" spans="1:13">
      <c r="A881" t="s">
        <v>2609</v>
      </c>
      <c r="B881" s="1">
        <v>43928.821099537039</v>
      </c>
      <c r="C881" t="s">
        <v>2610</v>
      </c>
      <c r="D881">
        <v>0</v>
      </c>
      <c r="E881">
        <v>0</v>
      </c>
      <c r="F881" t="s">
        <v>15</v>
      </c>
      <c r="G881" t="s">
        <v>2611</v>
      </c>
      <c r="H881" t="s">
        <v>2612</v>
      </c>
      <c r="I881">
        <v>15</v>
      </c>
      <c r="J881" t="b">
        <v>0</v>
      </c>
      <c r="K881">
        <v>19</v>
      </c>
      <c r="L881">
        <v>57</v>
      </c>
      <c r="M881" s="1">
        <v>42201.125555555554</v>
      </c>
    </row>
    <row r="882" spans="1:13">
      <c r="A882" t="s">
        <v>2613</v>
      </c>
      <c r="B882" s="1">
        <v>43928.820949074077</v>
      </c>
      <c r="C882" t="s">
        <v>2614</v>
      </c>
      <c r="D882">
        <v>0</v>
      </c>
      <c r="E882">
        <v>0</v>
      </c>
      <c r="F882" t="s">
        <v>15</v>
      </c>
      <c r="G882" t="s">
        <v>243</v>
      </c>
      <c r="H882" t="s">
        <v>2615</v>
      </c>
      <c r="I882">
        <v>175</v>
      </c>
      <c r="J882" t="b">
        <v>0</v>
      </c>
      <c r="K882">
        <v>159</v>
      </c>
      <c r="L882">
        <v>22383</v>
      </c>
      <c r="M882" s="1">
        <v>40780.189710648148</v>
      </c>
    </row>
    <row r="883" spans="1:13">
      <c r="A883" t="s">
        <v>2616</v>
      </c>
      <c r="B883" s="1">
        <v>43928.820937500001</v>
      </c>
      <c r="C883" t="s">
        <v>2617</v>
      </c>
      <c r="D883">
        <v>4</v>
      </c>
      <c r="E883">
        <v>0</v>
      </c>
      <c r="F883" t="s">
        <v>15</v>
      </c>
      <c r="H883" t="s">
        <v>2618</v>
      </c>
      <c r="I883">
        <v>563</v>
      </c>
      <c r="J883" t="b">
        <v>0</v>
      </c>
      <c r="K883">
        <v>808</v>
      </c>
      <c r="L883">
        <v>21366</v>
      </c>
      <c r="M883" s="1">
        <v>42845.999930555554</v>
      </c>
    </row>
    <row r="884" spans="1:13">
      <c r="A884" t="s">
        <v>2619</v>
      </c>
      <c r="B884" s="1">
        <v>43928.820555555554</v>
      </c>
      <c r="C884" t="s">
        <v>2620</v>
      </c>
      <c r="D884">
        <v>0</v>
      </c>
      <c r="E884">
        <v>0</v>
      </c>
      <c r="F884" t="s">
        <v>15</v>
      </c>
      <c r="G884" t="s">
        <v>2621</v>
      </c>
      <c r="H884" t="s">
        <v>2622</v>
      </c>
      <c r="I884">
        <v>431</v>
      </c>
      <c r="J884" t="b">
        <v>0</v>
      </c>
      <c r="K884">
        <v>577</v>
      </c>
      <c r="L884">
        <v>54596</v>
      </c>
      <c r="M884" s="1">
        <v>42805.56486111111</v>
      </c>
    </row>
    <row r="885" spans="1:13">
      <c r="A885" t="s">
        <v>2623</v>
      </c>
      <c r="B885" s="1">
        <v>43928.820231481484</v>
      </c>
      <c r="C885" t="s">
        <v>2624</v>
      </c>
      <c r="D885">
        <v>1</v>
      </c>
      <c r="E885">
        <v>0</v>
      </c>
      <c r="F885" t="s">
        <v>15</v>
      </c>
      <c r="H885" t="s">
        <v>2625</v>
      </c>
      <c r="I885">
        <v>801</v>
      </c>
      <c r="J885" t="b">
        <v>0</v>
      </c>
      <c r="K885">
        <v>428</v>
      </c>
      <c r="L885">
        <v>1297</v>
      </c>
      <c r="M885" s="1">
        <v>43506.628437500003</v>
      </c>
    </row>
    <row r="886" spans="1:13">
      <c r="A886" t="s">
        <v>2626</v>
      </c>
      <c r="B886" s="1">
        <v>43928.819305555553</v>
      </c>
      <c r="C886" t="s">
        <v>2627</v>
      </c>
      <c r="D886">
        <v>0</v>
      </c>
      <c r="E886">
        <v>0</v>
      </c>
      <c r="F886" t="s">
        <v>15</v>
      </c>
      <c r="H886" t="s">
        <v>2628</v>
      </c>
      <c r="I886">
        <v>172</v>
      </c>
      <c r="J886" t="b">
        <v>0</v>
      </c>
      <c r="K886">
        <v>250</v>
      </c>
      <c r="L886">
        <v>35183</v>
      </c>
      <c r="M886" s="1">
        <v>41119.115300925929</v>
      </c>
    </row>
    <row r="887" spans="1:13">
      <c r="A887" t="s">
        <v>2629</v>
      </c>
      <c r="B887" s="1">
        <v>43928.819293981483</v>
      </c>
      <c r="C887" t="s">
        <v>2630</v>
      </c>
      <c r="D887">
        <v>6</v>
      </c>
      <c r="E887">
        <v>0</v>
      </c>
      <c r="F887" t="s">
        <v>15</v>
      </c>
      <c r="H887" t="s">
        <v>2631</v>
      </c>
      <c r="I887">
        <v>131</v>
      </c>
      <c r="J887" t="b">
        <v>0</v>
      </c>
      <c r="K887">
        <v>126</v>
      </c>
      <c r="L887">
        <v>981</v>
      </c>
      <c r="M887" s="1">
        <v>43905.546585648146</v>
      </c>
    </row>
    <row r="888" spans="1:13">
      <c r="A888" t="s">
        <v>2632</v>
      </c>
      <c r="B888" s="1">
        <v>43928.819201388891</v>
      </c>
      <c r="C888" t="s">
        <v>2633</v>
      </c>
      <c r="D888">
        <v>0</v>
      </c>
      <c r="E888">
        <v>0</v>
      </c>
      <c r="F888" t="s">
        <v>15</v>
      </c>
      <c r="I888">
        <v>245</v>
      </c>
      <c r="J888" t="b">
        <v>0</v>
      </c>
      <c r="K888">
        <v>291</v>
      </c>
      <c r="L888">
        <v>67453</v>
      </c>
      <c r="M888" s="1">
        <v>40855.746388888889</v>
      </c>
    </row>
    <row r="889" spans="1:13" ht="108">
      <c r="A889" t="s">
        <v>2634</v>
      </c>
      <c r="B889" s="1">
        <v>43928.818472222221</v>
      </c>
      <c r="C889" t="s">
        <v>2635</v>
      </c>
      <c r="D889">
        <v>0</v>
      </c>
      <c r="E889">
        <v>0</v>
      </c>
      <c r="F889" t="s">
        <v>15</v>
      </c>
      <c r="H889" s="2" t="s">
        <v>2636</v>
      </c>
      <c r="I889">
        <v>159</v>
      </c>
      <c r="J889" t="b">
        <v>0</v>
      </c>
      <c r="K889">
        <v>148</v>
      </c>
      <c r="L889">
        <v>35480</v>
      </c>
      <c r="M889" s="1">
        <v>41192.74077546296</v>
      </c>
    </row>
    <row r="890" spans="1:13">
      <c r="A890" t="s">
        <v>2637</v>
      </c>
      <c r="B890" s="1">
        <v>43928.81826388889</v>
      </c>
      <c r="C890" t="s">
        <v>2638</v>
      </c>
      <c r="D890">
        <v>1</v>
      </c>
      <c r="E890">
        <v>1</v>
      </c>
      <c r="F890" t="s">
        <v>15</v>
      </c>
      <c r="G890" t="s">
        <v>2639</v>
      </c>
      <c r="H890" t="s">
        <v>2640</v>
      </c>
      <c r="I890">
        <v>446</v>
      </c>
      <c r="J890" t="b">
        <v>0</v>
      </c>
      <c r="K890">
        <v>913</v>
      </c>
      <c r="L890">
        <v>46968</v>
      </c>
      <c r="M890" s="1">
        <v>40123.615914351853</v>
      </c>
    </row>
    <row r="891" spans="1:13">
      <c r="A891" t="s">
        <v>2641</v>
      </c>
      <c r="B891" s="1">
        <v>43928.818101851852</v>
      </c>
      <c r="C891" t="e">
        <f ca="1">_xlfn.SINGLE(nashi_go_ren 増税後),マジでキャッシュレス増えたでー。Paypayはうちの店でも導入しとるけど,お客さんに入力してもらうけどな。取り上げとかせんでー</f>
        <v>#NAME?</v>
      </c>
      <c r="D891">
        <v>0</v>
      </c>
      <c r="E891">
        <v>0</v>
      </c>
      <c r="F891" t="s">
        <v>15</v>
      </c>
      <c r="G891" t="s">
        <v>2642</v>
      </c>
      <c r="H891" t="s">
        <v>2643</v>
      </c>
      <c r="I891">
        <v>99</v>
      </c>
      <c r="J891" t="b">
        <v>0</v>
      </c>
      <c r="K891">
        <v>170</v>
      </c>
      <c r="L891">
        <v>56504</v>
      </c>
      <c r="M891" s="1">
        <v>40356.355868055558</v>
      </c>
    </row>
    <row r="892" spans="1:13">
      <c r="A892" t="s">
        <v>2644</v>
      </c>
      <c r="B892" s="1">
        <v>43928.817893518521</v>
      </c>
      <c r="C892" t="s">
        <v>2645</v>
      </c>
      <c r="D892">
        <v>0</v>
      </c>
      <c r="E892">
        <v>0</v>
      </c>
      <c r="F892" t="s">
        <v>15</v>
      </c>
      <c r="H892" t="s">
        <v>2646</v>
      </c>
      <c r="I892">
        <v>39</v>
      </c>
      <c r="J892" t="b">
        <v>0</v>
      </c>
      <c r="K892">
        <v>43</v>
      </c>
      <c r="L892">
        <v>256</v>
      </c>
      <c r="M892" s="1">
        <v>41606.451886574076</v>
      </c>
    </row>
    <row r="893" spans="1:13">
      <c r="A893" t="s">
        <v>2647</v>
      </c>
      <c r="B893" s="1">
        <v>43928.817881944444</v>
      </c>
      <c r="C893" t="s">
        <v>2648</v>
      </c>
      <c r="D893">
        <v>0</v>
      </c>
      <c r="E893">
        <v>0</v>
      </c>
      <c r="F893" t="s">
        <v>15</v>
      </c>
      <c r="G893" t="s">
        <v>2649</v>
      </c>
      <c r="H893" t="s">
        <v>2650</v>
      </c>
      <c r="I893">
        <v>168</v>
      </c>
      <c r="J893" t="b">
        <v>0</v>
      </c>
      <c r="K893">
        <v>312</v>
      </c>
      <c r="L893">
        <v>30400</v>
      </c>
      <c r="M893" s="1">
        <v>42750.62809027778</v>
      </c>
    </row>
    <row r="894" spans="1:13">
      <c r="A894" t="s">
        <v>2651</v>
      </c>
      <c r="B894" s="1">
        <v>43928.817835648151</v>
      </c>
      <c r="C894" t="e">
        <f ca="1">_xlfn.SINGLE(syunsaku924 PayPayってみんな基本使う寸前にチャージしてない？うち使えないんやけど目の前でチャージしちゃって),あ,みたいな人多い。笑笑</f>
        <v>#NAME?</v>
      </c>
      <c r="D894">
        <v>0</v>
      </c>
      <c r="E894">
        <v>0</v>
      </c>
      <c r="F894" t="s">
        <v>15</v>
      </c>
      <c r="H894" t="s">
        <v>2652</v>
      </c>
      <c r="I894">
        <v>257</v>
      </c>
      <c r="J894" t="b">
        <v>0</v>
      </c>
      <c r="K894">
        <v>333</v>
      </c>
      <c r="L894">
        <v>7764</v>
      </c>
      <c r="M894" s="1">
        <v>41412.233530092592</v>
      </c>
    </row>
    <row r="895" spans="1:13">
      <c r="A895" t="s">
        <v>2653</v>
      </c>
      <c r="B895" s="1">
        <v>43928.817824074074</v>
      </c>
      <c r="C895" t="s">
        <v>2654</v>
      </c>
      <c r="D895">
        <v>1</v>
      </c>
      <c r="E895">
        <v>0</v>
      </c>
      <c r="F895" t="s">
        <v>15</v>
      </c>
      <c r="G895" t="s">
        <v>884</v>
      </c>
      <c r="H895" t="s">
        <v>2655</v>
      </c>
      <c r="I895">
        <v>1103</v>
      </c>
      <c r="J895" t="b">
        <v>0</v>
      </c>
      <c r="K895">
        <v>1327</v>
      </c>
      <c r="L895">
        <v>21588</v>
      </c>
      <c r="M895" s="1">
        <v>42484.529374999998</v>
      </c>
    </row>
    <row r="896" spans="1:13">
      <c r="A896" t="s">
        <v>2656</v>
      </c>
      <c r="B896" s="1">
        <v>43928.817777777775</v>
      </c>
      <c r="C896" t="s">
        <v>2657</v>
      </c>
      <c r="D896">
        <v>0</v>
      </c>
      <c r="E896">
        <v>0</v>
      </c>
      <c r="F896" t="s">
        <v>15</v>
      </c>
      <c r="H896" t="s">
        <v>2658</v>
      </c>
      <c r="I896">
        <v>95</v>
      </c>
      <c r="J896" t="b">
        <v>0</v>
      </c>
      <c r="K896">
        <v>95</v>
      </c>
      <c r="L896">
        <v>3548</v>
      </c>
      <c r="M896" s="1">
        <v>40195.585729166669</v>
      </c>
    </row>
    <row r="897" spans="1:13">
      <c r="A897" t="s">
        <v>2659</v>
      </c>
      <c r="B897" s="1">
        <v>43928.817662037036</v>
      </c>
      <c r="C897" t="s">
        <v>2660</v>
      </c>
      <c r="D897">
        <v>1</v>
      </c>
      <c r="E897">
        <v>0</v>
      </c>
      <c r="F897" t="s">
        <v>15</v>
      </c>
      <c r="G897" t="s">
        <v>158</v>
      </c>
      <c r="H897" t="s">
        <v>2661</v>
      </c>
      <c r="I897">
        <v>7</v>
      </c>
      <c r="J897" t="b">
        <v>0</v>
      </c>
      <c r="K897">
        <v>8</v>
      </c>
      <c r="L897">
        <v>89</v>
      </c>
      <c r="M897" s="1">
        <v>43733.192245370374</v>
      </c>
    </row>
    <row r="898" spans="1:13">
      <c r="A898" t="s">
        <v>2662</v>
      </c>
      <c r="B898" s="1">
        <v>43928.817499999997</v>
      </c>
      <c r="C898" t="s">
        <v>2663</v>
      </c>
      <c r="D898">
        <v>1</v>
      </c>
      <c r="E898">
        <v>1</v>
      </c>
      <c r="F898" t="s">
        <v>15</v>
      </c>
      <c r="G898" t="s">
        <v>2664</v>
      </c>
      <c r="H898" t="s">
        <v>2665</v>
      </c>
      <c r="I898">
        <v>432</v>
      </c>
      <c r="J898" t="b">
        <v>0</v>
      </c>
      <c r="K898">
        <v>266</v>
      </c>
      <c r="L898">
        <v>199743</v>
      </c>
      <c r="M898" s="1">
        <v>41043.325532407405</v>
      </c>
    </row>
    <row r="899" spans="1:13">
      <c r="A899" t="s">
        <v>13</v>
      </c>
      <c r="B899" s="1">
        <v>43928.817488425928</v>
      </c>
      <c r="C899" t="s">
        <v>2666</v>
      </c>
      <c r="D899">
        <v>0</v>
      </c>
      <c r="E899">
        <v>0</v>
      </c>
      <c r="F899" t="s">
        <v>15</v>
      </c>
      <c r="G899" t="s">
        <v>16</v>
      </c>
      <c r="H899" t="s">
        <v>17</v>
      </c>
      <c r="I899">
        <v>144</v>
      </c>
      <c r="J899" t="b">
        <v>0</v>
      </c>
      <c r="K899">
        <v>215</v>
      </c>
      <c r="L899">
        <v>25119</v>
      </c>
      <c r="M899" s="1">
        <v>40077.608402777776</v>
      </c>
    </row>
    <row r="900" spans="1:13">
      <c r="A900" t="s">
        <v>2667</v>
      </c>
      <c r="B900" s="1">
        <v>43928.817349537036</v>
      </c>
      <c r="C900" t="e">
        <f ca="1">_xlfn.SINGLE(Re_Cherno _xlfn.SINGLE(ma_osa 使ってるの)),PayPayかな？PayPayの入金って締めでまとめて入金なので,結構遅い。楽天ペイなら翌日入金なのでかなり運用的にも楽だけど・・</f>
        <v>#NAME?</v>
      </c>
      <c r="D900">
        <v>3</v>
      </c>
      <c r="E900">
        <v>0</v>
      </c>
      <c r="F900" t="s">
        <v>15</v>
      </c>
      <c r="H900" t="s">
        <v>2668</v>
      </c>
      <c r="I900">
        <v>222</v>
      </c>
      <c r="J900" t="b">
        <v>0</v>
      </c>
      <c r="K900">
        <v>814</v>
      </c>
      <c r="L900">
        <v>85779</v>
      </c>
      <c r="M900" s="1">
        <v>40970.105439814812</v>
      </c>
    </row>
    <row r="901" spans="1:13">
      <c r="A901" t="s">
        <v>2669</v>
      </c>
      <c r="B901" s="1">
        <v>43928.817314814813</v>
      </c>
      <c r="C901" t="s">
        <v>2670</v>
      </c>
      <c r="D901">
        <v>0</v>
      </c>
      <c r="E901">
        <v>0</v>
      </c>
      <c r="F901" t="s">
        <v>15</v>
      </c>
      <c r="G901" t="s">
        <v>2671</v>
      </c>
      <c r="H901" t="s">
        <v>2672</v>
      </c>
      <c r="I901">
        <v>490</v>
      </c>
      <c r="J901" t="b">
        <v>0</v>
      </c>
      <c r="K901">
        <v>628</v>
      </c>
      <c r="L901">
        <v>110</v>
      </c>
      <c r="M901" s="1">
        <v>42142.768506944441</v>
      </c>
    </row>
    <row r="902" spans="1:13">
      <c r="A902" t="s">
        <v>2673</v>
      </c>
      <c r="B902" s="1">
        <v>43928.81722222222</v>
      </c>
      <c r="C902" t="s">
        <v>2674</v>
      </c>
      <c r="D902">
        <v>0</v>
      </c>
      <c r="E902">
        <v>0</v>
      </c>
      <c r="F902" t="s">
        <v>15</v>
      </c>
      <c r="G902" t="s">
        <v>2675</v>
      </c>
      <c r="H902" t="s">
        <v>2676</v>
      </c>
      <c r="I902">
        <v>506</v>
      </c>
      <c r="J902" t="b">
        <v>0</v>
      </c>
      <c r="K902">
        <v>635</v>
      </c>
      <c r="L902">
        <v>19612</v>
      </c>
      <c r="M902" s="1">
        <v>42133.717048611114</v>
      </c>
    </row>
    <row r="903" spans="1:13">
      <c r="A903" t="s">
        <v>2653</v>
      </c>
      <c r="B903" s="1">
        <v>43928.817210648151</v>
      </c>
      <c r="C903" t="s">
        <v>2677</v>
      </c>
      <c r="D903">
        <v>2</v>
      </c>
      <c r="E903">
        <v>0</v>
      </c>
      <c r="F903" t="s">
        <v>15</v>
      </c>
      <c r="G903" t="s">
        <v>884</v>
      </c>
      <c r="H903" t="s">
        <v>2655</v>
      </c>
      <c r="I903">
        <v>1103</v>
      </c>
      <c r="J903" t="b">
        <v>0</v>
      </c>
      <c r="K903">
        <v>1327</v>
      </c>
      <c r="L903">
        <v>21588</v>
      </c>
      <c r="M903" s="1">
        <v>42484.529374999998</v>
      </c>
    </row>
    <row r="904" spans="1:13">
      <c r="A904" t="s">
        <v>2678</v>
      </c>
      <c r="B904" s="1">
        <v>43928.817164351851</v>
      </c>
      <c r="C904" t="s">
        <v>2679</v>
      </c>
      <c r="D904">
        <v>1</v>
      </c>
      <c r="E904">
        <v>0</v>
      </c>
      <c r="F904" t="s">
        <v>15</v>
      </c>
      <c r="G904" t="s">
        <v>2680</v>
      </c>
      <c r="H904" t="s">
        <v>2681</v>
      </c>
      <c r="I904">
        <v>1059</v>
      </c>
      <c r="J904" t="b">
        <v>0</v>
      </c>
      <c r="K904">
        <v>1510</v>
      </c>
      <c r="L904">
        <v>3545</v>
      </c>
      <c r="M904" s="1">
        <v>43730.565891203703</v>
      </c>
    </row>
    <row r="905" spans="1:13">
      <c r="A905" t="s">
        <v>2682</v>
      </c>
      <c r="B905" s="1">
        <v>43928.817071759258</v>
      </c>
      <c r="C905" t="s">
        <v>2683</v>
      </c>
      <c r="D905">
        <v>0</v>
      </c>
      <c r="E905">
        <v>0</v>
      </c>
      <c r="F905" t="s">
        <v>15</v>
      </c>
      <c r="G905" t="s">
        <v>1930</v>
      </c>
      <c r="H905" t="s">
        <v>2684</v>
      </c>
      <c r="I905">
        <v>2955</v>
      </c>
      <c r="J905" t="b">
        <v>0</v>
      </c>
      <c r="K905">
        <v>3031</v>
      </c>
      <c r="L905">
        <v>116627</v>
      </c>
      <c r="M905" s="1">
        <v>40034.144895833335</v>
      </c>
    </row>
    <row r="906" spans="1:13" ht="94.5">
      <c r="A906" t="s">
        <v>2685</v>
      </c>
      <c r="B906" s="1">
        <v>43928.816874999997</v>
      </c>
      <c r="C906" t="s">
        <v>2686</v>
      </c>
      <c r="D906">
        <v>2</v>
      </c>
      <c r="E906">
        <v>0</v>
      </c>
      <c r="F906" t="s">
        <v>15</v>
      </c>
      <c r="G906" t="s">
        <v>373</v>
      </c>
      <c r="H906" s="2" t="s">
        <v>2687</v>
      </c>
      <c r="I906">
        <v>363</v>
      </c>
      <c r="J906" t="b">
        <v>0</v>
      </c>
      <c r="K906">
        <v>411</v>
      </c>
      <c r="L906">
        <v>9056</v>
      </c>
      <c r="M906" s="1">
        <v>40786.519942129627</v>
      </c>
    </row>
    <row r="907" spans="1:13">
      <c r="A907" t="s">
        <v>2688</v>
      </c>
      <c r="B907" s="1">
        <v>43928.816759259258</v>
      </c>
      <c r="C907" t="s">
        <v>2689</v>
      </c>
      <c r="D907">
        <v>0</v>
      </c>
      <c r="E907">
        <v>0</v>
      </c>
      <c r="F907" t="s">
        <v>15</v>
      </c>
      <c r="G907" t="s">
        <v>2690</v>
      </c>
      <c r="H907" t="s">
        <v>2691</v>
      </c>
      <c r="I907">
        <v>941</v>
      </c>
      <c r="J907" t="b">
        <v>0</v>
      </c>
      <c r="K907">
        <v>731</v>
      </c>
      <c r="L907">
        <v>59083</v>
      </c>
      <c r="M907" s="1">
        <v>40575.177037037036</v>
      </c>
    </row>
    <row r="908" spans="1:13">
      <c r="A908" t="s">
        <v>2692</v>
      </c>
      <c r="B908" s="1">
        <v>43928.816574074073</v>
      </c>
      <c r="C908" t="e">
        <f ca="1">Natume_XV いつか立派なPayPay使いになってみせます</f>
        <v>#NAME?</v>
      </c>
      <c r="D908">
        <v>0</v>
      </c>
      <c r="E908">
        <v>0</v>
      </c>
      <c r="F908" t="s">
        <v>15</v>
      </c>
      <c r="G908" t="s">
        <v>2693</v>
      </c>
      <c r="H908" t="s">
        <v>2694</v>
      </c>
      <c r="I908">
        <v>1014</v>
      </c>
      <c r="J908" t="b">
        <v>0</v>
      </c>
      <c r="K908">
        <v>696</v>
      </c>
      <c r="L908">
        <v>41931</v>
      </c>
      <c r="M908" s="1">
        <v>41435.430358796293</v>
      </c>
    </row>
    <row r="909" spans="1:13" ht="54">
      <c r="A909" t="s">
        <v>2695</v>
      </c>
      <c r="B909" s="1">
        <v>43928.816516203704</v>
      </c>
      <c r="C909" t="s">
        <v>2696</v>
      </c>
      <c r="D909">
        <v>3</v>
      </c>
      <c r="E909">
        <v>0</v>
      </c>
      <c r="F909" t="s">
        <v>15</v>
      </c>
      <c r="G909" t="s">
        <v>2697</v>
      </c>
      <c r="H909" s="2" t="s">
        <v>2698</v>
      </c>
      <c r="I909">
        <v>807</v>
      </c>
      <c r="J909" t="b">
        <v>0</v>
      </c>
      <c r="K909">
        <v>386</v>
      </c>
      <c r="L909">
        <v>38090</v>
      </c>
      <c r="M909" s="1">
        <v>42883.006874999999</v>
      </c>
    </row>
    <row r="910" spans="1:13">
      <c r="A910" t="s">
        <v>2699</v>
      </c>
      <c r="B910" s="1">
        <v>43928.816342592596</v>
      </c>
      <c r="C910" t="s">
        <v>2700</v>
      </c>
      <c r="D910">
        <v>0</v>
      </c>
      <c r="E910">
        <v>0</v>
      </c>
      <c r="F910" t="s">
        <v>15</v>
      </c>
      <c r="G910" t="s">
        <v>2701</v>
      </c>
      <c r="H910" t="s">
        <v>2702</v>
      </c>
      <c r="I910">
        <v>294</v>
      </c>
      <c r="J910" t="b">
        <v>0</v>
      </c>
      <c r="K910">
        <v>221</v>
      </c>
      <c r="L910">
        <v>34468</v>
      </c>
      <c r="M910" s="1">
        <v>41059.596516203703</v>
      </c>
    </row>
    <row r="911" spans="1:13">
      <c r="A911" t="s">
        <v>2703</v>
      </c>
      <c r="B911" s="1">
        <v>43928.815937500003</v>
      </c>
      <c r="C911" t="e">
        <f ca="1">soranani_0130 俺は楽天EdyクレジットカードとPayPayで生きてる</f>
        <v>#NAME?</v>
      </c>
      <c r="D911">
        <v>0</v>
      </c>
      <c r="E911">
        <v>0</v>
      </c>
      <c r="F911" t="s">
        <v>15</v>
      </c>
      <c r="G911" t="s">
        <v>2704</v>
      </c>
      <c r="H911" t="s">
        <v>2705</v>
      </c>
      <c r="I911">
        <v>505</v>
      </c>
      <c r="J911" t="b">
        <v>0</v>
      </c>
      <c r="K911">
        <v>581</v>
      </c>
      <c r="L911">
        <v>26225</v>
      </c>
      <c r="M911" s="1">
        <v>41964.411504629628</v>
      </c>
    </row>
    <row r="912" spans="1:13">
      <c r="A912" t="s">
        <v>2706</v>
      </c>
      <c r="B912" s="1">
        <v>43928.815810185188</v>
      </c>
      <c r="C912" t="s">
        <v>2707</v>
      </c>
      <c r="D912">
        <v>0</v>
      </c>
      <c r="E912">
        <v>0</v>
      </c>
      <c r="F912" t="s">
        <v>15</v>
      </c>
      <c r="G912" t="s">
        <v>2708</v>
      </c>
      <c r="H912" t="s">
        <v>2709</v>
      </c>
      <c r="I912">
        <v>297</v>
      </c>
      <c r="J912" t="b">
        <v>0</v>
      </c>
      <c r="K912">
        <v>779</v>
      </c>
      <c r="L912">
        <v>60272</v>
      </c>
      <c r="M912" s="1">
        <v>41889.285011574073</v>
      </c>
    </row>
    <row r="913" spans="1:13">
      <c r="A913" t="s">
        <v>2710</v>
      </c>
      <c r="B913" s="1">
        <v>43928.815798611111</v>
      </c>
      <c r="C913" t="s">
        <v>2711</v>
      </c>
      <c r="D913">
        <v>1</v>
      </c>
      <c r="E913">
        <v>0</v>
      </c>
      <c r="F913" t="s">
        <v>15</v>
      </c>
      <c r="H913" t="s">
        <v>2712</v>
      </c>
      <c r="I913">
        <v>108</v>
      </c>
      <c r="J913" t="b">
        <v>0</v>
      </c>
      <c r="K913">
        <v>140</v>
      </c>
      <c r="L913">
        <v>7051</v>
      </c>
      <c r="M913" s="1">
        <v>42867.6796875</v>
      </c>
    </row>
    <row r="914" spans="1:13" ht="135">
      <c r="A914" t="s">
        <v>2713</v>
      </c>
      <c r="B914" s="1">
        <v>43928.815682870372</v>
      </c>
      <c r="C914" t="s">
        <v>2714</v>
      </c>
      <c r="D914">
        <v>0</v>
      </c>
      <c r="E914">
        <v>0</v>
      </c>
      <c r="F914" t="s">
        <v>15</v>
      </c>
      <c r="G914" t="s">
        <v>2715</v>
      </c>
      <c r="H914" s="2" t="s">
        <v>2716</v>
      </c>
      <c r="I914">
        <v>2033</v>
      </c>
      <c r="J914" t="b">
        <v>0</v>
      </c>
      <c r="K914">
        <v>1817</v>
      </c>
      <c r="L914">
        <v>11682</v>
      </c>
      <c r="M914" s="1">
        <v>43214.927673611113</v>
      </c>
    </row>
    <row r="915" spans="1:13" ht="27">
      <c r="A915" t="s">
        <v>2717</v>
      </c>
      <c r="B915" s="1">
        <v>43928.815439814818</v>
      </c>
      <c r="C915" t="s">
        <v>2718</v>
      </c>
      <c r="D915">
        <v>1</v>
      </c>
      <c r="E915">
        <v>0</v>
      </c>
      <c r="F915" t="s">
        <v>15</v>
      </c>
      <c r="H915" s="2" t="s">
        <v>2719</v>
      </c>
      <c r="I915">
        <v>597</v>
      </c>
      <c r="J915" t="b">
        <v>0</v>
      </c>
      <c r="K915">
        <v>589</v>
      </c>
      <c r="L915">
        <v>16551</v>
      </c>
      <c r="M915" s="1">
        <v>42455.655949074076</v>
      </c>
    </row>
    <row r="916" spans="1:13">
      <c r="A916" t="s">
        <v>2720</v>
      </c>
      <c r="B916" s="1">
        <v>43928.815381944441</v>
      </c>
      <c r="C916" t="e">
        <f ca="1">tomo_DARNCKRAZY ほとんどのコンビニは使えるから便利そうだよねPayPay</f>
        <v>#NAME?</v>
      </c>
      <c r="D916">
        <v>1</v>
      </c>
      <c r="E916">
        <v>0</v>
      </c>
      <c r="F916" t="s">
        <v>15</v>
      </c>
      <c r="G916" t="s">
        <v>1071</v>
      </c>
      <c r="H916" t="s">
        <v>2721</v>
      </c>
      <c r="I916">
        <v>399</v>
      </c>
      <c r="J916" t="b">
        <v>0</v>
      </c>
      <c r="K916">
        <v>367</v>
      </c>
      <c r="L916">
        <v>16570</v>
      </c>
      <c r="M916" s="1">
        <v>41135.559189814812</v>
      </c>
    </row>
    <row r="917" spans="1:13" ht="67.5">
      <c r="A917" t="s">
        <v>142</v>
      </c>
      <c r="B917" s="1">
        <v>43928.815115740741</v>
      </c>
      <c r="C917" t="s">
        <v>2722</v>
      </c>
      <c r="D917">
        <v>0</v>
      </c>
      <c r="E917">
        <v>0</v>
      </c>
      <c r="F917" t="s">
        <v>15</v>
      </c>
      <c r="H917" s="2" t="s">
        <v>144</v>
      </c>
      <c r="I917">
        <v>66</v>
      </c>
      <c r="J917" t="b">
        <v>0</v>
      </c>
      <c r="K917">
        <v>62</v>
      </c>
      <c r="L917">
        <v>7553</v>
      </c>
      <c r="M917" s="1">
        <v>43226.910439814812</v>
      </c>
    </row>
    <row r="918" spans="1:13">
      <c r="A918" t="s">
        <v>2723</v>
      </c>
      <c r="B918" s="1">
        <v>43928.815081018518</v>
      </c>
      <c r="C918" t="s">
        <v>2724</v>
      </c>
      <c r="D918">
        <v>0</v>
      </c>
      <c r="E918">
        <v>0</v>
      </c>
      <c r="F918" t="s">
        <v>15</v>
      </c>
      <c r="G918" t="s">
        <v>2725</v>
      </c>
      <c r="H918" t="s">
        <v>2726</v>
      </c>
      <c r="I918">
        <v>710</v>
      </c>
      <c r="J918" t="b">
        <v>0</v>
      </c>
      <c r="K918">
        <v>2474</v>
      </c>
      <c r="L918">
        <v>233245</v>
      </c>
      <c r="M918" s="1">
        <v>40209.657013888886</v>
      </c>
    </row>
    <row r="919" spans="1:13">
      <c r="A919" t="s">
        <v>190</v>
      </c>
      <c r="B919" s="1">
        <v>43928.815011574072</v>
      </c>
      <c r="C919" t="s">
        <v>2727</v>
      </c>
      <c r="D919">
        <v>0</v>
      </c>
      <c r="E919">
        <v>0</v>
      </c>
      <c r="F919" t="s">
        <v>15</v>
      </c>
      <c r="G919" t="s">
        <v>192</v>
      </c>
      <c r="H919" t="s">
        <v>193</v>
      </c>
      <c r="I919">
        <v>1354</v>
      </c>
      <c r="J919" t="b">
        <v>0</v>
      </c>
      <c r="K919">
        <v>1738</v>
      </c>
      <c r="L919">
        <v>30152</v>
      </c>
      <c r="M919" s="1">
        <v>40413.110173611109</v>
      </c>
    </row>
    <row r="920" spans="1:13">
      <c r="A920" t="s">
        <v>121</v>
      </c>
      <c r="B920" s="1">
        <v>43928.814976851849</v>
      </c>
      <c r="C920" t="s">
        <v>2728</v>
      </c>
      <c r="D920">
        <v>0</v>
      </c>
      <c r="E920">
        <v>0</v>
      </c>
      <c r="F920" t="s">
        <v>15</v>
      </c>
      <c r="H920" t="s">
        <v>123</v>
      </c>
      <c r="I920">
        <v>3</v>
      </c>
      <c r="J920" t="b">
        <v>0</v>
      </c>
      <c r="K920">
        <v>0</v>
      </c>
      <c r="L920">
        <v>95</v>
      </c>
      <c r="M920" s="1">
        <v>43924.244016203702</v>
      </c>
    </row>
    <row r="921" spans="1:13" ht="40.5">
      <c r="A921" t="s">
        <v>2729</v>
      </c>
      <c r="B921" s="1">
        <v>43928.814918981479</v>
      </c>
      <c r="C921" t="e">
        <f ca="1">comsn 確かにメルカリそのものｗヤフオクも銀行振込の自動設定ができなくなっちゃったんでちょっと面倒ですよね。PayPayに入れてもいいんですがそのままオクで使っちゃおうかとｗ</f>
        <v>#NAME?</v>
      </c>
      <c r="D921">
        <v>1</v>
      </c>
      <c r="E921">
        <v>0</v>
      </c>
      <c r="F921" t="s">
        <v>15</v>
      </c>
      <c r="G921" t="s">
        <v>2730</v>
      </c>
      <c r="H921" s="2" t="s">
        <v>2731</v>
      </c>
      <c r="I921">
        <v>99</v>
      </c>
      <c r="J921" t="b">
        <v>0</v>
      </c>
      <c r="K921">
        <v>83</v>
      </c>
      <c r="L921">
        <v>3612</v>
      </c>
      <c r="M921" s="1">
        <v>43168.016805555555</v>
      </c>
    </row>
    <row r="922" spans="1:13">
      <c r="A922" t="s">
        <v>2732</v>
      </c>
      <c r="B922" s="1">
        <v>43928.81490740741</v>
      </c>
      <c r="C922" t="s">
        <v>2733</v>
      </c>
      <c r="D922">
        <v>2</v>
      </c>
      <c r="E922">
        <v>0</v>
      </c>
      <c r="F922" t="s">
        <v>15</v>
      </c>
      <c r="H922" t="s">
        <v>2734</v>
      </c>
      <c r="I922">
        <v>89</v>
      </c>
      <c r="J922" t="b">
        <v>0</v>
      </c>
      <c r="K922">
        <v>110</v>
      </c>
      <c r="L922">
        <v>63</v>
      </c>
      <c r="M922" s="1">
        <v>43554.559999999998</v>
      </c>
    </row>
    <row r="923" spans="1:13">
      <c r="A923" t="s">
        <v>414</v>
      </c>
      <c r="B923" s="1">
        <v>43928.813634259262</v>
      </c>
      <c r="C923" t="s">
        <v>2735</v>
      </c>
      <c r="D923">
        <v>1</v>
      </c>
      <c r="E923">
        <v>0</v>
      </c>
      <c r="F923" t="s">
        <v>15</v>
      </c>
      <c r="H923" t="s">
        <v>416</v>
      </c>
      <c r="I923">
        <v>28</v>
      </c>
      <c r="J923" t="b">
        <v>0</v>
      </c>
      <c r="K923">
        <v>39</v>
      </c>
      <c r="L923">
        <v>5052</v>
      </c>
      <c r="M923" s="1">
        <v>43678.207777777781</v>
      </c>
    </row>
    <row r="924" spans="1:13" ht="81">
      <c r="A924" t="s">
        <v>2736</v>
      </c>
      <c r="B924" s="1">
        <v>43928.813414351855</v>
      </c>
      <c r="C924" t="s">
        <v>2737</v>
      </c>
      <c r="D924">
        <v>0</v>
      </c>
      <c r="E924">
        <v>0</v>
      </c>
      <c r="F924" t="s">
        <v>15</v>
      </c>
      <c r="G924" t="s">
        <v>2738</v>
      </c>
      <c r="H924" s="2" t="s">
        <v>2739</v>
      </c>
      <c r="I924">
        <v>674</v>
      </c>
      <c r="J924" t="b">
        <v>0</v>
      </c>
      <c r="K924">
        <v>678</v>
      </c>
      <c r="L924">
        <v>30787</v>
      </c>
      <c r="M924" s="1">
        <v>40816.44295138889</v>
      </c>
    </row>
    <row r="925" spans="1:13">
      <c r="A925" t="s">
        <v>2740</v>
      </c>
      <c r="B925" s="1">
        <v>43928.813217592593</v>
      </c>
      <c r="C925" t="s">
        <v>2741</v>
      </c>
      <c r="D925">
        <v>0</v>
      </c>
      <c r="E925">
        <v>0</v>
      </c>
      <c r="F925" t="s">
        <v>15</v>
      </c>
      <c r="H925" t="s">
        <v>2742</v>
      </c>
      <c r="I925">
        <v>1814</v>
      </c>
      <c r="J925" t="b">
        <v>0</v>
      </c>
      <c r="K925">
        <v>4995</v>
      </c>
      <c r="L925">
        <v>102622</v>
      </c>
      <c r="M925" s="1">
        <v>42164.64770833333</v>
      </c>
    </row>
    <row r="926" spans="1:13">
      <c r="A926" t="s">
        <v>2743</v>
      </c>
      <c r="B926" s="1">
        <v>43928.812893518516</v>
      </c>
      <c r="C926" t="s">
        <v>2744</v>
      </c>
      <c r="D926">
        <v>0</v>
      </c>
      <c r="E926">
        <v>0</v>
      </c>
      <c r="F926" t="s">
        <v>15</v>
      </c>
      <c r="G926" t="s">
        <v>357</v>
      </c>
      <c r="H926" t="s">
        <v>2745</v>
      </c>
      <c r="I926">
        <v>2941</v>
      </c>
      <c r="J926" t="b">
        <v>0</v>
      </c>
      <c r="K926">
        <v>1633</v>
      </c>
      <c r="L926">
        <v>74159</v>
      </c>
      <c r="M926" s="1">
        <v>42002.20989583333</v>
      </c>
    </row>
    <row r="927" spans="1:13">
      <c r="A927" t="s">
        <v>200</v>
      </c>
      <c r="B927" s="1">
        <v>43928.812650462962</v>
      </c>
      <c r="C927" t="s">
        <v>2746</v>
      </c>
      <c r="D927">
        <v>0</v>
      </c>
      <c r="E927">
        <v>0</v>
      </c>
      <c r="F927" t="s">
        <v>15</v>
      </c>
      <c r="H927" t="s">
        <v>202</v>
      </c>
      <c r="I927">
        <v>20</v>
      </c>
      <c r="J927" t="b">
        <v>0</v>
      </c>
      <c r="K927">
        <v>30</v>
      </c>
      <c r="L927">
        <v>184</v>
      </c>
      <c r="M927" s="1">
        <v>43911.534016203703</v>
      </c>
    </row>
    <row r="928" spans="1:13" ht="121.5">
      <c r="A928" t="s">
        <v>2747</v>
      </c>
      <c r="B928" s="1">
        <v>43928.812604166669</v>
      </c>
      <c r="C928" t="e">
        <f ca="1">_xlfn.SINGLE(mark19_gbf _xlfn.SINGLE(t_Estes_t PayPayで1000円送っといて(￣･ω･￣)))</f>
        <v>#NAME?</v>
      </c>
      <c r="D928">
        <v>1</v>
      </c>
      <c r="E928">
        <v>0</v>
      </c>
      <c r="F928" t="s">
        <v>15</v>
      </c>
      <c r="H928" s="2" t="s">
        <v>2748</v>
      </c>
      <c r="I928">
        <v>1249</v>
      </c>
      <c r="J928" t="b">
        <v>0</v>
      </c>
      <c r="K928">
        <v>1330</v>
      </c>
      <c r="L928">
        <v>38668</v>
      </c>
      <c r="M928" s="1">
        <v>42632.501608796294</v>
      </c>
    </row>
    <row r="929" spans="1:13">
      <c r="A929" t="s">
        <v>2749</v>
      </c>
      <c r="B929" s="1">
        <v>43928.812291666669</v>
      </c>
      <c r="C929" t="s">
        <v>2750</v>
      </c>
      <c r="D929">
        <v>0</v>
      </c>
      <c r="E929">
        <v>0</v>
      </c>
      <c r="F929" t="s">
        <v>15</v>
      </c>
      <c r="G929" t="s">
        <v>2751</v>
      </c>
      <c r="H929" t="s">
        <v>2752</v>
      </c>
      <c r="I929">
        <v>791</v>
      </c>
      <c r="J929" t="b">
        <v>0</v>
      </c>
      <c r="K929">
        <v>997</v>
      </c>
      <c r="L929">
        <v>56985</v>
      </c>
      <c r="M929" s="1">
        <v>42174.05164351852</v>
      </c>
    </row>
    <row r="930" spans="1:13">
      <c r="A930" t="s">
        <v>2753</v>
      </c>
      <c r="B930" s="1">
        <v>43928.812141203707</v>
      </c>
      <c r="C930" t="s">
        <v>2754</v>
      </c>
      <c r="D930">
        <v>0</v>
      </c>
      <c r="E930">
        <v>0</v>
      </c>
      <c r="F930" t="s">
        <v>15</v>
      </c>
      <c r="G930" t="s">
        <v>2755</v>
      </c>
      <c r="H930" t="s">
        <v>2756</v>
      </c>
      <c r="I930">
        <v>157</v>
      </c>
      <c r="J930" t="b">
        <v>0</v>
      </c>
      <c r="K930">
        <v>293</v>
      </c>
      <c r="L930">
        <v>175079</v>
      </c>
      <c r="M930" s="1">
        <v>41518.494606481479</v>
      </c>
    </row>
    <row r="931" spans="1:13">
      <c r="A931" t="s">
        <v>2757</v>
      </c>
      <c r="B931" s="1">
        <v>43928.812118055554</v>
      </c>
      <c r="C931" t="s">
        <v>2758</v>
      </c>
      <c r="D931">
        <v>16</v>
      </c>
      <c r="E931">
        <v>0</v>
      </c>
      <c r="F931" t="s">
        <v>15</v>
      </c>
      <c r="H931" t="s">
        <v>2759</v>
      </c>
      <c r="I931">
        <v>2859</v>
      </c>
      <c r="J931" t="b">
        <v>0</v>
      </c>
      <c r="K931">
        <v>892</v>
      </c>
      <c r="L931">
        <v>53709</v>
      </c>
      <c r="M931" s="1">
        <v>41221.482800925929</v>
      </c>
    </row>
    <row r="932" spans="1:13">
      <c r="A932" t="s">
        <v>2760</v>
      </c>
      <c r="B932" s="1">
        <v>43928.812071759261</v>
      </c>
      <c r="C932" t="s">
        <v>2761</v>
      </c>
      <c r="D932">
        <v>0</v>
      </c>
      <c r="E932">
        <v>0</v>
      </c>
      <c r="F932" t="s">
        <v>15</v>
      </c>
      <c r="G932" t="s">
        <v>2762</v>
      </c>
      <c r="H932" t="s">
        <v>2763</v>
      </c>
      <c r="I932">
        <v>391</v>
      </c>
      <c r="J932" t="b">
        <v>0</v>
      </c>
      <c r="K932">
        <v>354</v>
      </c>
      <c r="L932">
        <v>32083</v>
      </c>
      <c r="M932" s="1">
        <v>42265.510393518518</v>
      </c>
    </row>
    <row r="933" spans="1:13">
      <c r="A933" t="s">
        <v>2764</v>
      </c>
      <c r="B933" s="1">
        <v>43928.812060185184</v>
      </c>
      <c r="C933" t="e">
        <f ca="1">Shukun_tenshi paypay凄く嬉しいです🤤</f>
        <v>#NAME?</v>
      </c>
      <c r="D933">
        <v>0</v>
      </c>
      <c r="E933">
        <v>0</v>
      </c>
      <c r="F933" t="s">
        <v>15</v>
      </c>
      <c r="G933" t="s">
        <v>2765</v>
      </c>
      <c r="H933" t="s">
        <v>2766</v>
      </c>
      <c r="I933">
        <v>169</v>
      </c>
      <c r="J933" t="b">
        <v>0</v>
      </c>
      <c r="K933">
        <v>97</v>
      </c>
      <c r="L933">
        <v>1829</v>
      </c>
      <c r="M933" s="1">
        <v>42450.256979166668</v>
      </c>
    </row>
    <row r="934" spans="1:13">
      <c r="A934" t="s">
        <v>2767</v>
      </c>
      <c r="B934" s="1">
        <v>43928.81177083333</v>
      </c>
      <c r="C934" t="s">
        <v>2768</v>
      </c>
      <c r="D934">
        <v>1</v>
      </c>
      <c r="E934">
        <v>0</v>
      </c>
      <c r="F934" t="s">
        <v>15</v>
      </c>
      <c r="G934" t="s">
        <v>552</v>
      </c>
      <c r="H934" t="s">
        <v>2769</v>
      </c>
      <c r="I934">
        <v>1112</v>
      </c>
      <c r="J934" t="b">
        <v>0</v>
      </c>
      <c r="K934">
        <v>2302</v>
      </c>
      <c r="L934">
        <v>20127</v>
      </c>
      <c r="M934" s="1">
        <v>40277.723530092589</v>
      </c>
    </row>
    <row r="935" spans="1:13">
      <c r="A935" t="s">
        <v>2770</v>
      </c>
      <c r="B935" s="1">
        <v>43928.81177083333</v>
      </c>
      <c r="C935" t="s">
        <v>2771</v>
      </c>
      <c r="D935">
        <v>3</v>
      </c>
      <c r="E935">
        <v>0</v>
      </c>
      <c r="F935" t="s">
        <v>15</v>
      </c>
      <c r="G935" t="s">
        <v>2772</v>
      </c>
      <c r="H935" t="s">
        <v>2773</v>
      </c>
      <c r="I935">
        <v>2273</v>
      </c>
      <c r="J935" t="b">
        <v>0</v>
      </c>
      <c r="K935">
        <v>2356</v>
      </c>
      <c r="L935">
        <v>8302</v>
      </c>
      <c r="M935" s="1">
        <v>43431.125208333331</v>
      </c>
    </row>
    <row r="936" spans="1:13">
      <c r="A936" t="s">
        <v>2774</v>
      </c>
      <c r="B936" s="1">
        <v>43928.811724537038</v>
      </c>
      <c r="C936" t="e">
        <f ca="1">Eto0920_TS PayPayでお支払いでよろしかったでしょうか？</f>
        <v>#NAME?</v>
      </c>
      <c r="D936">
        <v>0</v>
      </c>
      <c r="E936">
        <v>0</v>
      </c>
      <c r="F936" t="s">
        <v>15</v>
      </c>
      <c r="H936" t="s">
        <v>2775</v>
      </c>
      <c r="I936">
        <v>297</v>
      </c>
      <c r="J936" t="b">
        <v>0</v>
      </c>
      <c r="K936">
        <v>327</v>
      </c>
      <c r="L936">
        <v>2457</v>
      </c>
      <c r="M936" s="1">
        <v>42629.384317129632</v>
      </c>
    </row>
    <row r="937" spans="1:13">
      <c r="A937" t="s">
        <v>2776</v>
      </c>
      <c r="B937" s="1">
        <v>43928.81145833333</v>
      </c>
      <c r="C937" t="s">
        <v>2777</v>
      </c>
      <c r="D937">
        <v>0</v>
      </c>
      <c r="E937">
        <v>0</v>
      </c>
      <c r="F937" t="s">
        <v>15</v>
      </c>
      <c r="G937" t="s">
        <v>2778</v>
      </c>
      <c r="H937" t="s">
        <v>2779</v>
      </c>
      <c r="I937">
        <v>1288</v>
      </c>
      <c r="J937" t="b">
        <v>0</v>
      </c>
      <c r="K937">
        <v>855</v>
      </c>
      <c r="L937">
        <v>24313</v>
      </c>
      <c r="M937" s="1">
        <v>41743.211643518516</v>
      </c>
    </row>
    <row r="938" spans="1:13">
      <c r="A938" t="s">
        <v>2619</v>
      </c>
      <c r="B938" s="1">
        <v>43928.811412037037</v>
      </c>
      <c r="C938" t="e">
        <f ca="1">vitv88 現金派だけどPayPayの特典とか見て最近ありかなと思ったり</f>
        <v>#NAME?</v>
      </c>
      <c r="D938">
        <v>0</v>
      </c>
      <c r="E938">
        <v>0</v>
      </c>
      <c r="F938" t="s">
        <v>15</v>
      </c>
      <c r="G938" t="s">
        <v>2621</v>
      </c>
      <c r="H938" t="s">
        <v>2622</v>
      </c>
      <c r="I938">
        <v>431</v>
      </c>
      <c r="J938" t="b">
        <v>0</v>
      </c>
      <c r="K938">
        <v>577</v>
      </c>
      <c r="L938">
        <v>54596</v>
      </c>
      <c r="M938" s="1">
        <v>42805.56486111111</v>
      </c>
    </row>
    <row r="939" spans="1:13">
      <c r="A939" t="s">
        <v>2780</v>
      </c>
      <c r="B939" s="1">
        <v>43928.811226851853</v>
      </c>
      <c r="C939" t="s">
        <v>2781</v>
      </c>
      <c r="D939">
        <v>2</v>
      </c>
      <c r="E939">
        <v>0</v>
      </c>
      <c r="F939" t="s">
        <v>15</v>
      </c>
      <c r="G939" t="s">
        <v>2782</v>
      </c>
      <c r="H939" t="s">
        <v>2783</v>
      </c>
      <c r="I939">
        <v>305</v>
      </c>
      <c r="J939" t="b">
        <v>0</v>
      </c>
      <c r="K939">
        <v>190</v>
      </c>
      <c r="L939">
        <v>20391</v>
      </c>
      <c r="M939" s="1">
        <v>40284.110717592594</v>
      </c>
    </row>
    <row r="940" spans="1:13">
      <c r="A940" t="s">
        <v>2784</v>
      </c>
      <c r="B940" s="1">
        <v>43928.810995370368</v>
      </c>
      <c r="C940" t="e">
        <f ca="1">kanakonnyaku55 paypayモールとかあるよー</f>
        <v>#NAME?</v>
      </c>
      <c r="D940">
        <v>0</v>
      </c>
      <c r="E940">
        <v>0</v>
      </c>
      <c r="F940" t="s">
        <v>15</v>
      </c>
      <c r="H940" t="s">
        <v>2785</v>
      </c>
      <c r="I940">
        <v>87</v>
      </c>
      <c r="J940" t="b">
        <v>0</v>
      </c>
      <c r="K940">
        <v>422</v>
      </c>
      <c r="L940">
        <v>5152</v>
      </c>
      <c r="M940" s="1">
        <v>40293.548252314817</v>
      </c>
    </row>
    <row r="941" spans="1:13">
      <c r="A941" t="s">
        <v>2786</v>
      </c>
      <c r="B941" s="1">
        <v>43928.810162037036</v>
      </c>
      <c r="C941" t="s">
        <v>2787</v>
      </c>
      <c r="D941">
        <v>3</v>
      </c>
      <c r="E941">
        <v>0</v>
      </c>
      <c r="F941" t="s">
        <v>15</v>
      </c>
      <c r="H941" t="s">
        <v>2788</v>
      </c>
      <c r="I941">
        <v>37</v>
      </c>
      <c r="J941" t="b">
        <v>0</v>
      </c>
      <c r="K941">
        <v>39</v>
      </c>
      <c r="L941">
        <v>1001</v>
      </c>
      <c r="M941" s="1">
        <v>43141.451388888891</v>
      </c>
    </row>
    <row r="942" spans="1:13" ht="81">
      <c r="A942" t="s">
        <v>2789</v>
      </c>
      <c r="B942" s="1">
        <v>43928.809942129628</v>
      </c>
      <c r="C942" t="e">
        <f ca="1">svtangelluv1004 まあちゃんおめでとうPayPay㊗️🎉(とは)</f>
        <v>#NAME?</v>
      </c>
      <c r="D942">
        <v>0</v>
      </c>
      <c r="E942">
        <v>0</v>
      </c>
      <c r="F942" t="s">
        <v>15</v>
      </c>
      <c r="G942" t="s">
        <v>2790</v>
      </c>
      <c r="H942" s="2" t="s">
        <v>2791</v>
      </c>
      <c r="I942">
        <v>114</v>
      </c>
      <c r="J942" t="b">
        <v>0</v>
      </c>
      <c r="K942">
        <v>150</v>
      </c>
      <c r="L942">
        <v>7127</v>
      </c>
      <c r="M942" s="1">
        <v>43210.538171296299</v>
      </c>
    </row>
    <row r="943" spans="1:13">
      <c r="A943" t="s">
        <v>2770</v>
      </c>
      <c r="B943" s="1">
        <v>43928.809872685182</v>
      </c>
      <c r="C943" t="s">
        <v>2792</v>
      </c>
      <c r="D943">
        <v>8</v>
      </c>
      <c r="E943">
        <v>0</v>
      </c>
      <c r="F943" t="s">
        <v>15</v>
      </c>
      <c r="G943" t="s">
        <v>2772</v>
      </c>
      <c r="H943" t="s">
        <v>2773</v>
      </c>
      <c r="I943">
        <v>2273</v>
      </c>
      <c r="J943" t="b">
        <v>0</v>
      </c>
      <c r="K943">
        <v>2356</v>
      </c>
      <c r="L943">
        <v>8302</v>
      </c>
      <c r="M943" s="1">
        <v>43431.125208333331</v>
      </c>
    </row>
    <row r="944" spans="1:13">
      <c r="A944" t="s">
        <v>2793</v>
      </c>
      <c r="B944" s="1">
        <v>43928.809293981481</v>
      </c>
      <c r="C944" t="s">
        <v>2794</v>
      </c>
      <c r="D944">
        <v>2</v>
      </c>
      <c r="E944">
        <v>0</v>
      </c>
      <c r="F944" t="s">
        <v>15</v>
      </c>
      <c r="G944" t="s">
        <v>2795</v>
      </c>
      <c r="H944" t="s">
        <v>2796</v>
      </c>
      <c r="I944">
        <v>761</v>
      </c>
      <c r="J944" t="b">
        <v>0</v>
      </c>
      <c r="K944">
        <v>743</v>
      </c>
      <c r="L944">
        <v>167823</v>
      </c>
      <c r="M944" s="1">
        <v>40298.148715277777</v>
      </c>
    </row>
    <row r="945" spans="1:13">
      <c r="A945" t="s">
        <v>2797</v>
      </c>
      <c r="B945" s="1">
        <v>43928.808935185189</v>
      </c>
      <c r="C945" t="e">
        <f ca="1">_xlfn.SINGLE(Hasimotoya_2000 そのアンケートもう無くなってる…だから本部の方にメールしてもらった方がいいかな…ただ),PayPay使えない店舗も有るみたいなんだよね…私のところはバッチリ使えるんだけど…</f>
        <v>#NAME?</v>
      </c>
      <c r="D945">
        <v>0</v>
      </c>
      <c r="E945">
        <v>0</v>
      </c>
      <c r="F945" t="s">
        <v>15</v>
      </c>
      <c r="G945" t="s">
        <v>2798</v>
      </c>
      <c r="H945" t="s">
        <v>2799</v>
      </c>
      <c r="I945">
        <v>1221</v>
      </c>
      <c r="J945" t="b">
        <v>0</v>
      </c>
      <c r="K945">
        <v>2035</v>
      </c>
      <c r="L945">
        <v>44728</v>
      </c>
      <c r="M945" s="1">
        <v>41214.178576388891</v>
      </c>
    </row>
    <row r="946" spans="1:13">
      <c r="A946" t="s">
        <v>2800</v>
      </c>
      <c r="B946" s="1">
        <v>43928.808379629627</v>
      </c>
      <c r="C946" t="s">
        <v>2801</v>
      </c>
      <c r="D946">
        <v>1</v>
      </c>
      <c r="E946">
        <v>0</v>
      </c>
      <c r="F946" t="s">
        <v>15</v>
      </c>
      <c r="G946" t="s">
        <v>2802</v>
      </c>
      <c r="I946">
        <v>466</v>
      </c>
      <c r="J946" t="b">
        <v>0</v>
      </c>
      <c r="K946">
        <v>584</v>
      </c>
      <c r="L946">
        <v>142492</v>
      </c>
      <c r="M946" s="1">
        <v>40432.833703703705</v>
      </c>
    </row>
    <row r="947" spans="1:13">
      <c r="A947" t="s">
        <v>2803</v>
      </c>
      <c r="B947" s="1">
        <v>43928.808078703703</v>
      </c>
      <c r="C947" t="s">
        <v>2804</v>
      </c>
      <c r="D947">
        <v>4</v>
      </c>
      <c r="E947">
        <v>1</v>
      </c>
      <c r="F947" t="s">
        <v>15</v>
      </c>
      <c r="G947" t="s">
        <v>2805</v>
      </c>
      <c r="H947" t="s">
        <v>2806</v>
      </c>
      <c r="I947">
        <v>705</v>
      </c>
      <c r="J947" t="b">
        <v>0</v>
      </c>
      <c r="K947">
        <v>603</v>
      </c>
      <c r="L947">
        <v>7285</v>
      </c>
      <c r="M947" s="1">
        <v>40142.910590277781</v>
      </c>
    </row>
    <row r="948" spans="1:13" ht="108">
      <c r="A948" t="s">
        <v>2807</v>
      </c>
      <c r="B948" s="1">
        <v>43928.807986111111</v>
      </c>
      <c r="C948" t="s">
        <v>2808</v>
      </c>
      <c r="D948">
        <v>12</v>
      </c>
      <c r="E948">
        <v>0</v>
      </c>
      <c r="F948" t="s">
        <v>15</v>
      </c>
      <c r="H948" s="2" t="s">
        <v>2809</v>
      </c>
      <c r="I948">
        <v>194</v>
      </c>
      <c r="J948" t="b">
        <v>0</v>
      </c>
      <c r="K948">
        <v>133</v>
      </c>
      <c r="L948">
        <v>649</v>
      </c>
      <c r="M948" s="1">
        <v>43491.064155092594</v>
      </c>
    </row>
    <row r="949" spans="1:13">
      <c r="A949" t="s">
        <v>824</v>
      </c>
      <c r="B949" s="1">
        <v>43928.807870370372</v>
      </c>
      <c r="C949" t="s">
        <v>2810</v>
      </c>
      <c r="D949">
        <v>0</v>
      </c>
      <c r="E949">
        <v>0</v>
      </c>
      <c r="F949" t="s">
        <v>15</v>
      </c>
      <c r="H949" t="s">
        <v>826</v>
      </c>
      <c r="I949">
        <v>620</v>
      </c>
      <c r="J949" t="b">
        <v>0</v>
      </c>
      <c r="K949">
        <v>595</v>
      </c>
      <c r="L949">
        <v>595</v>
      </c>
      <c r="M949" s="1">
        <v>43891.340150462966</v>
      </c>
    </row>
    <row r="950" spans="1:13">
      <c r="A950" t="s">
        <v>2811</v>
      </c>
      <c r="B950" s="1">
        <v>43928.807766203703</v>
      </c>
      <c r="C950" t="e">
        <f ca="1">alcafe_ogikubo PayPayのQRコードでさらに募金募集してみては？</f>
        <v>#NAME?</v>
      </c>
      <c r="D950">
        <v>1</v>
      </c>
      <c r="E950">
        <v>0</v>
      </c>
      <c r="F950" t="s">
        <v>15</v>
      </c>
      <c r="G950" t="s">
        <v>2812</v>
      </c>
      <c r="H950" t="s">
        <v>2813</v>
      </c>
      <c r="I950">
        <v>697</v>
      </c>
      <c r="J950" t="b">
        <v>0</v>
      </c>
      <c r="K950">
        <v>552</v>
      </c>
      <c r="L950">
        <v>19549</v>
      </c>
      <c r="M950" s="1">
        <v>40483.102581018517</v>
      </c>
    </row>
    <row r="951" spans="1:13">
      <c r="A951" t="s">
        <v>2814</v>
      </c>
      <c r="B951" s="1">
        <v>43928.807662037034</v>
      </c>
      <c r="C951" t="s">
        <v>2815</v>
      </c>
      <c r="D951">
        <v>0</v>
      </c>
      <c r="E951">
        <v>0</v>
      </c>
      <c r="F951" t="s">
        <v>15</v>
      </c>
      <c r="I951">
        <v>12</v>
      </c>
      <c r="J951" t="b">
        <v>0</v>
      </c>
      <c r="K951">
        <v>15</v>
      </c>
      <c r="L951">
        <v>3998</v>
      </c>
      <c r="M951" s="1">
        <v>41820.44667824074</v>
      </c>
    </row>
    <row r="952" spans="1:13">
      <c r="A952" t="s">
        <v>2816</v>
      </c>
      <c r="B952" s="1">
        <v>43928.807303240741</v>
      </c>
      <c r="C952" t="s">
        <v>2817</v>
      </c>
      <c r="D952">
        <v>0</v>
      </c>
      <c r="E952">
        <v>0</v>
      </c>
      <c r="F952" t="s">
        <v>15</v>
      </c>
      <c r="H952" t="s">
        <v>2818</v>
      </c>
      <c r="I952">
        <v>763</v>
      </c>
      <c r="J952" t="b">
        <v>0</v>
      </c>
      <c r="K952">
        <v>754</v>
      </c>
      <c r="L952">
        <v>29011</v>
      </c>
      <c r="M952" s="1">
        <v>40520.453287037039</v>
      </c>
    </row>
    <row r="953" spans="1:13">
      <c r="A953" t="s">
        <v>2819</v>
      </c>
      <c r="B953" s="1">
        <v>43928.806817129633</v>
      </c>
      <c r="C953" t="e">
        <f ca="1">tws_tot PayPayでできるよー爆笑</f>
        <v>#NAME?</v>
      </c>
      <c r="D953">
        <v>0</v>
      </c>
      <c r="E953">
        <v>0</v>
      </c>
      <c r="F953" t="s">
        <v>15</v>
      </c>
      <c r="H953" t="s">
        <v>2820</v>
      </c>
      <c r="I953">
        <v>1342</v>
      </c>
      <c r="J953" t="b">
        <v>0</v>
      </c>
      <c r="K953">
        <v>67</v>
      </c>
      <c r="L953">
        <v>11473</v>
      </c>
      <c r="M953" s="1">
        <v>43777.368321759262</v>
      </c>
    </row>
    <row r="954" spans="1:13">
      <c r="A954" t="s">
        <v>2821</v>
      </c>
      <c r="B954" s="1">
        <v>43928.806805555556</v>
      </c>
      <c r="C954" t="s">
        <v>2822</v>
      </c>
      <c r="D954">
        <v>0</v>
      </c>
      <c r="E954">
        <v>0</v>
      </c>
      <c r="F954" t="s">
        <v>15</v>
      </c>
      <c r="G954" t="s">
        <v>2823</v>
      </c>
      <c r="H954" t="s">
        <v>2824</v>
      </c>
      <c r="I954">
        <v>928</v>
      </c>
      <c r="J954" t="b">
        <v>0</v>
      </c>
      <c r="K954">
        <v>1447</v>
      </c>
      <c r="L954">
        <v>143714</v>
      </c>
      <c r="M954" s="1">
        <v>40674.350798611114</v>
      </c>
    </row>
    <row r="955" spans="1:13">
      <c r="A955" t="s">
        <v>2825</v>
      </c>
      <c r="B955" s="1">
        <v>43928.806585648148</v>
      </c>
      <c r="C955" t="s">
        <v>2826</v>
      </c>
      <c r="D955">
        <v>0</v>
      </c>
      <c r="E955">
        <v>0</v>
      </c>
      <c r="F955" t="s">
        <v>15</v>
      </c>
      <c r="G955" t="s">
        <v>243</v>
      </c>
      <c r="H955" t="s">
        <v>2827</v>
      </c>
      <c r="I955">
        <v>200</v>
      </c>
      <c r="J955" t="b">
        <v>0</v>
      </c>
      <c r="K955">
        <v>239</v>
      </c>
      <c r="L955">
        <v>19570</v>
      </c>
      <c r="M955" s="1">
        <v>40186.390138888892</v>
      </c>
    </row>
    <row r="956" spans="1:13">
      <c r="A956" t="s">
        <v>2828</v>
      </c>
      <c r="B956" s="1">
        <v>43928.806562500002</v>
      </c>
      <c r="C956" t="s">
        <v>2829</v>
      </c>
      <c r="D956">
        <v>0</v>
      </c>
      <c r="E956">
        <v>0</v>
      </c>
      <c r="F956" t="s">
        <v>15</v>
      </c>
      <c r="G956" t="s">
        <v>2830</v>
      </c>
      <c r="H956" t="s">
        <v>2831</v>
      </c>
      <c r="I956">
        <v>359</v>
      </c>
      <c r="J956" t="b">
        <v>0</v>
      </c>
      <c r="K956">
        <v>310</v>
      </c>
      <c r="L956">
        <v>33622</v>
      </c>
      <c r="M956" s="1">
        <v>40208.572372685187</v>
      </c>
    </row>
    <row r="957" spans="1:13">
      <c r="A957" t="s">
        <v>2832</v>
      </c>
      <c r="B957" s="1">
        <v>43928.806111111109</v>
      </c>
      <c r="C957" t="s">
        <v>2833</v>
      </c>
      <c r="D957">
        <v>4</v>
      </c>
      <c r="E957">
        <v>0</v>
      </c>
      <c r="F957" t="s">
        <v>15</v>
      </c>
      <c r="G957" t="s">
        <v>2834</v>
      </c>
      <c r="H957" t="s">
        <v>2835</v>
      </c>
      <c r="I957">
        <v>157</v>
      </c>
      <c r="J957" t="b">
        <v>0</v>
      </c>
      <c r="K957">
        <v>155</v>
      </c>
      <c r="L957">
        <v>4041</v>
      </c>
      <c r="M957" s="1">
        <v>43441.54005787037</v>
      </c>
    </row>
    <row r="958" spans="1:13">
      <c r="A958" t="s">
        <v>2836</v>
      </c>
      <c r="B958" s="1">
        <v>43928.805891203701</v>
      </c>
      <c r="C958" t="s">
        <v>2837</v>
      </c>
      <c r="D958">
        <v>0</v>
      </c>
      <c r="E958">
        <v>0</v>
      </c>
      <c r="F958" t="s">
        <v>15</v>
      </c>
      <c r="G958" t="s">
        <v>2838</v>
      </c>
      <c r="H958" t="s">
        <v>2839</v>
      </c>
      <c r="I958">
        <v>165</v>
      </c>
      <c r="J958" t="b">
        <v>0</v>
      </c>
      <c r="K958">
        <v>187</v>
      </c>
      <c r="L958">
        <v>7073</v>
      </c>
      <c r="M958" s="1">
        <v>42790.40488425926</v>
      </c>
    </row>
    <row r="959" spans="1:13">
      <c r="A959" t="s">
        <v>2840</v>
      </c>
      <c r="B959" s="1">
        <v>43928.805659722224</v>
      </c>
      <c r="C959" t="s">
        <v>2841</v>
      </c>
      <c r="D959">
        <v>2</v>
      </c>
      <c r="E959">
        <v>0</v>
      </c>
      <c r="F959" t="s">
        <v>15</v>
      </c>
      <c r="H959" t="s">
        <v>2842</v>
      </c>
      <c r="I959">
        <v>42</v>
      </c>
      <c r="J959" t="b">
        <v>0</v>
      </c>
      <c r="K959">
        <v>36</v>
      </c>
      <c r="L959">
        <v>1878</v>
      </c>
      <c r="M959" s="1">
        <v>42998.47552083333</v>
      </c>
    </row>
    <row r="960" spans="1:13">
      <c r="A960" t="s">
        <v>2843</v>
      </c>
      <c r="B960" s="1">
        <v>43928.805092592593</v>
      </c>
      <c r="C960" t="s">
        <v>2844</v>
      </c>
      <c r="D960">
        <v>0</v>
      </c>
      <c r="E960">
        <v>0</v>
      </c>
      <c r="F960" t="s">
        <v>15</v>
      </c>
      <c r="I960">
        <v>9</v>
      </c>
      <c r="J960" t="b">
        <v>0</v>
      </c>
      <c r="K960">
        <v>60</v>
      </c>
      <c r="L960">
        <v>265</v>
      </c>
      <c r="M960" s="1">
        <v>43889.662291666667</v>
      </c>
    </row>
    <row r="961" spans="1:13">
      <c r="A961" t="s">
        <v>2845</v>
      </c>
      <c r="B961" s="1">
        <v>43928.805069444446</v>
      </c>
      <c r="C961" t="s">
        <v>2846</v>
      </c>
      <c r="D961">
        <v>0</v>
      </c>
      <c r="E961">
        <v>0</v>
      </c>
      <c r="F961" t="s">
        <v>15</v>
      </c>
      <c r="H961" t="s">
        <v>2847</v>
      </c>
      <c r="I961">
        <v>12</v>
      </c>
      <c r="J961" t="b">
        <v>0</v>
      </c>
      <c r="K961">
        <v>12</v>
      </c>
      <c r="L961">
        <v>475</v>
      </c>
      <c r="M961" s="1">
        <v>40399.593460648146</v>
      </c>
    </row>
    <row r="962" spans="1:13">
      <c r="A962" t="s">
        <v>2848</v>
      </c>
      <c r="B962" s="1">
        <v>43928.804895833331</v>
      </c>
      <c r="C962" t="s">
        <v>2849</v>
      </c>
      <c r="D962">
        <v>1</v>
      </c>
      <c r="E962">
        <v>0</v>
      </c>
      <c r="F962" t="s">
        <v>15</v>
      </c>
      <c r="G962" t="s">
        <v>2850</v>
      </c>
      <c r="H962" t="s">
        <v>2851</v>
      </c>
      <c r="I962">
        <v>282</v>
      </c>
      <c r="J962" t="b">
        <v>0</v>
      </c>
      <c r="K962">
        <v>359</v>
      </c>
      <c r="L962">
        <v>321221</v>
      </c>
      <c r="M962" s="1">
        <v>40620.476840277777</v>
      </c>
    </row>
    <row r="963" spans="1:13">
      <c r="A963" t="s">
        <v>2852</v>
      </c>
      <c r="B963" s="1">
        <v>43928.804849537039</v>
      </c>
      <c r="C963" t="s">
        <v>2853</v>
      </c>
      <c r="D963">
        <v>7</v>
      </c>
      <c r="E963">
        <v>0</v>
      </c>
      <c r="F963" t="s">
        <v>15</v>
      </c>
      <c r="H963" t="s">
        <v>2854</v>
      </c>
      <c r="I963">
        <v>149</v>
      </c>
      <c r="J963" t="b">
        <v>0</v>
      </c>
      <c r="K963">
        <v>442</v>
      </c>
      <c r="L963">
        <v>1222</v>
      </c>
      <c r="M963" s="1">
        <v>41815.695601851854</v>
      </c>
    </row>
    <row r="964" spans="1:13">
      <c r="A964" t="s">
        <v>2855</v>
      </c>
      <c r="B964" s="1">
        <v>43928.804849537039</v>
      </c>
      <c r="C964" t="s">
        <v>2856</v>
      </c>
      <c r="D964">
        <v>1</v>
      </c>
      <c r="E964">
        <v>0</v>
      </c>
      <c r="F964" t="s">
        <v>15</v>
      </c>
      <c r="G964" t="s">
        <v>2857</v>
      </c>
      <c r="H964" t="s">
        <v>2858</v>
      </c>
      <c r="I964">
        <v>489</v>
      </c>
      <c r="J964" t="b">
        <v>0</v>
      </c>
      <c r="K964">
        <v>605</v>
      </c>
      <c r="L964">
        <v>22805</v>
      </c>
      <c r="M964" s="1">
        <v>42403.600208333337</v>
      </c>
    </row>
    <row r="965" spans="1:13">
      <c r="A965" t="s">
        <v>2859</v>
      </c>
      <c r="B965" s="1">
        <v>43928.804456018515</v>
      </c>
      <c r="C965" t="s">
        <v>2860</v>
      </c>
      <c r="D965">
        <v>0</v>
      </c>
      <c r="E965">
        <v>0</v>
      </c>
      <c r="F965" t="s">
        <v>15</v>
      </c>
      <c r="G965" t="s">
        <v>2861</v>
      </c>
      <c r="H965" t="s">
        <v>2862</v>
      </c>
      <c r="I965">
        <v>187</v>
      </c>
      <c r="J965" t="b">
        <v>0</v>
      </c>
      <c r="K965">
        <v>98</v>
      </c>
      <c r="L965">
        <v>4241</v>
      </c>
      <c r="M965" s="1">
        <v>42578.180509259262</v>
      </c>
    </row>
    <row r="966" spans="1:13">
      <c r="A966" t="s">
        <v>2863</v>
      </c>
      <c r="B966" s="1">
        <v>43928.804131944446</v>
      </c>
      <c r="C966" t="s">
        <v>2864</v>
      </c>
      <c r="D966">
        <v>0</v>
      </c>
      <c r="E966">
        <v>0</v>
      </c>
      <c r="F966" t="s">
        <v>15</v>
      </c>
      <c r="G966" t="s">
        <v>2865</v>
      </c>
      <c r="H966" t="s">
        <v>2866</v>
      </c>
      <c r="I966">
        <v>332</v>
      </c>
      <c r="J966" t="b">
        <v>0</v>
      </c>
      <c r="K966">
        <v>301</v>
      </c>
      <c r="L966">
        <v>131677</v>
      </c>
      <c r="M966" s="1">
        <v>40278.671261574076</v>
      </c>
    </row>
    <row r="967" spans="1:13">
      <c r="A967" t="s">
        <v>2867</v>
      </c>
      <c r="B967" s="1">
        <v>43928.803842592592</v>
      </c>
      <c r="C967" t="s">
        <v>2868</v>
      </c>
      <c r="D967">
        <v>0</v>
      </c>
      <c r="E967">
        <v>0</v>
      </c>
      <c r="F967" t="s">
        <v>15</v>
      </c>
      <c r="G967" t="s">
        <v>2869</v>
      </c>
      <c r="H967" t="s">
        <v>2870</v>
      </c>
      <c r="I967">
        <v>150</v>
      </c>
      <c r="J967" t="b">
        <v>0</v>
      </c>
      <c r="K967">
        <v>168</v>
      </c>
      <c r="L967">
        <v>1168</v>
      </c>
      <c r="M967" s="1">
        <v>40084.378391203703</v>
      </c>
    </row>
    <row r="968" spans="1:13">
      <c r="A968" t="s">
        <v>2871</v>
      </c>
      <c r="B968" s="1">
        <v>43928.803587962961</v>
      </c>
      <c r="C968" t="e">
        <f ca="1">Shukun_tenshi paypay嬉しいです🥺</f>
        <v>#NAME?</v>
      </c>
      <c r="D968">
        <v>0</v>
      </c>
      <c r="E968">
        <v>0</v>
      </c>
      <c r="F968" t="s">
        <v>15</v>
      </c>
      <c r="H968" t="s">
        <v>2872</v>
      </c>
      <c r="I968">
        <v>508</v>
      </c>
      <c r="J968" t="b">
        <v>0</v>
      </c>
      <c r="K968">
        <v>1282</v>
      </c>
      <c r="L968">
        <v>8536</v>
      </c>
      <c r="M968" s="1">
        <v>43851.023738425924</v>
      </c>
    </row>
    <row r="969" spans="1:13" ht="94.5">
      <c r="A969" t="s">
        <v>2873</v>
      </c>
      <c r="B969" s="1">
        <v>43928.803553240738</v>
      </c>
      <c r="C969" t="e">
        <f ca="1">U_Shotaaaaa 突然すぎてpaypay落としたわw</f>
        <v>#NAME?</v>
      </c>
      <c r="D969">
        <v>0</v>
      </c>
      <c r="E969">
        <v>0</v>
      </c>
      <c r="F969" t="s">
        <v>15</v>
      </c>
      <c r="G969" t="s">
        <v>2874</v>
      </c>
      <c r="H969" s="2" t="s">
        <v>2875</v>
      </c>
      <c r="I969">
        <v>8</v>
      </c>
      <c r="J969" t="b">
        <v>0</v>
      </c>
      <c r="K969">
        <v>7</v>
      </c>
      <c r="L969">
        <v>233</v>
      </c>
      <c r="M969" s="1">
        <v>43746.369803240741</v>
      </c>
    </row>
    <row r="970" spans="1:13">
      <c r="A970" t="s">
        <v>2876</v>
      </c>
      <c r="B970" s="1">
        <v>43928.803437499999</v>
      </c>
      <c r="C970" t="s">
        <v>2877</v>
      </c>
      <c r="D970">
        <v>42</v>
      </c>
      <c r="E970">
        <v>1</v>
      </c>
      <c r="F970" t="s">
        <v>15</v>
      </c>
      <c r="H970" t="s">
        <v>2878</v>
      </c>
      <c r="I970">
        <v>1980</v>
      </c>
      <c r="J970" t="b">
        <v>0</v>
      </c>
      <c r="K970">
        <v>874</v>
      </c>
      <c r="L970">
        <v>1455</v>
      </c>
      <c r="M970" s="1">
        <v>43493.504849537036</v>
      </c>
    </row>
    <row r="971" spans="1:13">
      <c r="A971" t="s">
        <v>2879</v>
      </c>
      <c r="B971" s="1">
        <v>43928.803229166668</v>
      </c>
      <c r="C971" t="s">
        <v>2880</v>
      </c>
      <c r="D971">
        <v>0</v>
      </c>
      <c r="E971">
        <v>0</v>
      </c>
      <c r="F971" t="s">
        <v>15</v>
      </c>
      <c r="H971" t="s">
        <v>2881</v>
      </c>
      <c r="I971">
        <v>122</v>
      </c>
      <c r="J971" t="b">
        <v>0</v>
      </c>
      <c r="K971">
        <v>176</v>
      </c>
      <c r="L971">
        <v>17335</v>
      </c>
      <c r="M971" s="1">
        <v>43370.617928240739</v>
      </c>
    </row>
    <row r="972" spans="1:13">
      <c r="A972" t="s">
        <v>2882</v>
      </c>
      <c r="B972" s="1">
        <v>43928.803171296298</v>
      </c>
      <c r="C972" t="s">
        <v>2883</v>
      </c>
      <c r="D972">
        <v>0</v>
      </c>
      <c r="E972">
        <v>0</v>
      </c>
      <c r="F972" t="s">
        <v>15</v>
      </c>
      <c r="G972" t="s">
        <v>243</v>
      </c>
      <c r="H972" t="s">
        <v>2884</v>
      </c>
      <c r="I972">
        <v>78</v>
      </c>
      <c r="J972" t="b">
        <v>0</v>
      </c>
      <c r="K972">
        <v>78</v>
      </c>
      <c r="L972">
        <v>215</v>
      </c>
      <c r="M972" s="1">
        <v>43288.651597222219</v>
      </c>
    </row>
    <row r="973" spans="1:13">
      <c r="A973" t="s">
        <v>2885</v>
      </c>
      <c r="B973" s="1">
        <v>43928.803020833337</v>
      </c>
      <c r="C973" t="s">
        <v>2886</v>
      </c>
      <c r="D973">
        <v>0</v>
      </c>
      <c r="E973">
        <v>0</v>
      </c>
      <c r="F973" t="s">
        <v>15</v>
      </c>
      <c r="G973" t="s">
        <v>2887</v>
      </c>
      <c r="H973" t="s">
        <v>2888</v>
      </c>
      <c r="I973">
        <v>38</v>
      </c>
      <c r="J973" t="b">
        <v>0</v>
      </c>
      <c r="K973">
        <v>52</v>
      </c>
      <c r="L973">
        <v>1196</v>
      </c>
      <c r="M973" s="1">
        <v>43577.457037037035</v>
      </c>
    </row>
    <row r="974" spans="1:13">
      <c r="A974" t="s">
        <v>2889</v>
      </c>
      <c r="B974" s="1">
        <v>43928.802673611113</v>
      </c>
      <c r="C974" t="s">
        <v>2890</v>
      </c>
      <c r="D974">
        <v>0</v>
      </c>
      <c r="E974">
        <v>0</v>
      </c>
      <c r="F974" t="s">
        <v>15</v>
      </c>
      <c r="H974" t="s">
        <v>2891</v>
      </c>
      <c r="I974">
        <v>221</v>
      </c>
      <c r="J974" t="b">
        <v>0</v>
      </c>
      <c r="K974">
        <v>236</v>
      </c>
      <c r="L974">
        <v>24037</v>
      </c>
      <c r="M974" s="1">
        <v>41068.09652777778</v>
      </c>
    </row>
    <row r="975" spans="1:13">
      <c r="A975" t="s">
        <v>2892</v>
      </c>
      <c r="B975" s="1">
        <v>43928.802581018521</v>
      </c>
      <c r="C975" t="s">
        <v>2893</v>
      </c>
      <c r="D975">
        <v>0</v>
      </c>
      <c r="E975">
        <v>0</v>
      </c>
      <c r="F975" t="s">
        <v>15</v>
      </c>
      <c r="G975" t="s">
        <v>2894</v>
      </c>
      <c r="H975" t="s">
        <v>2895</v>
      </c>
      <c r="I975">
        <v>201</v>
      </c>
      <c r="J975" t="b">
        <v>0</v>
      </c>
      <c r="K975">
        <v>175</v>
      </c>
      <c r="L975">
        <v>16080</v>
      </c>
      <c r="M975" s="1">
        <v>42650.570381944446</v>
      </c>
    </row>
    <row r="976" spans="1:13" ht="67.5">
      <c r="A976" t="s">
        <v>2896</v>
      </c>
      <c r="B976" s="1">
        <v>43928.802314814813</v>
      </c>
      <c r="C976" t="s">
        <v>2897</v>
      </c>
      <c r="D976">
        <v>326</v>
      </c>
      <c r="E976">
        <v>33</v>
      </c>
      <c r="F976" t="s">
        <v>15</v>
      </c>
      <c r="H976" s="2" t="s">
        <v>2898</v>
      </c>
      <c r="I976">
        <v>4739</v>
      </c>
      <c r="J976" t="b">
        <v>0</v>
      </c>
      <c r="K976">
        <v>59</v>
      </c>
      <c r="L976">
        <v>1568</v>
      </c>
      <c r="M976" s="1">
        <v>43828.659444444442</v>
      </c>
    </row>
    <row r="977" spans="1:13">
      <c r="A977" t="s">
        <v>2899</v>
      </c>
      <c r="B977" s="1">
        <v>43928.801944444444</v>
      </c>
      <c r="C977" t="s">
        <v>2900</v>
      </c>
      <c r="D977">
        <v>30</v>
      </c>
      <c r="E977">
        <v>0</v>
      </c>
      <c r="F977" t="s">
        <v>15</v>
      </c>
      <c r="G977" t="s">
        <v>2901</v>
      </c>
      <c r="H977" t="s">
        <v>2902</v>
      </c>
      <c r="I977">
        <v>525</v>
      </c>
      <c r="J977" t="b">
        <v>0</v>
      </c>
      <c r="K977">
        <v>486</v>
      </c>
      <c r="L977">
        <v>6078</v>
      </c>
      <c r="M977" s="1">
        <v>42916.613900462966</v>
      </c>
    </row>
    <row r="978" spans="1:13">
      <c r="A978" t="s">
        <v>2903</v>
      </c>
      <c r="B978" s="1">
        <v>43928.801921296297</v>
      </c>
      <c r="C978" t="s">
        <v>2904</v>
      </c>
      <c r="D978">
        <v>0</v>
      </c>
      <c r="E978">
        <v>0</v>
      </c>
      <c r="F978" t="s">
        <v>15</v>
      </c>
      <c r="G978" t="s">
        <v>2905</v>
      </c>
      <c r="H978" t="s">
        <v>2906</v>
      </c>
      <c r="I978">
        <v>149</v>
      </c>
      <c r="J978" t="b">
        <v>0</v>
      </c>
      <c r="K978">
        <v>421</v>
      </c>
      <c r="L978">
        <v>117594</v>
      </c>
      <c r="M978" s="1">
        <v>40483.27275462963</v>
      </c>
    </row>
    <row r="979" spans="1:13">
      <c r="A979" t="s">
        <v>2907</v>
      </c>
      <c r="B979" s="1">
        <v>43928.801793981482</v>
      </c>
      <c r="C979" t="s">
        <v>2908</v>
      </c>
      <c r="D979">
        <v>0</v>
      </c>
      <c r="E979">
        <v>0</v>
      </c>
      <c r="F979" t="s">
        <v>15</v>
      </c>
      <c r="H979" t="s">
        <v>2909</v>
      </c>
      <c r="I979">
        <v>2054</v>
      </c>
      <c r="J979" t="b">
        <v>0</v>
      </c>
      <c r="K979">
        <v>846</v>
      </c>
      <c r="L979">
        <v>7349</v>
      </c>
      <c r="M979" s="1">
        <v>42269.188437500001</v>
      </c>
    </row>
    <row r="980" spans="1:13">
      <c r="A980" t="s">
        <v>2910</v>
      </c>
      <c r="B980" s="1">
        <v>43928.801562499997</v>
      </c>
      <c r="C980" t="s">
        <v>2911</v>
      </c>
      <c r="D980">
        <v>0</v>
      </c>
      <c r="E980">
        <v>0</v>
      </c>
      <c r="F980" t="s">
        <v>15</v>
      </c>
      <c r="G980" t="s">
        <v>2912</v>
      </c>
      <c r="H980" t="s">
        <v>2913</v>
      </c>
      <c r="I980">
        <v>274</v>
      </c>
      <c r="J980" t="b">
        <v>0</v>
      </c>
      <c r="K980">
        <v>288</v>
      </c>
      <c r="L980">
        <v>9154</v>
      </c>
      <c r="M980" s="1">
        <v>42947.416365740741</v>
      </c>
    </row>
    <row r="981" spans="1:13">
      <c r="A981" t="s">
        <v>1705</v>
      </c>
      <c r="B981" s="1">
        <v>43928.801168981481</v>
      </c>
      <c r="C981" t="s">
        <v>2914</v>
      </c>
      <c r="D981">
        <v>0</v>
      </c>
      <c r="E981">
        <v>0</v>
      </c>
      <c r="F981" t="s">
        <v>15</v>
      </c>
      <c r="G981" t="s">
        <v>492</v>
      </c>
      <c r="H981" t="s">
        <v>1707</v>
      </c>
      <c r="I981">
        <v>416</v>
      </c>
      <c r="J981" t="b">
        <v>0</v>
      </c>
      <c r="K981">
        <v>650</v>
      </c>
      <c r="L981">
        <v>136872</v>
      </c>
      <c r="M981" s="1">
        <v>40416.070011574076</v>
      </c>
    </row>
    <row r="982" spans="1:13">
      <c r="A982" t="s">
        <v>2915</v>
      </c>
      <c r="B982" s="1">
        <v>43928.800034722219</v>
      </c>
      <c r="C982" t="s">
        <v>2916</v>
      </c>
      <c r="D982">
        <v>0</v>
      </c>
      <c r="E982">
        <v>8</v>
      </c>
      <c r="F982" t="s">
        <v>15</v>
      </c>
      <c r="H982" t="s">
        <v>2917</v>
      </c>
      <c r="I982">
        <v>266</v>
      </c>
      <c r="J982" t="b">
        <v>0</v>
      </c>
      <c r="K982">
        <v>364</v>
      </c>
      <c r="L982">
        <v>723</v>
      </c>
      <c r="M982" s="1">
        <v>41794.091296296298</v>
      </c>
    </row>
    <row r="983" spans="1:13">
      <c r="A983" t="s">
        <v>2918</v>
      </c>
      <c r="B983" s="1">
        <v>43928.799884259257</v>
      </c>
      <c r="C983" t="s">
        <v>2919</v>
      </c>
      <c r="D983">
        <v>0</v>
      </c>
      <c r="E983">
        <v>0</v>
      </c>
      <c r="F983" t="s">
        <v>15</v>
      </c>
      <c r="H983" t="s">
        <v>2920</v>
      </c>
      <c r="I983">
        <v>1347</v>
      </c>
      <c r="J983" t="b">
        <v>0</v>
      </c>
      <c r="K983">
        <v>922</v>
      </c>
      <c r="L983">
        <v>66736</v>
      </c>
      <c r="M983" s="1">
        <v>41155.640115740738</v>
      </c>
    </row>
    <row r="984" spans="1:13">
      <c r="A984" t="s">
        <v>190</v>
      </c>
      <c r="B984" s="1">
        <v>43928.799178240741</v>
      </c>
      <c r="C984" t="s">
        <v>2921</v>
      </c>
      <c r="D984">
        <v>0</v>
      </c>
      <c r="E984">
        <v>0</v>
      </c>
      <c r="F984" t="s">
        <v>15</v>
      </c>
      <c r="G984" t="s">
        <v>192</v>
      </c>
      <c r="H984" t="s">
        <v>193</v>
      </c>
      <c r="I984">
        <v>1354</v>
      </c>
      <c r="J984" t="b">
        <v>0</v>
      </c>
      <c r="K984">
        <v>1738</v>
      </c>
      <c r="L984">
        <v>30152</v>
      </c>
      <c r="M984" s="1">
        <v>40413.110173611109</v>
      </c>
    </row>
    <row r="985" spans="1:13" ht="108">
      <c r="A985" t="s">
        <v>2922</v>
      </c>
      <c r="B985" s="1">
        <v>43928.79891203704</v>
      </c>
      <c r="C985" t="s">
        <v>2923</v>
      </c>
      <c r="D985">
        <v>0</v>
      </c>
      <c r="E985">
        <v>0</v>
      </c>
      <c r="F985" t="s">
        <v>15</v>
      </c>
      <c r="G985" t="s">
        <v>2924</v>
      </c>
      <c r="H985" s="2" t="s">
        <v>2925</v>
      </c>
      <c r="I985">
        <v>498</v>
      </c>
      <c r="J985" t="b">
        <v>0</v>
      </c>
      <c r="K985">
        <v>721</v>
      </c>
      <c r="L985">
        <v>6072</v>
      </c>
      <c r="M985" s="1">
        <v>41950.564872685187</v>
      </c>
    </row>
    <row r="986" spans="1:13">
      <c r="A986" t="s">
        <v>2926</v>
      </c>
      <c r="B986" s="1">
        <v>43928.798831018517</v>
      </c>
      <c r="C986" t="e">
        <f ca="1">yodaka_rho paypayフリマはヤフオクと連携してるので結構出品多いと思う。いまんとこ買う方だけ。売るのは梱包とかめんどいので🤣</f>
        <v>#NAME?</v>
      </c>
      <c r="D986">
        <v>1</v>
      </c>
      <c r="E986">
        <v>0</v>
      </c>
      <c r="F986" t="s">
        <v>15</v>
      </c>
      <c r="G986" t="s">
        <v>2927</v>
      </c>
      <c r="H986" t="s">
        <v>2928</v>
      </c>
      <c r="I986">
        <v>306</v>
      </c>
      <c r="J986" t="b">
        <v>0</v>
      </c>
      <c r="K986">
        <v>496</v>
      </c>
      <c r="L986">
        <v>18194</v>
      </c>
      <c r="M986" s="1">
        <v>40029.248692129629</v>
      </c>
    </row>
    <row r="987" spans="1:13" ht="40.5">
      <c r="A987" t="s">
        <v>2929</v>
      </c>
      <c r="B987" s="1">
        <v>43928.798460648148</v>
      </c>
      <c r="C987" t="s">
        <v>2930</v>
      </c>
      <c r="D987">
        <v>0</v>
      </c>
      <c r="E987">
        <v>0</v>
      </c>
      <c r="F987" t="s">
        <v>15</v>
      </c>
      <c r="H987" s="2" t="s">
        <v>2931</v>
      </c>
      <c r="I987">
        <v>94</v>
      </c>
      <c r="J987" t="b">
        <v>0</v>
      </c>
      <c r="K987">
        <v>113</v>
      </c>
      <c r="L987">
        <v>1214</v>
      </c>
      <c r="M987" s="1">
        <v>43860.226145833331</v>
      </c>
    </row>
    <row r="988" spans="1:13">
      <c r="A988" t="s">
        <v>190</v>
      </c>
      <c r="B988" s="1">
        <v>43928.798333333332</v>
      </c>
      <c r="C988" t="s">
        <v>2932</v>
      </c>
      <c r="D988">
        <v>0</v>
      </c>
      <c r="E988">
        <v>0</v>
      </c>
      <c r="F988" t="s">
        <v>15</v>
      </c>
      <c r="G988" t="s">
        <v>192</v>
      </c>
      <c r="H988" t="s">
        <v>193</v>
      </c>
      <c r="I988">
        <v>1354</v>
      </c>
      <c r="J988" t="b">
        <v>0</v>
      </c>
      <c r="K988">
        <v>1738</v>
      </c>
      <c r="L988">
        <v>30152</v>
      </c>
      <c r="M988" s="1">
        <v>40413.110173611109</v>
      </c>
    </row>
    <row r="989" spans="1:13">
      <c r="A989" t="s">
        <v>2933</v>
      </c>
      <c r="B989" s="1">
        <v>43928.798321759263</v>
      </c>
      <c r="C989" t="s">
        <v>2934</v>
      </c>
      <c r="D989">
        <v>0</v>
      </c>
      <c r="E989">
        <v>0</v>
      </c>
      <c r="F989" t="s">
        <v>15</v>
      </c>
      <c r="G989" t="s">
        <v>2935</v>
      </c>
      <c r="H989" t="s">
        <v>2936</v>
      </c>
      <c r="I989">
        <v>29</v>
      </c>
      <c r="J989" t="b">
        <v>0</v>
      </c>
      <c r="K989">
        <v>67</v>
      </c>
      <c r="L989">
        <v>124</v>
      </c>
      <c r="M989" s="1">
        <v>43909.218043981484</v>
      </c>
    </row>
    <row r="990" spans="1:13">
      <c r="A990" t="s">
        <v>2937</v>
      </c>
      <c r="B990" s="1">
        <v>43928.797766203701</v>
      </c>
      <c r="C990" t="s">
        <v>2938</v>
      </c>
      <c r="D990">
        <v>0</v>
      </c>
      <c r="E990">
        <v>0</v>
      </c>
      <c r="F990" t="s">
        <v>15</v>
      </c>
      <c r="G990" t="s">
        <v>2939</v>
      </c>
      <c r="H990" t="s">
        <v>2940</v>
      </c>
      <c r="I990">
        <v>1128</v>
      </c>
      <c r="J990" t="b">
        <v>0</v>
      </c>
      <c r="K990">
        <v>1712</v>
      </c>
      <c r="L990">
        <v>219281</v>
      </c>
      <c r="M990" s="1">
        <v>40415.452175925922</v>
      </c>
    </row>
    <row r="991" spans="1:13">
      <c r="A991" t="s">
        <v>2941</v>
      </c>
      <c r="B991" s="1">
        <v>43928.797511574077</v>
      </c>
      <c r="C991" t="s">
        <v>2942</v>
      </c>
      <c r="D991">
        <v>1</v>
      </c>
      <c r="E991">
        <v>0</v>
      </c>
      <c r="F991" t="s">
        <v>15</v>
      </c>
      <c r="G991" t="s">
        <v>2943</v>
      </c>
      <c r="H991" t="s">
        <v>2944</v>
      </c>
      <c r="I991">
        <v>47</v>
      </c>
      <c r="J991" t="b">
        <v>0</v>
      </c>
      <c r="K991">
        <v>40</v>
      </c>
      <c r="L991">
        <v>2322</v>
      </c>
      <c r="M991" s="1">
        <v>42027.483460648145</v>
      </c>
    </row>
    <row r="992" spans="1:13">
      <c r="A992" t="s">
        <v>2937</v>
      </c>
      <c r="B992" s="1">
        <v>43928.797418981485</v>
      </c>
      <c r="C992" t="s">
        <v>2945</v>
      </c>
      <c r="D992">
        <v>0</v>
      </c>
      <c r="E992">
        <v>0</v>
      </c>
      <c r="F992" t="s">
        <v>15</v>
      </c>
      <c r="G992" t="s">
        <v>2939</v>
      </c>
      <c r="H992" t="s">
        <v>2940</v>
      </c>
      <c r="I992">
        <v>1128</v>
      </c>
      <c r="J992" t="b">
        <v>0</v>
      </c>
      <c r="K992">
        <v>1712</v>
      </c>
      <c r="L992">
        <v>219281</v>
      </c>
      <c r="M992" s="1">
        <v>40415.452175925922</v>
      </c>
    </row>
    <row r="993" spans="1:13">
      <c r="A993" t="s">
        <v>1440</v>
      </c>
      <c r="B993" s="1">
        <v>43928.797407407408</v>
      </c>
      <c r="C993" t="s">
        <v>2946</v>
      </c>
      <c r="D993">
        <v>0</v>
      </c>
      <c r="E993">
        <v>0</v>
      </c>
      <c r="F993" t="s">
        <v>15</v>
      </c>
      <c r="H993" t="s">
        <v>1442</v>
      </c>
      <c r="I993">
        <v>1229</v>
      </c>
      <c r="J993" t="b">
        <v>0</v>
      </c>
      <c r="K993">
        <v>1357</v>
      </c>
      <c r="L993">
        <v>227236</v>
      </c>
      <c r="M993" s="1">
        <v>39586.139976851853</v>
      </c>
    </row>
    <row r="994" spans="1:13">
      <c r="A994" t="s">
        <v>2947</v>
      </c>
      <c r="B994" s="1">
        <v>43928.797013888892</v>
      </c>
      <c r="C994" t="s">
        <v>2948</v>
      </c>
      <c r="D994">
        <v>0</v>
      </c>
      <c r="E994">
        <v>0</v>
      </c>
      <c r="F994" t="s">
        <v>15</v>
      </c>
      <c r="G994" t="s">
        <v>2949</v>
      </c>
      <c r="H994" t="s">
        <v>2950</v>
      </c>
      <c r="I994">
        <v>2913</v>
      </c>
      <c r="J994" t="b">
        <v>0</v>
      </c>
      <c r="K994">
        <v>3336</v>
      </c>
      <c r="L994">
        <v>4104</v>
      </c>
      <c r="M994" s="1">
        <v>41866.616122685184</v>
      </c>
    </row>
    <row r="995" spans="1:13">
      <c r="A995" t="s">
        <v>2926</v>
      </c>
      <c r="B995" s="1">
        <v>43928.796666666669</v>
      </c>
      <c r="C995" t="s">
        <v>2951</v>
      </c>
      <c r="D995">
        <v>1</v>
      </c>
      <c r="E995">
        <v>0</v>
      </c>
      <c r="F995" t="s">
        <v>15</v>
      </c>
      <c r="G995" t="s">
        <v>2927</v>
      </c>
      <c r="H995" t="s">
        <v>2928</v>
      </c>
      <c r="I995">
        <v>306</v>
      </c>
      <c r="J995" t="b">
        <v>0</v>
      </c>
      <c r="K995">
        <v>496</v>
      </c>
      <c r="L995">
        <v>18194</v>
      </c>
      <c r="M995" s="1">
        <v>40029.248692129629</v>
      </c>
    </row>
    <row r="996" spans="1:13">
      <c r="A996" t="s">
        <v>2952</v>
      </c>
      <c r="B996" s="1">
        <v>43928.796631944446</v>
      </c>
      <c r="C996" t="s">
        <v>2953</v>
      </c>
      <c r="D996">
        <v>0</v>
      </c>
      <c r="E996">
        <v>0</v>
      </c>
      <c r="F996" t="s">
        <v>15</v>
      </c>
      <c r="G996" t="s">
        <v>2954</v>
      </c>
      <c r="H996" t="s">
        <v>2955</v>
      </c>
      <c r="I996">
        <v>252</v>
      </c>
      <c r="J996" t="b">
        <v>0</v>
      </c>
      <c r="K996">
        <v>516</v>
      </c>
      <c r="L996">
        <v>314</v>
      </c>
      <c r="M996" s="1">
        <v>43661.468287037038</v>
      </c>
    </row>
    <row r="997" spans="1:13">
      <c r="A997" t="s">
        <v>2956</v>
      </c>
      <c r="B997" s="1">
        <v>43928.7966087963</v>
      </c>
      <c r="C997" t="s">
        <v>2957</v>
      </c>
      <c r="D997">
        <v>0</v>
      </c>
      <c r="E997">
        <v>0</v>
      </c>
      <c r="F997" t="s">
        <v>15</v>
      </c>
      <c r="G997" t="s">
        <v>2958</v>
      </c>
      <c r="H997" t="s">
        <v>2959</v>
      </c>
      <c r="I997">
        <v>45</v>
      </c>
      <c r="J997" t="b">
        <v>0</v>
      </c>
      <c r="K997">
        <v>50</v>
      </c>
      <c r="L997">
        <v>380</v>
      </c>
      <c r="M997" s="1">
        <v>43898.451122685183</v>
      </c>
    </row>
    <row r="998" spans="1:13">
      <c r="A998" t="s">
        <v>2960</v>
      </c>
      <c r="B998" s="1">
        <v>43928.79650462963</v>
      </c>
      <c r="C998" t="s">
        <v>2961</v>
      </c>
      <c r="D998">
        <v>24</v>
      </c>
      <c r="E998">
        <v>3</v>
      </c>
      <c r="F998" t="s">
        <v>15</v>
      </c>
      <c r="H998" t="s">
        <v>2962</v>
      </c>
      <c r="I998">
        <v>491</v>
      </c>
      <c r="J998" t="b">
        <v>0</v>
      </c>
      <c r="K998">
        <v>114</v>
      </c>
      <c r="L998">
        <v>3121</v>
      </c>
      <c r="M998" s="1">
        <v>42345.494722222225</v>
      </c>
    </row>
    <row r="999" spans="1:13">
      <c r="A999" t="s">
        <v>2963</v>
      </c>
      <c r="B999" s="1">
        <v>43928.796400462961</v>
      </c>
      <c r="C999" t="s">
        <v>2964</v>
      </c>
      <c r="D999">
        <v>2</v>
      </c>
      <c r="E999">
        <v>0</v>
      </c>
      <c r="F999" t="s">
        <v>15</v>
      </c>
      <c r="G999" t="s">
        <v>2965</v>
      </c>
      <c r="H999" t="s">
        <v>2966</v>
      </c>
      <c r="I999">
        <v>387</v>
      </c>
      <c r="J999" t="b">
        <v>0</v>
      </c>
      <c r="K999">
        <v>502</v>
      </c>
      <c r="L999">
        <v>47599</v>
      </c>
      <c r="M999" s="1">
        <v>40290.47179398148</v>
      </c>
    </row>
    <row r="1000" spans="1:13">
      <c r="A1000" t="s">
        <v>2967</v>
      </c>
      <c r="B1000" s="1">
        <v>43928.79619212963</v>
      </c>
      <c r="C1000" t="s">
        <v>2968</v>
      </c>
      <c r="D1000">
        <v>1</v>
      </c>
      <c r="E1000">
        <v>0</v>
      </c>
      <c r="F1000" t="s">
        <v>15</v>
      </c>
      <c r="G1000" t="s">
        <v>2969</v>
      </c>
      <c r="H1000" t="s">
        <v>2970</v>
      </c>
      <c r="I1000">
        <v>406</v>
      </c>
      <c r="J1000" t="b">
        <v>0</v>
      </c>
      <c r="K1000">
        <v>721</v>
      </c>
      <c r="L1000">
        <v>15761</v>
      </c>
      <c r="M1000" s="1">
        <v>42467.613726851851</v>
      </c>
    </row>
    <row r="1001" spans="1:13">
      <c r="A1001" t="s">
        <v>2971</v>
      </c>
      <c r="B1001" s="1">
        <v>43928.796087962961</v>
      </c>
      <c r="C1001" t="s">
        <v>2972</v>
      </c>
      <c r="D1001">
        <v>4</v>
      </c>
      <c r="E1001">
        <v>0</v>
      </c>
      <c r="F1001" t="s">
        <v>15</v>
      </c>
      <c r="G1001" t="s">
        <v>2973</v>
      </c>
      <c r="H1001" t="s">
        <v>2974</v>
      </c>
      <c r="I1001">
        <v>54</v>
      </c>
      <c r="J1001" t="b">
        <v>0</v>
      </c>
      <c r="K1001">
        <v>39</v>
      </c>
      <c r="L1001">
        <v>184</v>
      </c>
      <c r="M1001" s="1">
        <v>43830.842685185184</v>
      </c>
    </row>
    <row r="1002" spans="1:13">
      <c r="A1002" t="s">
        <v>2975</v>
      </c>
      <c r="B1002" s="1">
        <v>43928.795937499999</v>
      </c>
      <c r="C1002" t="e">
        <f ca="1">_xlfn.SINGLE(kwatts_631205 はい),PayPayも使わなくなってきましたww</f>
        <v>#NAME?</v>
      </c>
      <c r="D1002">
        <v>1</v>
      </c>
      <c r="E1002">
        <v>0</v>
      </c>
      <c r="F1002" t="s">
        <v>15</v>
      </c>
      <c r="G1002" t="s">
        <v>2976</v>
      </c>
      <c r="H1002" t="s">
        <v>2977</v>
      </c>
      <c r="I1002">
        <v>5812</v>
      </c>
      <c r="J1002" t="b">
        <v>0</v>
      </c>
      <c r="K1002">
        <v>43</v>
      </c>
      <c r="L1002">
        <v>42028</v>
      </c>
      <c r="M1002" s="1">
        <v>40996.175729166665</v>
      </c>
    </row>
    <row r="1003" spans="1:13">
      <c r="A1003" t="s">
        <v>2978</v>
      </c>
      <c r="B1003" s="1">
        <v>43928.795891203707</v>
      </c>
      <c r="C1003" t="s">
        <v>2979</v>
      </c>
      <c r="D1003">
        <v>0</v>
      </c>
      <c r="E1003">
        <v>0</v>
      </c>
      <c r="F1003" t="s">
        <v>15</v>
      </c>
      <c r="G1003" t="s">
        <v>2980</v>
      </c>
      <c r="H1003" t="s">
        <v>2981</v>
      </c>
      <c r="I1003">
        <v>171</v>
      </c>
      <c r="J1003" t="b">
        <v>0</v>
      </c>
      <c r="K1003">
        <v>200</v>
      </c>
      <c r="L1003">
        <v>4547</v>
      </c>
      <c r="M1003" s="1">
        <v>40206.463113425925</v>
      </c>
    </row>
    <row r="1004" spans="1:13">
      <c r="A1004" t="s">
        <v>2982</v>
      </c>
      <c r="B1004" s="1">
        <v>43928.795810185184</v>
      </c>
      <c r="C1004" t="e">
        <f ca="1">Shukun_tenshi paypayって送金とかもできるんですね💦アンケートで希望聞くとかしゅーくん優しすぎですね😭💖</f>
        <v>#NAME?</v>
      </c>
      <c r="D1004">
        <v>0</v>
      </c>
      <c r="E1004">
        <v>0</v>
      </c>
      <c r="F1004" t="s">
        <v>15</v>
      </c>
      <c r="H1004" t="s">
        <v>2983</v>
      </c>
      <c r="I1004">
        <v>117</v>
      </c>
      <c r="J1004" t="b">
        <v>0</v>
      </c>
      <c r="K1004">
        <v>424</v>
      </c>
      <c r="L1004">
        <v>1589</v>
      </c>
      <c r="M1004" s="1">
        <v>43899.681990740741</v>
      </c>
    </row>
    <row r="1005" spans="1:13" ht="54">
      <c r="A1005" t="s">
        <v>2984</v>
      </c>
      <c r="B1005" s="1">
        <v>43928.795717592591</v>
      </c>
      <c r="C1005" t="s">
        <v>2985</v>
      </c>
      <c r="D1005">
        <v>3</v>
      </c>
      <c r="E1005">
        <v>9</v>
      </c>
      <c r="F1005" t="s">
        <v>15</v>
      </c>
      <c r="G1005" t="s">
        <v>2986</v>
      </c>
      <c r="H1005" s="2" t="s">
        <v>2987</v>
      </c>
      <c r="I1005">
        <v>96</v>
      </c>
      <c r="J1005" t="b">
        <v>0</v>
      </c>
      <c r="K1005">
        <v>18</v>
      </c>
      <c r="L1005">
        <v>432</v>
      </c>
      <c r="M1005" s="1">
        <v>43502.690208333333</v>
      </c>
    </row>
    <row r="1006" spans="1:13">
      <c r="A1006" t="s">
        <v>2988</v>
      </c>
      <c r="B1006" s="1">
        <v>43928.795648148145</v>
      </c>
      <c r="C1006" t="e">
        <f ca="1">_xlfn.SINGLE(CLUB_COCHLEA _xlfn.SINGLE(daytrip_nagoya 送金したいですが)),paypay ID 教えてください。出先なので,支払いのスマホでQRコードスキャンできませんから。</f>
        <v>#NAME?</v>
      </c>
      <c r="D1006">
        <v>1</v>
      </c>
      <c r="E1006">
        <v>0</v>
      </c>
      <c r="F1006" t="s">
        <v>15</v>
      </c>
      <c r="G1006" t="s">
        <v>2989</v>
      </c>
      <c r="H1006" t="s">
        <v>2990</v>
      </c>
      <c r="I1006">
        <v>229</v>
      </c>
      <c r="J1006" t="b">
        <v>0</v>
      </c>
      <c r="K1006">
        <v>403</v>
      </c>
      <c r="L1006">
        <v>4675</v>
      </c>
      <c r="M1006" s="1">
        <v>43403.506504629629</v>
      </c>
    </row>
    <row r="1007" spans="1:13">
      <c r="A1007" t="s">
        <v>2991</v>
      </c>
      <c r="B1007" s="1">
        <v>43928.795231481483</v>
      </c>
      <c r="C1007" t="s">
        <v>2992</v>
      </c>
      <c r="D1007">
        <v>11</v>
      </c>
      <c r="E1007">
        <v>0</v>
      </c>
      <c r="F1007" t="s">
        <v>15</v>
      </c>
      <c r="G1007" t="s">
        <v>243</v>
      </c>
      <c r="H1007" t="s">
        <v>2993</v>
      </c>
      <c r="I1007">
        <v>277</v>
      </c>
      <c r="J1007" t="b">
        <v>0</v>
      </c>
      <c r="K1007">
        <v>391</v>
      </c>
      <c r="L1007">
        <v>329</v>
      </c>
      <c r="M1007" s="1">
        <v>43841.892106481479</v>
      </c>
    </row>
    <row r="1008" spans="1:13">
      <c r="A1008" t="s">
        <v>2994</v>
      </c>
      <c r="B1008" s="1">
        <v>43928.79482638889</v>
      </c>
      <c r="C1008" t="s">
        <v>2995</v>
      </c>
      <c r="D1008">
        <v>2</v>
      </c>
      <c r="E1008">
        <v>7</v>
      </c>
      <c r="F1008" t="s">
        <v>15</v>
      </c>
      <c r="G1008" t="s">
        <v>2996</v>
      </c>
      <c r="H1008" t="s">
        <v>2997</v>
      </c>
      <c r="I1008">
        <v>599</v>
      </c>
      <c r="J1008" t="b">
        <v>0</v>
      </c>
      <c r="K1008">
        <v>40</v>
      </c>
      <c r="L1008">
        <v>6863</v>
      </c>
      <c r="M1008" s="1">
        <v>43187.952650462961</v>
      </c>
    </row>
    <row r="1009" spans="1:13">
      <c r="A1009" t="s">
        <v>2994</v>
      </c>
      <c r="B1009" s="1">
        <v>43928.794247685182</v>
      </c>
      <c r="C1009" t="s">
        <v>2998</v>
      </c>
      <c r="D1009">
        <v>5</v>
      </c>
      <c r="E1009">
        <v>7</v>
      </c>
      <c r="F1009" t="s">
        <v>15</v>
      </c>
      <c r="G1009" t="s">
        <v>2996</v>
      </c>
      <c r="H1009" t="s">
        <v>2997</v>
      </c>
      <c r="I1009">
        <v>599</v>
      </c>
      <c r="J1009" t="b">
        <v>0</v>
      </c>
      <c r="K1009">
        <v>40</v>
      </c>
      <c r="L1009">
        <v>6863</v>
      </c>
      <c r="M1009" s="1">
        <v>43187.952650462961</v>
      </c>
    </row>
    <row r="1010" spans="1:13">
      <c r="A1010" t="s">
        <v>1847</v>
      </c>
      <c r="B1010" s="1">
        <v>43928.794178240743</v>
      </c>
      <c r="C1010" t="s">
        <v>2999</v>
      </c>
      <c r="D1010">
        <v>0</v>
      </c>
      <c r="E1010">
        <v>0</v>
      </c>
      <c r="F1010" t="s">
        <v>15</v>
      </c>
      <c r="G1010" t="s">
        <v>1849</v>
      </c>
      <c r="H1010" t="s">
        <v>1850</v>
      </c>
      <c r="I1010">
        <v>177</v>
      </c>
      <c r="J1010" t="b">
        <v>0</v>
      </c>
      <c r="K1010">
        <v>502</v>
      </c>
      <c r="L1010">
        <v>16038</v>
      </c>
      <c r="M1010" s="1">
        <v>40376.042870370373</v>
      </c>
    </row>
    <row r="1011" spans="1:13">
      <c r="A1011" t="s">
        <v>3000</v>
      </c>
      <c r="B1011" s="1">
        <v>43928.79414351852</v>
      </c>
      <c r="C1011" t="s">
        <v>3001</v>
      </c>
      <c r="D1011">
        <v>1</v>
      </c>
      <c r="E1011">
        <v>0</v>
      </c>
      <c r="F1011" t="s">
        <v>15</v>
      </c>
      <c r="G1011" t="s">
        <v>3002</v>
      </c>
      <c r="H1011" t="s">
        <v>3003</v>
      </c>
      <c r="I1011">
        <v>382</v>
      </c>
      <c r="J1011" t="b">
        <v>0</v>
      </c>
      <c r="K1011">
        <v>504</v>
      </c>
      <c r="L1011">
        <v>58446</v>
      </c>
      <c r="M1011" s="1">
        <v>40251.712523148148</v>
      </c>
    </row>
    <row r="1012" spans="1:13" ht="67.5">
      <c r="A1012" t="s">
        <v>3004</v>
      </c>
      <c r="B1012" s="1">
        <v>43928.793969907405</v>
      </c>
      <c r="C1012" t="s">
        <v>3005</v>
      </c>
      <c r="D1012">
        <v>0</v>
      </c>
      <c r="E1012">
        <v>0</v>
      </c>
      <c r="F1012" t="s">
        <v>15</v>
      </c>
      <c r="H1012" s="2" t="s">
        <v>3006</v>
      </c>
      <c r="I1012">
        <v>255</v>
      </c>
      <c r="J1012" t="b">
        <v>0</v>
      </c>
      <c r="K1012">
        <v>318</v>
      </c>
      <c r="L1012">
        <v>12514</v>
      </c>
      <c r="M1012" s="1">
        <v>41288.335324074076</v>
      </c>
    </row>
    <row r="1013" spans="1:13">
      <c r="A1013" t="s">
        <v>3007</v>
      </c>
      <c r="B1013" s="1">
        <v>43928.793888888889</v>
      </c>
      <c r="C1013" t="s">
        <v>3008</v>
      </c>
      <c r="D1013">
        <v>1</v>
      </c>
      <c r="E1013">
        <v>0</v>
      </c>
      <c r="F1013" t="s">
        <v>15</v>
      </c>
      <c r="G1013" t="s">
        <v>3009</v>
      </c>
      <c r="H1013" t="s">
        <v>3010</v>
      </c>
      <c r="I1013">
        <v>349</v>
      </c>
      <c r="J1013" t="b">
        <v>0</v>
      </c>
      <c r="K1013">
        <v>504</v>
      </c>
      <c r="L1013">
        <v>18164</v>
      </c>
      <c r="M1013" s="1">
        <v>41485.481678240743</v>
      </c>
    </row>
    <row r="1014" spans="1:13">
      <c r="A1014" t="s">
        <v>3011</v>
      </c>
      <c r="B1014" s="1">
        <v>43928.793807870374</v>
      </c>
      <c r="C1014" t="s">
        <v>3012</v>
      </c>
      <c r="D1014">
        <v>1</v>
      </c>
      <c r="E1014">
        <v>1</v>
      </c>
      <c r="F1014" t="s">
        <v>15</v>
      </c>
      <c r="G1014" t="s">
        <v>3013</v>
      </c>
      <c r="H1014" t="s">
        <v>3014</v>
      </c>
      <c r="I1014">
        <v>447</v>
      </c>
      <c r="J1014" t="b">
        <v>0</v>
      </c>
      <c r="K1014">
        <v>11</v>
      </c>
      <c r="L1014">
        <v>8812</v>
      </c>
      <c r="M1014" s="1">
        <v>41263.293703703705</v>
      </c>
    </row>
    <row r="1015" spans="1:13">
      <c r="A1015" t="s">
        <v>3015</v>
      </c>
      <c r="B1015" s="1">
        <v>43928.793252314812</v>
      </c>
      <c r="C1015" t="s">
        <v>3016</v>
      </c>
      <c r="D1015">
        <v>0</v>
      </c>
      <c r="E1015">
        <v>0</v>
      </c>
      <c r="F1015" t="s">
        <v>15</v>
      </c>
      <c r="G1015" t="s">
        <v>3017</v>
      </c>
      <c r="H1015" t="s">
        <v>3018</v>
      </c>
      <c r="I1015">
        <v>265</v>
      </c>
      <c r="J1015" t="b">
        <v>0</v>
      </c>
      <c r="K1015">
        <v>173</v>
      </c>
      <c r="L1015">
        <v>30128</v>
      </c>
      <c r="M1015" s="1">
        <v>42917.99622685185</v>
      </c>
    </row>
    <row r="1016" spans="1:13" ht="40.5">
      <c r="A1016" t="s">
        <v>3019</v>
      </c>
      <c r="B1016" s="1">
        <v>43928.793113425927</v>
      </c>
      <c r="C1016" t="s">
        <v>3020</v>
      </c>
      <c r="D1016">
        <v>0</v>
      </c>
      <c r="E1016">
        <v>0</v>
      </c>
      <c r="F1016" t="s">
        <v>15</v>
      </c>
      <c r="H1016" s="2" t="s">
        <v>3021</v>
      </c>
      <c r="I1016">
        <v>198</v>
      </c>
      <c r="J1016" t="b">
        <v>0</v>
      </c>
      <c r="K1016">
        <v>353</v>
      </c>
      <c r="L1016">
        <v>14154</v>
      </c>
      <c r="M1016" s="1">
        <v>39212.305555555555</v>
      </c>
    </row>
    <row r="1017" spans="1:13">
      <c r="A1017" t="s">
        <v>3022</v>
      </c>
      <c r="B1017" s="1">
        <v>43928.793078703704</v>
      </c>
      <c r="C1017" t="s">
        <v>3023</v>
      </c>
      <c r="D1017">
        <v>2</v>
      </c>
      <c r="E1017">
        <v>0</v>
      </c>
      <c r="F1017" t="s">
        <v>15</v>
      </c>
      <c r="I1017">
        <v>2</v>
      </c>
      <c r="J1017" t="b">
        <v>0</v>
      </c>
      <c r="K1017">
        <v>1</v>
      </c>
      <c r="L1017">
        <v>14</v>
      </c>
      <c r="M1017" s="1">
        <v>43075.524247685185</v>
      </c>
    </row>
    <row r="1018" spans="1:13">
      <c r="A1018" t="s">
        <v>3024</v>
      </c>
      <c r="B1018" s="1">
        <v>43928.793055555558</v>
      </c>
      <c r="C1018" t="s">
        <v>3025</v>
      </c>
      <c r="D1018">
        <v>2</v>
      </c>
      <c r="E1018">
        <v>0</v>
      </c>
      <c r="F1018" t="s">
        <v>15</v>
      </c>
      <c r="G1018" t="s">
        <v>3026</v>
      </c>
      <c r="H1018" t="s">
        <v>3027</v>
      </c>
      <c r="I1018">
        <v>23</v>
      </c>
      <c r="J1018" t="b">
        <v>0</v>
      </c>
      <c r="K1018">
        <v>47</v>
      </c>
      <c r="L1018">
        <v>284</v>
      </c>
      <c r="M1018" s="1">
        <v>43876.3825462963</v>
      </c>
    </row>
    <row r="1019" spans="1:13">
      <c r="A1019" t="s">
        <v>3028</v>
      </c>
      <c r="B1019" s="1">
        <v>43928.792986111112</v>
      </c>
      <c r="C1019" t="s">
        <v>3029</v>
      </c>
      <c r="D1019">
        <v>0</v>
      </c>
      <c r="E1019">
        <v>1</v>
      </c>
      <c r="F1019" t="s">
        <v>15</v>
      </c>
      <c r="H1019" t="s">
        <v>3030</v>
      </c>
      <c r="I1019">
        <v>1281</v>
      </c>
      <c r="J1019" t="b">
        <v>0</v>
      </c>
      <c r="K1019">
        <v>463</v>
      </c>
      <c r="L1019">
        <v>24890</v>
      </c>
      <c r="M1019" s="1">
        <v>40291.696805555555</v>
      </c>
    </row>
    <row r="1020" spans="1:13">
      <c r="A1020" t="s">
        <v>2926</v>
      </c>
      <c r="B1020" s="1">
        <v>43928.792766203704</v>
      </c>
      <c r="C1020" t="e">
        <f ca="1">_xlfn.SINGLE(yodaka_rho ああ),そうなるねwワイはpaypayだから,最近メルカリのPaypay版始めたんだけどお金の受け渡しも楽々ね。昔のヤフオクと比べたら進化したものよのぅ</f>
        <v>#NAME?</v>
      </c>
      <c r="D1020">
        <v>1</v>
      </c>
      <c r="E1020">
        <v>0</v>
      </c>
      <c r="F1020" t="s">
        <v>15</v>
      </c>
      <c r="G1020" t="s">
        <v>2927</v>
      </c>
      <c r="H1020" t="s">
        <v>2928</v>
      </c>
      <c r="I1020">
        <v>306</v>
      </c>
      <c r="J1020" t="b">
        <v>0</v>
      </c>
      <c r="K1020">
        <v>496</v>
      </c>
      <c r="L1020">
        <v>18194</v>
      </c>
      <c r="M1020" s="1">
        <v>40029.248692129629</v>
      </c>
    </row>
    <row r="1021" spans="1:13">
      <c r="A1021" t="s">
        <v>3031</v>
      </c>
      <c r="B1021" s="1">
        <v>43928.792627314811</v>
      </c>
      <c r="C1021" t="e">
        <f ca="1">PR210 paypayの方が少ないがな🤣🤣🤣🤣</f>
        <v>#NAME?</v>
      </c>
      <c r="D1021">
        <v>1</v>
      </c>
      <c r="E1021">
        <v>0</v>
      </c>
      <c r="F1021" t="s">
        <v>15</v>
      </c>
      <c r="H1021" t="s">
        <v>3032</v>
      </c>
      <c r="I1021">
        <v>937</v>
      </c>
      <c r="J1021" t="b">
        <v>0</v>
      </c>
      <c r="K1021">
        <v>1570</v>
      </c>
      <c r="L1021">
        <v>16449</v>
      </c>
      <c r="M1021" s="1">
        <v>43861.958356481482</v>
      </c>
    </row>
    <row r="1022" spans="1:13">
      <c r="A1022" t="s">
        <v>3033</v>
      </c>
      <c r="B1022" s="1">
        <v>43928.792592592596</v>
      </c>
      <c r="C1022" t="s">
        <v>3034</v>
      </c>
      <c r="D1022">
        <v>0</v>
      </c>
      <c r="E1022">
        <v>0</v>
      </c>
      <c r="F1022" t="s">
        <v>15</v>
      </c>
      <c r="G1022" t="s">
        <v>3035</v>
      </c>
      <c r="H1022" t="s">
        <v>3036</v>
      </c>
      <c r="I1022">
        <v>207</v>
      </c>
      <c r="J1022" t="b">
        <v>0</v>
      </c>
      <c r="K1022">
        <v>269</v>
      </c>
      <c r="L1022">
        <v>38449</v>
      </c>
      <c r="M1022" s="1">
        <v>41897.826458333337</v>
      </c>
    </row>
    <row r="1023" spans="1:13" ht="94.5">
      <c r="A1023" t="s">
        <v>3037</v>
      </c>
      <c r="B1023" s="1">
        <v>43928.792546296296</v>
      </c>
      <c r="C1023" t="s">
        <v>3038</v>
      </c>
      <c r="D1023">
        <v>12</v>
      </c>
      <c r="E1023">
        <v>0</v>
      </c>
      <c r="F1023" t="s">
        <v>15</v>
      </c>
      <c r="G1023" t="s">
        <v>3039</v>
      </c>
      <c r="H1023" s="2" t="s">
        <v>3040</v>
      </c>
      <c r="I1023">
        <v>5807</v>
      </c>
      <c r="J1023" t="b">
        <v>0</v>
      </c>
      <c r="K1023">
        <v>4998</v>
      </c>
      <c r="L1023">
        <v>71298</v>
      </c>
      <c r="M1023" s="1">
        <v>40408.213865740741</v>
      </c>
    </row>
    <row r="1024" spans="1:13">
      <c r="A1024" t="s">
        <v>3041</v>
      </c>
      <c r="B1024" s="1">
        <v>43928.792291666665</v>
      </c>
      <c r="C1024" t="s">
        <v>3042</v>
      </c>
      <c r="D1024">
        <v>0</v>
      </c>
      <c r="E1024">
        <v>0</v>
      </c>
      <c r="F1024" t="s">
        <v>15</v>
      </c>
      <c r="H1024" t="s">
        <v>3043</v>
      </c>
      <c r="I1024">
        <v>445</v>
      </c>
      <c r="J1024" t="b">
        <v>0</v>
      </c>
      <c r="K1024">
        <v>736</v>
      </c>
      <c r="L1024">
        <v>7637</v>
      </c>
      <c r="M1024" s="1">
        <v>43538.546435185184</v>
      </c>
    </row>
    <row r="1025" spans="1:13">
      <c r="A1025" t="s">
        <v>434</v>
      </c>
      <c r="B1025" s="1">
        <v>43928.792083333334</v>
      </c>
      <c r="C1025" t="s">
        <v>3044</v>
      </c>
      <c r="D1025">
        <v>0</v>
      </c>
      <c r="E1025">
        <v>0</v>
      </c>
      <c r="F1025" t="s">
        <v>15</v>
      </c>
      <c r="G1025" t="e">
        <f ca="1">_xlfn.SINGLE(doryaseria _xlfn.SINGLE(ser1alcode))</f>
        <v>#NAME?</v>
      </c>
      <c r="H1025" t="s">
        <v>436</v>
      </c>
      <c r="I1025">
        <v>2435</v>
      </c>
      <c r="J1025" t="b">
        <v>0</v>
      </c>
      <c r="K1025">
        <v>28</v>
      </c>
      <c r="L1025">
        <v>910</v>
      </c>
      <c r="M1025" s="1">
        <v>43558.296238425923</v>
      </c>
    </row>
    <row r="1026" spans="1:13">
      <c r="A1026" t="s">
        <v>3045</v>
      </c>
      <c r="B1026" s="1">
        <v>43928.791898148149</v>
      </c>
      <c r="C1026" t="s">
        <v>3046</v>
      </c>
      <c r="D1026">
        <v>2</v>
      </c>
      <c r="E1026">
        <v>0</v>
      </c>
      <c r="F1026" t="s">
        <v>15</v>
      </c>
      <c r="G1026" t="s">
        <v>3047</v>
      </c>
      <c r="H1026" t="s">
        <v>3048</v>
      </c>
      <c r="I1026">
        <v>6228</v>
      </c>
      <c r="J1026" t="b">
        <v>0</v>
      </c>
      <c r="K1026">
        <v>5964</v>
      </c>
      <c r="L1026">
        <v>30675</v>
      </c>
      <c r="M1026" s="1">
        <v>41459.550393518519</v>
      </c>
    </row>
    <row r="1027" spans="1:13">
      <c r="A1027" t="s">
        <v>3049</v>
      </c>
      <c r="B1027" s="1">
        <v>43928.791689814818</v>
      </c>
      <c r="C1027" t="s">
        <v>3050</v>
      </c>
      <c r="D1027">
        <v>0</v>
      </c>
      <c r="E1027">
        <v>0</v>
      </c>
      <c r="F1027" t="s">
        <v>15</v>
      </c>
      <c r="H1027" t="s">
        <v>3051</v>
      </c>
      <c r="I1027">
        <v>2651</v>
      </c>
      <c r="J1027" t="b">
        <v>0</v>
      </c>
      <c r="K1027">
        <v>1</v>
      </c>
      <c r="L1027">
        <v>3011</v>
      </c>
      <c r="M1027" s="1">
        <v>43837.261458333334</v>
      </c>
    </row>
    <row r="1028" spans="1:13">
      <c r="A1028" t="s">
        <v>3052</v>
      </c>
      <c r="B1028" s="1">
        <v>43928.791678240741</v>
      </c>
      <c r="C1028" t="s">
        <v>3053</v>
      </c>
      <c r="D1028">
        <v>0</v>
      </c>
      <c r="E1028">
        <v>0</v>
      </c>
      <c r="F1028" t="s">
        <v>15</v>
      </c>
      <c r="H1028" t="s">
        <v>3054</v>
      </c>
      <c r="I1028">
        <v>5</v>
      </c>
      <c r="J1028" t="b">
        <v>0</v>
      </c>
      <c r="K1028">
        <v>13</v>
      </c>
      <c r="L1028">
        <v>319</v>
      </c>
      <c r="M1028" s="1">
        <v>43621.559837962966</v>
      </c>
    </row>
    <row r="1029" spans="1:13">
      <c r="A1029" t="s">
        <v>3055</v>
      </c>
      <c r="B1029" s="1">
        <v>43928.791041666664</v>
      </c>
      <c r="C1029" t="s">
        <v>3056</v>
      </c>
      <c r="D1029">
        <v>1</v>
      </c>
      <c r="E1029">
        <v>0</v>
      </c>
      <c r="F1029" t="s">
        <v>15</v>
      </c>
      <c r="G1029" t="s">
        <v>3057</v>
      </c>
      <c r="H1029" t="s">
        <v>3058</v>
      </c>
      <c r="I1029">
        <v>1689</v>
      </c>
      <c r="J1029" t="b">
        <v>0</v>
      </c>
      <c r="K1029">
        <v>3463</v>
      </c>
      <c r="L1029">
        <v>44499</v>
      </c>
      <c r="M1029" s="1">
        <v>40985.572604166664</v>
      </c>
    </row>
    <row r="1030" spans="1:13">
      <c r="A1030" t="s">
        <v>2682</v>
      </c>
      <c r="B1030" s="1">
        <v>43928.791006944448</v>
      </c>
      <c r="C1030" t="s">
        <v>3059</v>
      </c>
      <c r="D1030">
        <v>3</v>
      </c>
      <c r="E1030">
        <v>0</v>
      </c>
      <c r="F1030" t="s">
        <v>15</v>
      </c>
      <c r="G1030" t="s">
        <v>1930</v>
      </c>
      <c r="H1030" t="s">
        <v>2684</v>
      </c>
      <c r="I1030">
        <v>2955</v>
      </c>
      <c r="J1030" t="b">
        <v>0</v>
      </c>
      <c r="K1030">
        <v>3031</v>
      </c>
      <c r="L1030">
        <v>116627</v>
      </c>
      <c r="M1030" s="1">
        <v>40034.144895833335</v>
      </c>
    </row>
    <row r="1031" spans="1:13">
      <c r="A1031" t="s">
        <v>3060</v>
      </c>
      <c r="B1031" s="1">
        <v>43928.790810185186</v>
      </c>
      <c r="C1031" t="s">
        <v>3061</v>
      </c>
      <c r="D1031">
        <v>1</v>
      </c>
      <c r="E1031">
        <v>0</v>
      </c>
      <c r="F1031" t="s">
        <v>15</v>
      </c>
      <c r="H1031" t="s">
        <v>3062</v>
      </c>
      <c r="I1031">
        <v>1281</v>
      </c>
      <c r="J1031" t="b">
        <v>0</v>
      </c>
      <c r="K1031">
        <v>522</v>
      </c>
      <c r="L1031">
        <v>16118</v>
      </c>
      <c r="M1031" s="1">
        <v>42961.692800925928</v>
      </c>
    </row>
    <row r="1032" spans="1:13">
      <c r="A1032" t="s">
        <v>806</v>
      </c>
      <c r="B1032" s="1">
        <v>43928.790578703702</v>
      </c>
      <c r="C1032" t="s">
        <v>3063</v>
      </c>
      <c r="D1032">
        <v>0</v>
      </c>
      <c r="E1032">
        <v>3</v>
      </c>
      <c r="F1032" t="s">
        <v>15</v>
      </c>
      <c r="G1032" t="s">
        <v>808</v>
      </c>
      <c r="H1032" t="s">
        <v>809</v>
      </c>
      <c r="I1032">
        <v>2848</v>
      </c>
      <c r="J1032" t="b">
        <v>0</v>
      </c>
      <c r="K1032">
        <v>2745</v>
      </c>
      <c r="L1032">
        <v>15226</v>
      </c>
      <c r="M1032" s="1">
        <v>42333.079502314817</v>
      </c>
    </row>
    <row r="1033" spans="1:13" ht="94.5">
      <c r="A1033" t="s">
        <v>3064</v>
      </c>
      <c r="B1033" s="1">
        <v>43928.790462962963</v>
      </c>
      <c r="C1033" t="e">
        <f ca="1">Shukun_tenshi PayPay助かるけど意外と少なかったw</f>
        <v>#NAME?</v>
      </c>
      <c r="D1033">
        <v>0</v>
      </c>
      <c r="E1033">
        <v>0</v>
      </c>
      <c r="F1033" t="s">
        <v>15</v>
      </c>
      <c r="H1033" s="2" t="s">
        <v>3065</v>
      </c>
      <c r="I1033">
        <v>1389</v>
      </c>
      <c r="J1033" t="b">
        <v>0</v>
      </c>
      <c r="K1033">
        <v>2836</v>
      </c>
      <c r="L1033">
        <v>19828</v>
      </c>
      <c r="M1033" s="1">
        <v>43588.719050925924</v>
      </c>
    </row>
    <row r="1034" spans="1:13">
      <c r="A1034" t="s">
        <v>3066</v>
      </c>
      <c r="B1034" s="1">
        <v>43928.79042824074</v>
      </c>
      <c r="C1034" t="s">
        <v>3067</v>
      </c>
      <c r="D1034">
        <v>0</v>
      </c>
      <c r="E1034">
        <v>0</v>
      </c>
      <c r="F1034" t="s">
        <v>15</v>
      </c>
      <c r="G1034" t="s">
        <v>3068</v>
      </c>
      <c r="H1034" t="s">
        <v>3069</v>
      </c>
      <c r="I1034">
        <v>80</v>
      </c>
      <c r="J1034" t="b">
        <v>0</v>
      </c>
      <c r="K1034">
        <v>95</v>
      </c>
      <c r="L1034">
        <v>15792</v>
      </c>
      <c r="M1034" s="1">
        <v>42481.482905092591</v>
      </c>
    </row>
    <row r="1035" spans="1:13">
      <c r="A1035" t="s">
        <v>3070</v>
      </c>
      <c r="B1035" s="1">
        <v>43928.790300925924</v>
      </c>
      <c r="C1035" t="s">
        <v>3071</v>
      </c>
      <c r="D1035">
        <v>4</v>
      </c>
      <c r="E1035">
        <v>2</v>
      </c>
      <c r="F1035" t="s">
        <v>15</v>
      </c>
      <c r="G1035" t="s">
        <v>3072</v>
      </c>
      <c r="H1035" t="s">
        <v>3073</v>
      </c>
      <c r="I1035">
        <v>84</v>
      </c>
      <c r="J1035" t="b">
        <v>0</v>
      </c>
      <c r="K1035">
        <v>1528</v>
      </c>
      <c r="L1035">
        <v>21772</v>
      </c>
      <c r="M1035" s="1">
        <v>42704.403946759259</v>
      </c>
    </row>
    <row r="1036" spans="1:13">
      <c r="A1036" t="s">
        <v>3074</v>
      </c>
      <c r="B1036" s="1">
        <v>43928.790173611109</v>
      </c>
      <c r="C1036" t="s">
        <v>3075</v>
      </c>
      <c r="D1036">
        <v>0</v>
      </c>
      <c r="E1036">
        <v>0</v>
      </c>
      <c r="F1036" t="s">
        <v>15</v>
      </c>
      <c r="H1036" t="s">
        <v>3076</v>
      </c>
      <c r="I1036">
        <v>88</v>
      </c>
      <c r="J1036" t="b">
        <v>0</v>
      </c>
      <c r="K1036">
        <v>115</v>
      </c>
      <c r="L1036">
        <v>13126</v>
      </c>
      <c r="M1036" s="1">
        <v>40259.532152777778</v>
      </c>
    </row>
    <row r="1037" spans="1:13">
      <c r="A1037" t="s">
        <v>3077</v>
      </c>
      <c r="B1037" s="1">
        <v>43928.790092592593</v>
      </c>
      <c r="C1037" t="s">
        <v>3078</v>
      </c>
      <c r="D1037">
        <v>0</v>
      </c>
      <c r="E1037">
        <v>0</v>
      </c>
      <c r="F1037" t="s">
        <v>15</v>
      </c>
      <c r="G1037" t="s">
        <v>552</v>
      </c>
      <c r="H1037" t="s">
        <v>3079</v>
      </c>
      <c r="I1037">
        <v>48</v>
      </c>
      <c r="J1037" t="b">
        <v>0</v>
      </c>
      <c r="K1037">
        <v>127</v>
      </c>
      <c r="L1037">
        <v>941</v>
      </c>
      <c r="M1037" s="1">
        <v>40206.968865740739</v>
      </c>
    </row>
    <row r="1038" spans="1:13">
      <c r="A1038" t="s">
        <v>3080</v>
      </c>
      <c r="B1038" s="1">
        <v>43928.789849537039</v>
      </c>
      <c r="C1038" t="s">
        <v>3081</v>
      </c>
      <c r="D1038">
        <v>0</v>
      </c>
      <c r="E1038">
        <v>0</v>
      </c>
      <c r="F1038" t="s">
        <v>15</v>
      </c>
      <c r="G1038" t="s">
        <v>3082</v>
      </c>
      <c r="H1038" t="s">
        <v>3083</v>
      </c>
      <c r="I1038">
        <v>422</v>
      </c>
      <c r="J1038" t="b">
        <v>0</v>
      </c>
      <c r="K1038">
        <v>321</v>
      </c>
      <c r="L1038">
        <v>65700</v>
      </c>
      <c r="M1038" s="1">
        <v>40344.258425925924</v>
      </c>
    </row>
    <row r="1039" spans="1:13" ht="27">
      <c r="A1039" t="s">
        <v>3084</v>
      </c>
      <c r="B1039" s="1">
        <v>43928.789212962962</v>
      </c>
      <c r="C1039" t="s">
        <v>3085</v>
      </c>
      <c r="D1039">
        <v>1</v>
      </c>
      <c r="E1039">
        <v>0</v>
      </c>
      <c r="F1039" t="s">
        <v>15</v>
      </c>
      <c r="G1039" t="s">
        <v>3086</v>
      </c>
      <c r="H1039" s="2" t="s">
        <v>3087</v>
      </c>
      <c r="I1039">
        <v>66</v>
      </c>
      <c r="J1039" t="b">
        <v>0</v>
      </c>
      <c r="K1039">
        <v>108</v>
      </c>
      <c r="L1039">
        <v>3103</v>
      </c>
      <c r="M1039" s="1">
        <v>41901.642604166664</v>
      </c>
    </row>
    <row r="1040" spans="1:13">
      <c r="A1040" t="s">
        <v>3088</v>
      </c>
      <c r="B1040" s="1">
        <v>43928.789027777777</v>
      </c>
      <c r="C1040" t="s">
        <v>3089</v>
      </c>
      <c r="D1040">
        <v>2</v>
      </c>
      <c r="E1040">
        <v>0</v>
      </c>
      <c r="F1040" t="s">
        <v>15</v>
      </c>
      <c r="G1040" t="s">
        <v>3090</v>
      </c>
      <c r="H1040" t="s">
        <v>3091</v>
      </c>
      <c r="I1040">
        <v>248</v>
      </c>
      <c r="J1040" t="b">
        <v>0</v>
      </c>
      <c r="K1040">
        <v>275</v>
      </c>
      <c r="L1040">
        <v>16329</v>
      </c>
      <c r="M1040" s="1">
        <v>42993.141030092593</v>
      </c>
    </row>
    <row r="1041" spans="1:13">
      <c r="A1041" t="s">
        <v>3092</v>
      </c>
      <c r="B1041" s="1">
        <v>43928.788946759261</v>
      </c>
      <c r="C1041" t="s">
        <v>3093</v>
      </c>
      <c r="D1041">
        <v>0</v>
      </c>
      <c r="E1041">
        <v>0</v>
      </c>
      <c r="F1041" t="s">
        <v>15</v>
      </c>
      <c r="G1041" t="s">
        <v>3094</v>
      </c>
      <c r="H1041" t="s">
        <v>3095</v>
      </c>
      <c r="I1041">
        <v>3566</v>
      </c>
      <c r="J1041" t="b">
        <v>0</v>
      </c>
      <c r="K1041">
        <v>3767</v>
      </c>
      <c r="L1041">
        <v>59239</v>
      </c>
      <c r="M1041" s="1">
        <v>42656.339236111111</v>
      </c>
    </row>
    <row r="1042" spans="1:13">
      <c r="A1042" t="s">
        <v>1450</v>
      </c>
      <c r="B1042" s="1">
        <v>43928.788738425923</v>
      </c>
      <c r="C1042" t="e">
        <f ca="1">_xlfn.SINGLE(JxSxK _xlfn.SINGLE(COCO_GO_TO めっちゃかっけー))</f>
        <v>#NAME?</v>
      </c>
      <c r="D1042">
        <v>0</v>
      </c>
      <c r="E1042">
        <v>0</v>
      </c>
      <c r="F1042" t="s">
        <v>15</v>
      </c>
      <c r="H1042" t="s">
        <v>1451</v>
      </c>
      <c r="I1042">
        <v>681</v>
      </c>
      <c r="J1042" t="b">
        <v>0</v>
      </c>
      <c r="K1042">
        <v>830</v>
      </c>
      <c r="L1042">
        <v>5607</v>
      </c>
      <c r="M1042" s="1">
        <v>43850.243055555555</v>
      </c>
    </row>
    <row r="1043" spans="1:13">
      <c r="A1043" t="s">
        <v>3096</v>
      </c>
      <c r="B1043" s="1">
        <v>43928.788634259261</v>
      </c>
      <c r="C1043" t="s">
        <v>3097</v>
      </c>
      <c r="D1043">
        <v>7</v>
      </c>
      <c r="E1043">
        <v>2</v>
      </c>
      <c r="F1043" t="s">
        <v>15</v>
      </c>
      <c r="G1043" t="s">
        <v>3098</v>
      </c>
      <c r="H1043" t="s">
        <v>3099</v>
      </c>
      <c r="I1043">
        <v>1641</v>
      </c>
      <c r="J1043" t="b">
        <v>0</v>
      </c>
      <c r="K1043">
        <v>301</v>
      </c>
      <c r="L1043">
        <v>4979</v>
      </c>
      <c r="M1043" s="1">
        <v>42061.756840277776</v>
      </c>
    </row>
    <row r="1044" spans="1:13">
      <c r="A1044" t="s">
        <v>3100</v>
      </c>
      <c r="B1044" s="1">
        <v>43928.788506944446</v>
      </c>
      <c r="C1044" t="s">
        <v>3101</v>
      </c>
      <c r="D1044">
        <v>0</v>
      </c>
      <c r="E1044">
        <v>0</v>
      </c>
      <c r="F1044" t="s">
        <v>15</v>
      </c>
      <c r="G1044" t="s">
        <v>3102</v>
      </c>
      <c r="H1044" t="s">
        <v>3103</v>
      </c>
      <c r="I1044">
        <v>1089</v>
      </c>
      <c r="J1044" t="b">
        <v>0</v>
      </c>
      <c r="K1044">
        <v>2669</v>
      </c>
      <c r="L1044">
        <v>13943</v>
      </c>
      <c r="M1044" s="1">
        <v>42423.59474537037</v>
      </c>
    </row>
    <row r="1045" spans="1:13" ht="54">
      <c r="A1045" t="s">
        <v>3104</v>
      </c>
      <c r="B1045" s="1">
        <v>43928.788472222222</v>
      </c>
      <c r="C1045" t="s">
        <v>3105</v>
      </c>
      <c r="D1045">
        <v>1</v>
      </c>
      <c r="E1045">
        <v>1</v>
      </c>
      <c r="F1045" t="s">
        <v>15</v>
      </c>
      <c r="G1045" t="s">
        <v>3106</v>
      </c>
      <c r="H1045" s="2" t="s">
        <v>3107</v>
      </c>
      <c r="I1045">
        <v>1017</v>
      </c>
      <c r="J1045" t="b">
        <v>0</v>
      </c>
      <c r="K1045">
        <v>1489</v>
      </c>
      <c r="L1045">
        <v>58185</v>
      </c>
      <c r="M1045" s="1">
        <v>40011.630162037036</v>
      </c>
    </row>
    <row r="1046" spans="1:13">
      <c r="A1046" t="s">
        <v>2907</v>
      </c>
      <c r="B1046" s="1">
        <v>43928.788414351853</v>
      </c>
      <c r="C1046" t="s">
        <v>3108</v>
      </c>
      <c r="D1046">
        <v>75</v>
      </c>
      <c r="E1046">
        <v>5</v>
      </c>
      <c r="F1046" t="s">
        <v>15</v>
      </c>
      <c r="H1046" t="s">
        <v>2909</v>
      </c>
      <c r="I1046">
        <v>2054</v>
      </c>
      <c r="J1046" t="b">
        <v>0</v>
      </c>
      <c r="K1046">
        <v>846</v>
      </c>
      <c r="L1046">
        <v>7349</v>
      </c>
      <c r="M1046" s="1">
        <v>42269.188437500001</v>
      </c>
    </row>
    <row r="1047" spans="1:13">
      <c r="A1047" t="s">
        <v>3109</v>
      </c>
      <c r="B1047" s="1">
        <v>43928.788356481484</v>
      </c>
      <c r="C1047" t="s">
        <v>3110</v>
      </c>
      <c r="D1047">
        <v>0</v>
      </c>
      <c r="E1047">
        <v>0</v>
      </c>
      <c r="F1047" t="s">
        <v>15</v>
      </c>
      <c r="G1047" t="s">
        <v>3111</v>
      </c>
      <c r="H1047" t="s">
        <v>3112</v>
      </c>
      <c r="I1047">
        <v>601</v>
      </c>
      <c r="J1047" t="b">
        <v>0</v>
      </c>
      <c r="K1047">
        <v>4996</v>
      </c>
      <c r="L1047">
        <v>40181</v>
      </c>
      <c r="M1047" s="1">
        <v>42229.982164351852</v>
      </c>
    </row>
    <row r="1048" spans="1:13">
      <c r="A1048" t="s">
        <v>3113</v>
      </c>
      <c r="B1048" s="1">
        <v>43928.787870370368</v>
      </c>
      <c r="C1048" t="e">
        <f ca="1">Shukun_tenshi 圧倒的PayPay</f>
        <v>#NAME?</v>
      </c>
      <c r="D1048">
        <v>0</v>
      </c>
      <c r="E1048">
        <v>0</v>
      </c>
      <c r="F1048" t="s">
        <v>15</v>
      </c>
      <c r="G1048" t="s">
        <v>3114</v>
      </c>
      <c r="H1048" t="s">
        <v>3115</v>
      </c>
      <c r="I1048">
        <v>393</v>
      </c>
      <c r="J1048" t="b">
        <v>0</v>
      </c>
      <c r="K1048">
        <v>737</v>
      </c>
      <c r="L1048">
        <v>9134</v>
      </c>
      <c r="M1048" s="1">
        <v>43704.303819444445</v>
      </c>
    </row>
    <row r="1049" spans="1:13">
      <c r="A1049" t="s">
        <v>3116</v>
      </c>
      <c r="B1049" s="1">
        <v>43928.787824074076</v>
      </c>
      <c r="C1049" t="s">
        <v>3117</v>
      </c>
      <c r="D1049">
        <v>2</v>
      </c>
      <c r="E1049">
        <v>0</v>
      </c>
      <c r="F1049" t="s">
        <v>15</v>
      </c>
      <c r="G1049" t="s">
        <v>3118</v>
      </c>
      <c r="H1049" t="s">
        <v>3119</v>
      </c>
      <c r="I1049">
        <v>156</v>
      </c>
      <c r="J1049" t="b">
        <v>0</v>
      </c>
      <c r="K1049">
        <v>399</v>
      </c>
      <c r="L1049">
        <v>7405</v>
      </c>
      <c r="M1049" s="1">
        <v>40337.250601851854</v>
      </c>
    </row>
    <row r="1050" spans="1:13">
      <c r="A1050" t="s">
        <v>3120</v>
      </c>
      <c r="B1050" s="1">
        <v>43928.78738425926</v>
      </c>
      <c r="C1050" t="s">
        <v>3121</v>
      </c>
      <c r="D1050">
        <v>0</v>
      </c>
      <c r="E1050">
        <v>0</v>
      </c>
      <c r="F1050" t="s">
        <v>15</v>
      </c>
      <c r="H1050" t="s">
        <v>3122</v>
      </c>
      <c r="I1050">
        <v>83</v>
      </c>
      <c r="J1050" t="b">
        <v>0</v>
      </c>
      <c r="K1050">
        <v>253</v>
      </c>
      <c r="L1050">
        <v>4124</v>
      </c>
      <c r="M1050" s="1">
        <v>43440.583333333336</v>
      </c>
    </row>
    <row r="1051" spans="1:13" ht="27">
      <c r="A1051" t="s">
        <v>3123</v>
      </c>
      <c r="B1051" s="1">
        <v>43928.787280092591</v>
      </c>
      <c r="C1051" t="s">
        <v>3124</v>
      </c>
      <c r="D1051">
        <v>0</v>
      </c>
      <c r="E1051">
        <v>0</v>
      </c>
      <c r="F1051" t="s">
        <v>15</v>
      </c>
      <c r="H1051" s="2" t="s">
        <v>3125</v>
      </c>
      <c r="I1051">
        <v>732</v>
      </c>
      <c r="J1051" t="b">
        <v>0</v>
      </c>
      <c r="K1051">
        <v>874</v>
      </c>
      <c r="L1051">
        <v>3999</v>
      </c>
      <c r="M1051" s="1">
        <v>42437.197731481479</v>
      </c>
    </row>
    <row r="1052" spans="1:13">
      <c r="A1052" t="s">
        <v>3126</v>
      </c>
      <c r="B1052" s="1">
        <v>43928.787175925929</v>
      </c>
      <c r="C1052" t="s">
        <v>3127</v>
      </c>
      <c r="D1052">
        <v>0</v>
      </c>
      <c r="E1052">
        <v>0</v>
      </c>
      <c r="F1052" t="s">
        <v>15</v>
      </c>
      <c r="I1052">
        <v>96</v>
      </c>
      <c r="J1052" t="b">
        <v>0</v>
      </c>
      <c r="K1052">
        <v>275</v>
      </c>
      <c r="L1052">
        <v>9368</v>
      </c>
      <c r="M1052" s="1">
        <v>39264.229027777779</v>
      </c>
    </row>
    <row r="1053" spans="1:13">
      <c r="A1053" t="s">
        <v>3128</v>
      </c>
      <c r="B1053" s="1">
        <v>43928.786932870367</v>
      </c>
      <c r="C1053" t="s">
        <v>3129</v>
      </c>
      <c r="D1053">
        <v>2</v>
      </c>
      <c r="E1053">
        <v>1</v>
      </c>
      <c r="F1053" t="s">
        <v>15</v>
      </c>
      <c r="G1053" t="s">
        <v>3130</v>
      </c>
      <c r="H1053" t="s">
        <v>3131</v>
      </c>
      <c r="I1053">
        <v>59</v>
      </c>
      <c r="J1053" t="b">
        <v>0</v>
      </c>
      <c r="K1053">
        <v>71</v>
      </c>
      <c r="L1053">
        <v>198</v>
      </c>
      <c r="M1053" s="1">
        <v>43027.464444444442</v>
      </c>
    </row>
    <row r="1054" spans="1:13">
      <c r="A1054" t="s">
        <v>3132</v>
      </c>
      <c r="B1054" s="1">
        <v>43928.786921296298</v>
      </c>
      <c r="C1054" t="s">
        <v>3133</v>
      </c>
      <c r="D1054">
        <v>1</v>
      </c>
      <c r="E1054">
        <v>0</v>
      </c>
      <c r="F1054" t="s">
        <v>15</v>
      </c>
      <c r="G1054" t="s">
        <v>3134</v>
      </c>
      <c r="H1054" t="s">
        <v>3135</v>
      </c>
      <c r="I1054">
        <v>1885</v>
      </c>
      <c r="J1054" t="b">
        <v>0</v>
      </c>
      <c r="K1054">
        <v>3429</v>
      </c>
      <c r="L1054">
        <v>61080</v>
      </c>
      <c r="M1054" s="1">
        <v>43767.131631944445</v>
      </c>
    </row>
    <row r="1055" spans="1:13">
      <c r="A1055" t="s">
        <v>3136</v>
      </c>
      <c r="B1055" s="1">
        <v>43928.786712962959</v>
      </c>
      <c r="C1055" t="s">
        <v>3137</v>
      </c>
      <c r="D1055">
        <v>2</v>
      </c>
      <c r="E1055">
        <v>0</v>
      </c>
      <c r="F1055" t="s">
        <v>15</v>
      </c>
      <c r="H1055" t="s">
        <v>3138</v>
      </c>
      <c r="I1055">
        <v>282</v>
      </c>
      <c r="J1055" t="b">
        <v>0</v>
      </c>
      <c r="K1055">
        <v>1113</v>
      </c>
      <c r="L1055">
        <v>23319</v>
      </c>
      <c r="M1055" s="1">
        <v>43101.040775462963</v>
      </c>
    </row>
    <row r="1056" spans="1:13">
      <c r="A1056" t="s">
        <v>3139</v>
      </c>
      <c r="B1056" s="1">
        <v>43928.78670138889</v>
      </c>
      <c r="C1056" t="s">
        <v>3140</v>
      </c>
      <c r="D1056">
        <v>0</v>
      </c>
      <c r="E1056">
        <v>0</v>
      </c>
      <c r="F1056" t="s">
        <v>15</v>
      </c>
      <c r="H1056" t="s">
        <v>3141</v>
      </c>
      <c r="I1056">
        <v>7</v>
      </c>
      <c r="J1056" t="b">
        <v>0</v>
      </c>
      <c r="K1056">
        <v>36</v>
      </c>
      <c r="L1056">
        <v>286</v>
      </c>
      <c r="M1056" s="1">
        <v>43839.153541666667</v>
      </c>
    </row>
    <row r="1057" spans="1:13">
      <c r="A1057" t="s">
        <v>3142</v>
      </c>
      <c r="B1057" s="1">
        <v>43928.786689814813</v>
      </c>
      <c r="C1057" t="s">
        <v>3143</v>
      </c>
      <c r="D1057">
        <v>0</v>
      </c>
      <c r="E1057">
        <v>0</v>
      </c>
      <c r="F1057" t="s">
        <v>15</v>
      </c>
      <c r="G1057" t="s">
        <v>3144</v>
      </c>
      <c r="H1057" t="s">
        <v>3145</v>
      </c>
      <c r="I1057">
        <v>96</v>
      </c>
      <c r="J1057" t="b">
        <v>0</v>
      </c>
      <c r="K1057">
        <v>354</v>
      </c>
      <c r="L1057">
        <v>32858</v>
      </c>
      <c r="M1057" s="1">
        <v>42210.376979166664</v>
      </c>
    </row>
    <row r="1058" spans="1:13">
      <c r="A1058" t="s">
        <v>3146</v>
      </c>
      <c r="B1058" s="1">
        <v>43928.786168981482</v>
      </c>
      <c r="C1058" t="s">
        <v>3147</v>
      </c>
      <c r="D1058">
        <v>0</v>
      </c>
      <c r="E1058">
        <v>0</v>
      </c>
      <c r="F1058" t="s">
        <v>15</v>
      </c>
      <c r="H1058" t="s">
        <v>3148</v>
      </c>
      <c r="I1058">
        <v>28</v>
      </c>
      <c r="J1058" t="b">
        <v>0</v>
      </c>
      <c r="K1058">
        <v>27</v>
      </c>
      <c r="L1058">
        <v>657</v>
      </c>
      <c r="M1058" s="1">
        <v>41960.649756944447</v>
      </c>
    </row>
    <row r="1059" spans="1:13">
      <c r="A1059" t="s">
        <v>3149</v>
      </c>
      <c r="B1059" s="1">
        <v>43928.786006944443</v>
      </c>
      <c r="C1059" t="s">
        <v>3150</v>
      </c>
      <c r="D1059">
        <v>4</v>
      </c>
      <c r="E1059">
        <v>0</v>
      </c>
      <c r="F1059" t="s">
        <v>15</v>
      </c>
      <c r="G1059" t="s">
        <v>3151</v>
      </c>
      <c r="H1059" t="s">
        <v>3152</v>
      </c>
      <c r="I1059">
        <v>632</v>
      </c>
      <c r="J1059" t="b">
        <v>0</v>
      </c>
      <c r="K1059">
        <v>46</v>
      </c>
      <c r="L1059">
        <v>607</v>
      </c>
      <c r="M1059" s="1">
        <v>43899.590312499997</v>
      </c>
    </row>
    <row r="1060" spans="1:13">
      <c r="A1060" t="s">
        <v>3153</v>
      </c>
      <c r="B1060" s="1">
        <v>43928.785787037035</v>
      </c>
      <c r="C1060" t="s">
        <v>3154</v>
      </c>
      <c r="D1060">
        <v>0</v>
      </c>
      <c r="E1060">
        <v>0</v>
      </c>
      <c r="F1060" t="s">
        <v>15</v>
      </c>
      <c r="H1060" t="s">
        <v>3155</v>
      </c>
      <c r="I1060">
        <v>96</v>
      </c>
      <c r="J1060" t="b">
        <v>0</v>
      </c>
      <c r="K1060">
        <v>125</v>
      </c>
      <c r="L1060">
        <v>16729</v>
      </c>
      <c r="M1060" s="1">
        <v>42617.941180555557</v>
      </c>
    </row>
    <row r="1061" spans="1:13" ht="135">
      <c r="A1061" t="s">
        <v>3156</v>
      </c>
      <c r="B1061" s="1">
        <v>43928.785405092596</v>
      </c>
      <c r="C1061" t="e">
        <f ca="1">Shukun_tenshi PayPayだとスーパーとかでも使えるよね( ¨̮ )</f>
        <v>#NAME?</v>
      </c>
      <c r="D1061">
        <v>0</v>
      </c>
      <c r="E1061">
        <v>0</v>
      </c>
      <c r="F1061" t="s">
        <v>15</v>
      </c>
      <c r="G1061" t="s">
        <v>3157</v>
      </c>
      <c r="H1061" s="2" t="s">
        <v>3158</v>
      </c>
      <c r="I1061">
        <v>2011</v>
      </c>
      <c r="J1061" t="b">
        <v>0</v>
      </c>
      <c r="K1061">
        <v>4480</v>
      </c>
      <c r="L1061">
        <v>32693</v>
      </c>
      <c r="M1061" s="1">
        <v>42895.373391203706</v>
      </c>
    </row>
    <row r="1062" spans="1:13" ht="162">
      <c r="A1062" t="s">
        <v>3159</v>
      </c>
      <c r="B1062" s="1">
        <v>43928.785266203704</v>
      </c>
      <c r="C1062" t="s">
        <v>3160</v>
      </c>
      <c r="D1062">
        <v>0</v>
      </c>
      <c r="E1062">
        <v>0</v>
      </c>
      <c r="F1062" t="s">
        <v>15</v>
      </c>
      <c r="H1062" s="2" t="s">
        <v>3161</v>
      </c>
      <c r="I1062">
        <v>80</v>
      </c>
      <c r="J1062" t="b">
        <v>0</v>
      </c>
      <c r="K1062">
        <v>81</v>
      </c>
      <c r="L1062">
        <v>3154</v>
      </c>
      <c r="M1062" s="1">
        <v>43629.400856481479</v>
      </c>
    </row>
    <row r="1063" spans="1:13">
      <c r="A1063" t="s">
        <v>3162</v>
      </c>
      <c r="B1063" s="1">
        <v>43928.785115740742</v>
      </c>
      <c r="C1063" t="s">
        <v>3163</v>
      </c>
      <c r="D1063">
        <v>30</v>
      </c>
      <c r="E1063">
        <v>19</v>
      </c>
      <c r="F1063" t="s">
        <v>15</v>
      </c>
      <c r="G1063" t="s">
        <v>3164</v>
      </c>
      <c r="H1063" t="s">
        <v>3165</v>
      </c>
      <c r="I1063">
        <v>1590</v>
      </c>
      <c r="J1063" t="b">
        <v>0</v>
      </c>
      <c r="K1063">
        <v>1341</v>
      </c>
      <c r="L1063">
        <v>3251</v>
      </c>
      <c r="M1063" s="1">
        <v>40377.340960648151</v>
      </c>
    </row>
    <row r="1064" spans="1:13">
      <c r="A1064" t="s">
        <v>3166</v>
      </c>
      <c r="B1064" s="1">
        <v>43928.785115740742</v>
      </c>
      <c r="C1064" t="s">
        <v>3167</v>
      </c>
      <c r="D1064">
        <v>0</v>
      </c>
      <c r="E1064">
        <v>0</v>
      </c>
      <c r="F1064" t="s">
        <v>15</v>
      </c>
      <c r="H1064" t="s">
        <v>3168</v>
      </c>
      <c r="I1064">
        <v>778</v>
      </c>
      <c r="J1064" t="b">
        <v>0</v>
      </c>
      <c r="K1064">
        <v>1174</v>
      </c>
      <c r="L1064">
        <v>9326</v>
      </c>
      <c r="M1064" s="1">
        <v>43810.409537037034</v>
      </c>
    </row>
    <row r="1065" spans="1:13" ht="135">
      <c r="A1065" t="s">
        <v>3169</v>
      </c>
      <c r="B1065" s="1">
        <v>43928.785104166665</v>
      </c>
      <c r="C1065" t="s">
        <v>3170</v>
      </c>
      <c r="D1065">
        <v>0</v>
      </c>
      <c r="E1065">
        <v>0</v>
      </c>
      <c r="F1065" t="s">
        <v>15</v>
      </c>
      <c r="H1065" s="2" t="s">
        <v>3171</v>
      </c>
      <c r="I1065">
        <v>4041</v>
      </c>
      <c r="J1065" t="b">
        <v>0</v>
      </c>
      <c r="K1065">
        <v>4522</v>
      </c>
      <c r="L1065">
        <v>42954</v>
      </c>
      <c r="M1065" s="1">
        <v>42613.184247685182</v>
      </c>
    </row>
    <row r="1066" spans="1:13">
      <c r="A1066" t="s">
        <v>1533</v>
      </c>
      <c r="B1066" s="1">
        <v>43928.784942129627</v>
      </c>
      <c r="C1066" t="e">
        <f ca="1">_xlfn.SINGLE(Shukun_tenshi あ),PayPayに押したかったのにずれて押し間違えた</f>
        <v>#NAME?</v>
      </c>
      <c r="D1066">
        <v>0</v>
      </c>
      <c r="E1066">
        <v>0</v>
      </c>
      <c r="F1066" t="s">
        <v>15</v>
      </c>
      <c r="H1066" t="s">
        <v>1535</v>
      </c>
      <c r="I1066">
        <v>161</v>
      </c>
      <c r="J1066" t="b">
        <v>0</v>
      </c>
      <c r="K1066">
        <v>457</v>
      </c>
      <c r="L1066">
        <v>2308</v>
      </c>
      <c r="M1066" s="1">
        <v>43917.687986111108</v>
      </c>
    </row>
    <row r="1067" spans="1:13">
      <c r="A1067" t="s">
        <v>3172</v>
      </c>
      <c r="B1067" s="1">
        <v>43928.784872685188</v>
      </c>
      <c r="C1067" t="s">
        <v>3173</v>
      </c>
      <c r="D1067">
        <v>0</v>
      </c>
      <c r="E1067">
        <v>0</v>
      </c>
      <c r="F1067" t="s">
        <v>15</v>
      </c>
      <c r="G1067" t="s">
        <v>3174</v>
      </c>
      <c r="H1067" t="s">
        <v>3175</v>
      </c>
      <c r="I1067">
        <v>735</v>
      </c>
      <c r="J1067" t="b">
        <v>0</v>
      </c>
      <c r="K1067">
        <v>1544</v>
      </c>
      <c r="L1067">
        <v>4986</v>
      </c>
      <c r="M1067" s="1">
        <v>43446.507615740738</v>
      </c>
    </row>
    <row r="1068" spans="1:13">
      <c r="A1068" t="s">
        <v>3055</v>
      </c>
      <c r="B1068" s="1">
        <v>43928.784826388888</v>
      </c>
      <c r="C1068" t="s">
        <v>3176</v>
      </c>
      <c r="D1068">
        <v>0</v>
      </c>
      <c r="E1068">
        <v>0</v>
      </c>
      <c r="F1068" t="s">
        <v>15</v>
      </c>
      <c r="G1068" t="s">
        <v>3057</v>
      </c>
      <c r="H1068" t="s">
        <v>3058</v>
      </c>
      <c r="I1068">
        <v>1689</v>
      </c>
      <c r="J1068" t="b">
        <v>0</v>
      </c>
      <c r="K1068">
        <v>3463</v>
      </c>
      <c r="L1068">
        <v>44499</v>
      </c>
      <c r="M1068" s="1">
        <v>40985.572604166664</v>
      </c>
    </row>
    <row r="1069" spans="1:13">
      <c r="A1069" t="s">
        <v>3177</v>
      </c>
      <c r="B1069" s="1">
        <v>43928.784791666665</v>
      </c>
      <c r="C1069" t="e">
        <f ca="1">Shukun_tenshi 初めまして🥺PayPayがいいです🥺</f>
        <v>#NAME?</v>
      </c>
      <c r="D1069">
        <v>0</v>
      </c>
      <c r="E1069">
        <v>0</v>
      </c>
      <c r="F1069" t="s">
        <v>15</v>
      </c>
      <c r="H1069" t="s">
        <v>3178</v>
      </c>
      <c r="I1069">
        <v>307</v>
      </c>
      <c r="J1069" t="b">
        <v>0</v>
      </c>
      <c r="K1069">
        <v>1035</v>
      </c>
      <c r="L1069">
        <v>9088</v>
      </c>
      <c r="M1069" s="1">
        <v>42365.618368055555</v>
      </c>
    </row>
    <row r="1070" spans="1:13" ht="54">
      <c r="A1070" t="s">
        <v>3179</v>
      </c>
      <c r="B1070" s="1">
        <v>43928.784259259257</v>
      </c>
      <c r="C1070" t="s">
        <v>3180</v>
      </c>
      <c r="D1070">
        <v>1</v>
      </c>
      <c r="E1070">
        <v>0</v>
      </c>
      <c r="F1070" t="s">
        <v>15</v>
      </c>
      <c r="H1070" s="2" t="s">
        <v>3181</v>
      </c>
      <c r="I1070">
        <v>227</v>
      </c>
      <c r="J1070" t="b">
        <v>0</v>
      </c>
      <c r="K1070">
        <v>157</v>
      </c>
      <c r="L1070">
        <v>2032</v>
      </c>
      <c r="M1070" s="1">
        <v>40736.621701388889</v>
      </c>
    </row>
    <row r="1071" spans="1:13">
      <c r="A1071" t="s">
        <v>3182</v>
      </c>
      <c r="B1071" s="1">
        <v>43928.784247685187</v>
      </c>
      <c r="C1071" t="s">
        <v>3183</v>
      </c>
      <c r="D1071">
        <v>1</v>
      </c>
      <c r="E1071">
        <v>0</v>
      </c>
      <c r="F1071" t="s">
        <v>15</v>
      </c>
      <c r="G1071" t="s">
        <v>3184</v>
      </c>
      <c r="H1071" t="s">
        <v>3185</v>
      </c>
      <c r="I1071">
        <v>258</v>
      </c>
      <c r="J1071" t="b">
        <v>0</v>
      </c>
      <c r="K1071">
        <v>258</v>
      </c>
      <c r="L1071">
        <v>9340</v>
      </c>
      <c r="M1071" s="1">
        <v>43514.256724537037</v>
      </c>
    </row>
    <row r="1072" spans="1:13" ht="94.5">
      <c r="A1072" t="s">
        <v>3186</v>
      </c>
      <c r="B1072" s="1">
        <v>43928.784212962964</v>
      </c>
      <c r="C1072" t="s">
        <v>3187</v>
      </c>
      <c r="D1072">
        <v>0</v>
      </c>
      <c r="E1072">
        <v>0</v>
      </c>
      <c r="F1072" t="s">
        <v>15</v>
      </c>
      <c r="G1072" t="s">
        <v>3188</v>
      </c>
      <c r="H1072" s="2" t="s">
        <v>3189</v>
      </c>
      <c r="I1072">
        <v>551</v>
      </c>
      <c r="J1072" t="b">
        <v>0</v>
      </c>
      <c r="K1072">
        <v>1696</v>
      </c>
      <c r="L1072">
        <v>141725</v>
      </c>
      <c r="M1072" s="1">
        <v>42737.262372685182</v>
      </c>
    </row>
    <row r="1073" spans="1:13">
      <c r="A1073" t="s">
        <v>3190</v>
      </c>
      <c r="B1073" s="1">
        <v>43928.784143518518</v>
      </c>
      <c r="C1073" t="s">
        <v>3191</v>
      </c>
      <c r="D1073">
        <v>186</v>
      </c>
      <c r="E1073">
        <v>62</v>
      </c>
      <c r="F1073" t="s">
        <v>15</v>
      </c>
      <c r="H1073" t="s">
        <v>3192</v>
      </c>
      <c r="I1073">
        <v>15922</v>
      </c>
      <c r="J1073" t="b">
        <v>0</v>
      </c>
      <c r="K1073">
        <v>393</v>
      </c>
      <c r="L1073">
        <v>11752</v>
      </c>
      <c r="M1073" s="1">
        <v>43724.716574074075</v>
      </c>
    </row>
    <row r="1074" spans="1:13" ht="40.5">
      <c r="A1074" t="s">
        <v>3193</v>
      </c>
      <c r="B1074" s="1">
        <v>43928.783715277779</v>
      </c>
      <c r="C1074" t="s">
        <v>3194</v>
      </c>
      <c r="D1074">
        <v>3</v>
      </c>
      <c r="E1074">
        <v>0</v>
      </c>
      <c r="F1074" t="s">
        <v>15</v>
      </c>
      <c r="G1074" t="s">
        <v>3195</v>
      </c>
      <c r="H1074" s="2" t="s">
        <v>3196</v>
      </c>
      <c r="I1074">
        <v>32</v>
      </c>
      <c r="J1074" t="b">
        <v>0</v>
      </c>
      <c r="K1074">
        <v>40</v>
      </c>
      <c r="L1074">
        <v>354</v>
      </c>
      <c r="M1074" s="1">
        <v>43724.172685185185</v>
      </c>
    </row>
    <row r="1075" spans="1:13">
      <c r="A1075" t="s">
        <v>3055</v>
      </c>
      <c r="B1075" s="1">
        <v>43928.783310185187</v>
      </c>
      <c r="C1075" t="s">
        <v>3197</v>
      </c>
      <c r="D1075">
        <v>0</v>
      </c>
      <c r="E1075">
        <v>0</v>
      </c>
      <c r="F1075" t="s">
        <v>15</v>
      </c>
      <c r="G1075" t="s">
        <v>3057</v>
      </c>
      <c r="H1075" t="s">
        <v>3058</v>
      </c>
      <c r="I1075">
        <v>1689</v>
      </c>
      <c r="J1075" t="b">
        <v>0</v>
      </c>
      <c r="K1075">
        <v>3463</v>
      </c>
      <c r="L1075">
        <v>44499</v>
      </c>
      <c r="M1075" s="1">
        <v>40985.572604166664</v>
      </c>
    </row>
    <row r="1076" spans="1:13">
      <c r="A1076" t="s">
        <v>3198</v>
      </c>
      <c r="B1076" s="1">
        <v>43928.78324074074</v>
      </c>
      <c r="C1076" t="e">
        <f ca="1">DiDiFood_JP なぜPayPay使えないの…</f>
        <v>#NAME?</v>
      </c>
      <c r="D1076">
        <v>0</v>
      </c>
      <c r="E1076">
        <v>0</v>
      </c>
      <c r="F1076" t="s">
        <v>15</v>
      </c>
      <c r="G1076" t="s">
        <v>697</v>
      </c>
      <c r="I1076">
        <v>12</v>
      </c>
      <c r="J1076" t="b">
        <v>0</v>
      </c>
      <c r="K1076">
        <v>235</v>
      </c>
      <c r="L1076">
        <v>256</v>
      </c>
      <c r="M1076" s="1">
        <v>43344.536053240743</v>
      </c>
    </row>
    <row r="1077" spans="1:13">
      <c r="A1077" t="s">
        <v>3199</v>
      </c>
      <c r="B1077" s="1">
        <v>43928.783067129632</v>
      </c>
      <c r="C1077" t="s">
        <v>3200</v>
      </c>
      <c r="D1077">
        <v>0</v>
      </c>
      <c r="E1077">
        <v>0</v>
      </c>
      <c r="F1077" t="s">
        <v>15</v>
      </c>
      <c r="G1077" t="s">
        <v>3201</v>
      </c>
      <c r="I1077">
        <v>298</v>
      </c>
      <c r="J1077" t="b">
        <v>0</v>
      </c>
      <c r="K1077">
        <v>274</v>
      </c>
      <c r="L1077">
        <v>14988</v>
      </c>
      <c r="M1077" s="1">
        <v>42111.362256944441</v>
      </c>
    </row>
    <row r="1078" spans="1:13">
      <c r="A1078" t="s">
        <v>3202</v>
      </c>
      <c r="B1078" s="1">
        <v>43928.782500000001</v>
      </c>
      <c r="C1078" t="s">
        <v>3203</v>
      </c>
      <c r="D1078">
        <v>2</v>
      </c>
      <c r="E1078">
        <v>0</v>
      </c>
      <c r="F1078" t="s">
        <v>15</v>
      </c>
      <c r="G1078" t="s">
        <v>3204</v>
      </c>
      <c r="H1078" t="s">
        <v>3205</v>
      </c>
      <c r="I1078">
        <v>2383</v>
      </c>
      <c r="J1078" t="b">
        <v>0</v>
      </c>
      <c r="K1078">
        <v>2220</v>
      </c>
      <c r="L1078">
        <v>30809</v>
      </c>
      <c r="M1078" s="1">
        <v>40271.083078703705</v>
      </c>
    </row>
    <row r="1079" spans="1:13">
      <c r="A1079" t="s">
        <v>3206</v>
      </c>
      <c r="B1079" s="1">
        <v>43928.782418981478</v>
      </c>
      <c r="C1079" t="s">
        <v>3207</v>
      </c>
      <c r="D1079">
        <v>1</v>
      </c>
      <c r="E1079">
        <v>3</v>
      </c>
      <c r="F1079" t="s">
        <v>15</v>
      </c>
      <c r="G1079" t="s">
        <v>3208</v>
      </c>
      <c r="H1079" t="s">
        <v>3209</v>
      </c>
      <c r="I1079">
        <v>8976</v>
      </c>
      <c r="J1079" t="b">
        <v>0</v>
      </c>
      <c r="K1079">
        <v>3054</v>
      </c>
      <c r="L1079">
        <v>33251</v>
      </c>
      <c r="M1079" s="1">
        <v>42774.703773148147</v>
      </c>
    </row>
    <row r="1080" spans="1:13">
      <c r="A1080" t="s">
        <v>3210</v>
      </c>
      <c r="B1080" s="1">
        <v>43928.782210648147</v>
      </c>
      <c r="C1080" t="s">
        <v>3211</v>
      </c>
      <c r="D1080">
        <v>0</v>
      </c>
      <c r="E1080">
        <v>0</v>
      </c>
      <c r="F1080" t="s">
        <v>15</v>
      </c>
      <c r="G1080" t="s">
        <v>3212</v>
      </c>
      <c r="H1080" t="s">
        <v>3213</v>
      </c>
      <c r="I1080">
        <v>4719</v>
      </c>
      <c r="J1080" t="b">
        <v>0</v>
      </c>
      <c r="K1080">
        <v>5211</v>
      </c>
      <c r="L1080">
        <v>32676</v>
      </c>
      <c r="M1080" s="1">
        <v>40234.171597222223</v>
      </c>
    </row>
    <row r="1081" spans="1:13">
      <c r="A1081" t="s">
        <v>414</v>
      </c>
      <c r="B1081" s="1">
        <v>43928.782187500001</v>
      </c>
      <c r="C1081" t="s">
        <v>3214</v>
      </c>
      <c r="D1081">
        <v>0</v>
      </c>
      <c r="E1081">
        <v>0</v>
      </c>
      <c r="F1081" t="s">
        <v>15</v>
      </c>
      <c r="H1081" t="s">
        <v>416</v>
      </c>
      <c r="I1081">
        <v>28</v>
      </c>
      <c r="J1081" t="b">
        <v>0</v>
      </c>
      <c r="K1081">
        <v>39</v>
      </c>
      <c r="L1081">
        <v>5052</v>
      </c>
      <c r="M1081" s="1">
        <v>43678.207777777781</v>
      </c>
    </row>
    <row r="1082" spans="1:13">
      <c r="A1082" t="s">
        <v>3215</v>
      </c>
      <c r="B1082" s="1">
        <v>43928.782060185185</v>
      </c>
      <c r="C1082" t="s">
        <v>3216</v>
      </c>
      <c r="D1082">
        <v>0</v>
      </c>
      <c r="E1082">
        <v>0</v>
      </c>
      <c r="F1082" t="s">
        <v>15</v>
      </c>
      <c r="G1082" t="s">
        <v>3217</v>
      </c>
      <c r="H1082" t="s">
        <v>3218</v>
      </c>
      <c r="I1082">
        <v>402</v>
      </c>
      <c r="J1082" t="b">
        <v>0</v>
      </c>
      <c r="K1082">
        <v>314</v>
      </c>
      <c r="L1082">
        <v>53024</v>
      </c>
      <c r="M1082" s="1">
        <v>40796.094398148147</v>
      </c>
    </row>
    <row r="1083" spans="1:13" ht="54">
      <c r="A1083" t="s">
        <v>3219</v>
      </c>
      <c r="B1083" s="1">
        <v>43928.7812037037</v>
      </c>
      <c r="C1083" t="s">
        <v>3220</v>
      </c>
      <c r="D1083">
        <v>11</v>
      </c>
      <c r="E1083">
        <v>0</v>
      </c>
      <c r="F1083" t="s">
        <v>15</v>
      </c>
      <c r="G1083" t="s">
        <v>3221</v>
      </c>
      <c r="H1083" s="2" t="s">
        <v>3222</v>
      </c>
      <c r="I1083">
        <v>118</v>
      </c>
      <c r="J1083" t="b">
        <v>0</v>
      </c>
      <c r="K1083">
        <v>82</v>
      </c>
      <c r="L1083">
        <v>1518</v>
      </c>
      <c r="M1083" s="1">
        <v>43032.361793981479</v>
      </c>
    </row>
    <row r="1084" spans="1:13">
      <c r="A1084" t="s">
        <v>3223</v>
      </c>
      <c r="B1084" s="1">
        <v>43928.780798611115</v>
      </c>
      <c r="C1084" t="s">
        <v>3224</v>
      </c>
      <c r="D1084">
        <v>3</v>
      </c>
      <c r="E1084">
        <v>0</v>
      </c>
      <c r="F1084" t="s">
        <v>15</v>
      </c>
      <c r="G1084" t="s">
        <v>3225</v>
      </c>
      <c r="H1084" t="s">
        <v>3226</v>
      </c>
      <c r="I1084">
        <v>253</v>
      </c>
      <c r="J1084" t="b">
        <v>0</v>
      </c>
      <c r="K1084">
        <v>382</v>
      </c>
      <c r="L1084">
        <v>13309</v>
      </c>
      <c r="M1084" s="1">
        <v>42410.355486111112</v>
      </c>
    </row>
    <row r="1085" spans="1:13">
      <c r="A1085" t="s">
        <v>3227</v>
      </c>
      <c r="B1085" s="1">
        <v>43928.780046296299</v>
      </c>
      <c r="C1085" t="s">
        <v>3228</v>
      </c>
      <c r="D1085">
        <v>0</v>
      </c>
      <c r="E1085">
        <v>0</v>
      </c>
      <c r="F1085" t="s">
        <v>15</v>
      </c>
      <c r="G1085" t="s">
        <v>3229</v>
      </c>
      <c r="H1085" t="s">
        <v>3230</v>
      </c>
      <c r="I1085">
        <v>402</v>
      </c>
      <c r="J1085" t="b">
        <v>0</v>
      </c>
      <c r="K1085">
        <v>276</v>
      </c>
      <c r="L1085">
        <v>11624</v>
      </c>
      <c r="M1085" s="1">
        <v>41009.193182870367</v>
      </c>
    </row>
    <row r="1086" spans="1:13">
      <c r="A1086" t="s">
        <v>3231</v>
      </c>
      <c r="B1086" s="1">
        <v>43928.779699074075</v>
      </c>
      <c r="C1086" t="s">
        <v>3232</v>
      </c>
      <c r="D1086">
        <v>19</v>
      </c>
      <c r="E1086">
        <v>0</v>
      </c>
      <c r="F1086" t="s">
        <v>15</v>
      </c>
      <c r="G1086" t="s">
        <v>3233</v>
      </c>
      <c r="H1086" t="s">
        <v>3234</v>
      </c>
      <c r="I1086">
        <v>1112</v>
      </c>
      <c r="J1086" t="b">
        <v>0</v>
      </c>
      <c r="K1086">
        <v>98</v>
      </c>
      <c r="L1086">
        <v>3029</v>
      </c>
      <c r="M1086" s="1">
        <v>40196.585949074077</v>
      </c>
    </row>
    <row r="1087" spans="1:13">
      <c r="A1087" t="s">
        <v>3235</v>
      </c>
      <c r="B1087" s="1">
        <v>43928.779432870368</v>
      </c>
      <c r="C1087" t="s">
        <v>3236</v>
      </c>
      <c r="D1087">
        <v>0</v>
      </c>
      <c r="E1087">
        <v>0</v>
      </c>
      <c r="F1087" t="s">
        <v>15</v>
      </c>
      <c r="H1087" t="s">
        <v>3237</v>
      </c>
      <c r="I1087">
        <v>982</v>
      </c>
      <c r="J1087" t="b">
        <v>0</v>
      </c>
      <c r="K1087">
        <v>1095</v>
      </c>
      <c r="L1087">
        <v>77811</v>
      </c>
      <c r="M1087" s="1">
        <v>42652.768159722225</v>
      </c>
    </row>
    <row r="1088" spans="1:13" ht="81">
      <c r="A1088" t="s">
        <v>1740</v>
      </c>
      <c r="B1088" s="1">
        <v>43928.778865740744</v>
      </c>
      <c r="C1088" t="s">
        <v>3238</v>
      </c>
      <c r="D1088">
        <v>0</v>
      </c>
      <c r="E1088">
        <v>0</v>
      </c>
      <c r="F1088" t="s">
        <v>15</v>
      </c>
      <c r="H1088" s="2" t="s">
        <v>1742</v>
      </c>
      <c r="I1088">
        <v>100</v>
      </c>
      <c r="J1088" t="b">
        <v>0</v>
      </c>
      <c r="K1088">
        <v>100</v>
      </c>
      <c r="L1088">
        <v>8682</v>
      </c>
      <c r="M1088" s="1">
        <v>43422.674872685187</v>
      </c>
    </row>
    <row r="1089" spans="1:13">
      <c r="A1089" t="s">
        <v>827</v>
      </c>
      <c r="B1089" s="1">
        <v>43928.778773148151</v>
      </c>
      <c r="C1089" t="s">
        <v>3239</v>
      </c>
      <c r="D1089">
        <v>0</v>
      </c>
      <c r="E1089">
        <v>0</v>
      </c>
      <c r="F1089" t="s">
        <v>15</v>
      </c>
      <c r="H1089" t="s">
        <v>829</v>
      </c>
      <c r="I1089">
        <v>1633</v>
      </c>
      <c r="J1089" t="b">
        <v>0</v>
      </c>
      <c r="K1089">
        <v>3422</v>
      </c>
      <c r="L1089">
        <v>35807</v>
      </c>
      <c r="M1089" s="1">
        <v>43341.148958333331</v>
      </c>
    </row>
    <row r="1090" spans="1:13">
      <c r="A1090" t="s">
        <v>3240</v>
      </c>
      <c r="B1090" s="1">
        <v>43928.778622685182</v>
      </c>
      <c r="C1090" t="s">
        <v>3241</v>
      </c>
      <c r="D1090">
        <v>0</v>
      </c>
      <c r="E1090">
        <v>0</v>
      </c>
      <c r="F1090" t="s">
        <v>15</v>
      </c>
      <c r="G1090" t="s">
        <v>3242</v>
      </c>
      <c r="H1090" t="s">
        <v>3243</v>
      </c>
      <c r="I1090">
        <v>611</v>
      </c>
      <c r="J1090" t="b">
        <v>0</v>
      </c>
      <c r="K1090">
        <v>2217</v>
      </c>
      <c r="L1090">
        <v>14850</v>
      </c>
      <c r="M1090" s="1">
        <v>42221.450243055559</v>
      </c>
    </row>
    <row r="1091" spans="1:13" ht="40.5">
      <c r="A1091" t="s">
        <v>3244</v>
      </c>
      <c r="B1091" s="1">
        <v>43928.778425925928</v>
      </c>
      <c r="C1091" t="s">
        <v>3245</v>
      </c>
      <c r="D1091">
        <v>1</v>
      </c>
      <c r="E1091">
        <v>0</v>
      </c>
      <c r="F1091" t="s">
        <v>15</v>
      </c>
      <c r="H1091" s="2" t="s">
        <v>3246</v>
      </c>
      <c r="I1091">
        <v>12</v>
      </c>
      <c r="J1091" t="b">
        <v>0</v>
      </c>
      <c r="K1091">
        <v>397</v>
      </c>
      <c r="L1091">
        <v>65</v>
      </c>
      <c r="M1091" s="1">
        <v>41837.224305555559</v>
      </c>
    </row>
    <row r="1092" spans="1:13" ht="135">
      <c r="A1092" t="s">
        <v>3247</v>
      </c>
      <c r="B1092" s="1">
        <v>43928.777858796297</v>
      </c>
      <c r="C1092" t="s">
        <v>3248</v>
      </c>
      <c r="D1092">
        <v>6</v>
      </c>
      <c r="E1092">
        <v>1</v>
      </c>
      <c r="F1092" t="s">
        <v>15</v>
      </c>
      <c r="G1092" t="s">
        <v>3249</v>
      </c>
      <c r="H1092" s="2" t="s">
        <v>3250</v>
      </c>
      <c r="I1092">
        <v>299</v>
      </c>
      <c r="J1092" t="b">
        <v>0</v>
      </c>
      <c r="K1092">
        <v>275</v>
      </c>
      <c r="L1092">
        <v>34333</v>
      </c>
      <c r="M1092" s="1">
        <v>43253.436979166669</v>
      </c>
    </row>
    <row r="1093" spans="1:13">
      <c r="A1093" t="s">
        <v>3251</v>
      </c>
      <c r="B1093" s="1">
        <v>43928.77784722222</v>
      </c>
      <c r="C1093" t="s">
        <v>3252</v>
      </c>
      <c r="D1093">
        <v>0</v>
      </c>
      <c r="E1093">
        <v>0</v>
      </c>
      <c r="F1093" t="s">
        <v>15</v>
      </c>
      <c r="G1093" t="s">
        <v>3253</v>
      </c>
      <c r="H1093" t="s">
        <v>3254</v>
      </c>
      <c r="I1093">
        <v>29</v>
      </c>
      <c r="J1093" t="b">
        <v>0</v>
      </c>
      <c r="K1093">
        <v>89</v>
      </c>
      <c r="L1093">
        <v>258</v>
      </c>
      <c r="M1093" s="1">
        <v>43750.352824074071</v>
      </c>
    </row>
    <row r="1094" spans="1:13">
      <c r="A1094" t="s">
        <v>3255</v>
      </c>
      <c r="B1094" s="1">
        <v>43928.777777777781</v>
      </c>
      <c r="C1094" t="e">
        <f ca="1">u1rock5050x 取り敢えず言った言わないの話になる様です。その中で妥協点を見つけるしかない様です。頭に来ましたがソフトバンクは部署が違うからと末端に責任を押しつけて知らんぷりとするようです。ヤフーとpaypayが無ければ他会社へ移動したいです。</f>
        <v>#NAME?</v>
      </c>
      <c r="D1094">
        <v>1</v>
      </c>
      <c r="E1094">
        <v>0</v>
      </c>
      <c r="F1094" t="s">
        <v>15</v>
      </c>
      <c r="G1094" t="s">
        <v>3256</v>
      </c>
      <c r="H1094" t="s">
        <v>3257</v>
      </c>
      <c r="I1094">
        <v>647</v>
      </c>
      <c r="J1094" t="b">
        <v>0</v>
      </c>
      <c r="K1094">
        <v>922</v>
      </c>
      <c r="L1094">
        <v>7381</v>
      </c>
      <c r="M1094" s="1">
        <v>41441.162361111114</v>
      </c>
    </row>
    <row r="1095" spans="1:13" ht="81">
      <c r="A1095" t="s">
        <v>1740</v>
      </c>
      <c r="B1095" s="1">
        <v>43928.777719907404</v>
      </c>
      <c r="C1095" t="e">
        <f ca="1">Almark0026 をかえりナサイ(￣▽￣)</f>
        <v>#NAME?</v>
      </c>
      <c r="D1095">
        <v>0</v>
      </c>
      <c r="E1095">
        <v>0</v>
      </c>
      <c r="F1095" t="s">
        <v>15</v>
      </c>
      <c r="H1095" s="2" t="s">
        <v>1742</v>
      </c>
      <c r="I1095">
        <v>100</v>
      </c>
      <c r="J1095" t="b">
        <v>0</v>
      </c>
      <c r="K1095">
        <v>100</v>
      </c>
      <c r="L1095">
        <v>8682</v>
      </c>
      <c r="M1095" s="1">
        <v>43422.674872685187</v>
      </c>
    </row>
    <row r="1096" spans="1:13">
      <c r="A1096" t="s">
        <v>3258</v>
      </c>
      <c r="B1096" s="1">
        <v>43928.777141203704</v>
      </c>
      <c r="C1096" t="s">
        <v>3259</v>
      </c>
      <c r="D1096">
        <v>1</v>
      </c>
      <c r="E1096">
        <v>0</v>
      </c>
      <c r="F1096" t="s">
        <v>15</v>
      </c>
      <c r="G1096" t="s">
        <v>3260</v>
      </c>
      <c r="H1096" t="s">
        <v>3261</v>
      </c>
      <c r="I1096">
        <v>128</v>
      </c>
      <c r="J1096" t="b">
        <v>0</v>
      </c>
      <c r="K1096">
        <v>303</v>
      </c>
      <c r="L1096">
        <v>14185</v>
      </c>
      <c r="M1096" s="1">
        <v>42294.579386574071</v>
      </c>
    </row>
    <row r="1097" spans="1:13" ht="27">
      <c r="A1097" t="s">
        <v>3262</v>
      </c>
      <c r="B1097" s="1">
        <v>43928.777094907404</v>
      </c>
      <c r="C1097" t="s">
        <v>3263</v>
      </c>
      <c r="D1097">
        <v>0</v>
      </c>
      <c r="E1097">
        <v>0</v>
      </c>
      <c r="F1097" t="s">
        <v>15</v>
      </c>
      <c r="H1097" s="2" t="s">
        <v>3264</v>
      </c>
      <c r="I1097">
        <v>46</v>
      </c>
      <c r="J1097" t="b">
        <v>0</v>
      </c>
      <c r="K1097">
        <v>132</v>
      </c>
      <c r="L1097">
        <v>1456</v>
      </c>
      <c r="M1097" s="1">
        <v>41944.24726851852</v>
      </c>
    </row>
    <row r="1098" spans="1:13" ht="54">
      <c r="A1098" t="s">
        <v>3265</v>
      </c>
      <c r="B1098" s="1">
        <v>43928.777025462965</v>
      </c>
      <c r="C1098" t="s">
        <v>3266</v>
      </c>
      <c r="D1098">
        <v>1</v>
      </c>
      <c r="E1098">
        <v>0</v>
      </c>
      <c r="F1098" t="s">
        <v>15</v>
      </c>
      <c r="H1098" s="2" t="s">
        <v>3267</v>
      </c>
      <c r="I1098">
        <v>219</v>
      </c>
      <c r="J1098" t="b">
        <v>0</v>
      </c>
      <c r="K1098">
        <v>236</v>
      </c>
      <c r="L1098">
        <v>7484</v>
      </c>
      <c r="M1098" s="1">
        <v>41612.504930555559</v>
      </c>
    </row>
    <row r="1099" spans="1:13">
      <c r="A1099" t="s">
        <v>3268</v>
      </c>
      <c r="B1099" s="1">
        <v>43928.776909722219</v>
      </c>
      <c r="C1099" t="e">
        <f ca="1">micomico03 そうなんですよね。前はPayPay使えなくて安いけどあまり行ってなかったので良かったです😄</f>
        <v>#NAME?</v>
      </c>
      <c r="D1099">
        <v>1</v>
      </c>
      <c r="E1099">
        <v>0</v>
      </c>
      <c r="F1099" t="s">
        <v>15</v>
      </c>
      <c r="G1099" t="s">
        <v>3269</v>
      </c>
      <c r="H1099" t="s">
        <v>3270</v>
      </c>
      <c r="I1099">
        <v>207</v>
      </c>
      <c r="J1099" t="b">
        <v>0</v>
      </c>
      <c r="K1099">
        <v>228</v>
      </c>
      <c r="L1099">
        <v>10657</v>
      </c>
      <c r="M1099" s="1">
        <v>40285.597581018519</v>
      </c>
    </row>
    <row r="1100" spans="1:13">
      <c r="A1100" t="s">
        <v>806</v>
      </c>
      <c r="B1100" s="1">
        <v>43928.77685185185</v>
      </c>
      <c r="C1100" t="s">
        <v>3271</v>
      </c>
      <c r="D1100">
        <v>0</v>
      </c>
      <c r="E1100">
        <v>3</v>
      </c>
      <c r="F1100" t="s">
        <v>15</v>
      </c>
      <c r="G1100" t="s">
        <v>808</v>
      </c>
      <c r="H1100" t="s">
        <v>809</v>
      </c>
      <c r="I1100">
        <v>2848</v>
      </c>
      <c r="J1100" t="b">
        <v>0</v>
      </c>
      <c r="K1100">
        <v>2745</v>
      </c>
      <c r="L1100">
        <v>15226</v>
      </c>
      <c r="M1100" s="1">
        <v>42333.079502314817</v>
      </c>
    </row>
    <row r="1101" spans="1:13">
      <c r="A1101" t="s">
        <v>3272</v>
      </c>
      <c r="B1101" s="1">
        <v>43928.77652777778</v>
      </c>
      <c r="C1101" t="e">
        <f ca="1">_xlfn.SINGLE(miso_sun _xlfn.SINGLE(nitta_jozo PayPay払いで買いたいです🥺))</f>
        <v>#NAME?</v>
      </c>
      <c r="D1101">
        <v>0</v>
      </c>
      <c r="E1101">
        <v>0</v>
      </c>
      <c r="F1101" t="s">
        <v>15</v>
      </c>
      <c r="H1101" t="s">
        <v>3273</v>
      </c>
      <c r="I1101">
        <v>304</v>
      </c>
      <c r="J1101" t="b">
        <v>0</v>
      </c>
      <c r="K1101">
        <v>282</v>
      </c>
      <c r="L1101">
        <v>7757</v>
      </c>
      <c r="M1101" s="1">
        <v>41286.749837962961</v>
      </c>
    </row>
    <row r="1102" spans="1:13" ht="94.5">
      <c r="A1102" t="s">
        <v>3274</v>
      </c>
      <c r="B1102" s="1">
        <v>43928.776435185187</v>
      </c>
      <c r="C1102" t="e">
        <f ca="1">_xlfn.SINGLE(miyaarcus _xlfn.SINGLE(MissAllyMcBeal 私の勤める会社もPOSシステム改修してバーコード読み取り機能がつくまでの過渡期にQR読み取りさせてて)),その都度上司にpaypayでの振込み予定額を伝え ,履歴に出て上司の承認後精算というのを経験してたので偶然の産物ですけどねこの知識は</f>
        <v>#NAME?</v>
      </c>
      <c r="D1102">
        <v>1</v>
      </c>
      <c r="E1102">
        <v>0</v>
      </c>
      <c r="F1102" t="s">
        <v>15</v>
      </c>
      <c r="G1102" t="s">
        <v>3275</v>
      </c>
      <c r="H1102" s="2" t="s">
        <v>3276</v>
      </c>
      <c r="I1102">
        <v>266</v>
      </c>
      <c r="J1102" t="b">
        <v>0</v>
      </c>
      <c r="K1102">
        <v>286</v>
      </c>
      <c r="L1102">
        <v>20946</v>
      </c>
      <c r="M1102" s="1">
        <v>40399.592222222222</v>
      </c>
    </row>
    <row r="1103" spans="1:13">
      <c r="A1103" t="s">
        <v>3277</v>
      </c>
      <c r="B1103" s="1">
        <v>43928.776273148149</v>
      </c>
      <c r="C1103" t="s">
        <v>3278</v>
      </c>
      <c r="D1103">
        <v>4</v>
      </c>
      <c r="E1103">
        <v>0</v>
      </c>
      <c r="F1103" t="s">
        <v>15</v>
      </c>
      <c r="G1103" t="s">
        <v>243</v>
      </c>
      <c r="H1103" t="s">
        <v>3279</v>
      </c>
      <c r="I1103">
        <v>790</v>
      </c>
      <c r="J1103" t="b">
        <v>0</v>
      </c>
      <c r="K1103">
        <v>728</v>
      </c>
      <c r="L1103">
        <v>21620</v>
      </c>
      <c r="M1103" s="1">
        <v>42063.467199074075</v>
      </c>
    </row>
    <row r="1104" spans="1:13">
      <c r="A1104" t="s">
        <v>3280</v>
      </c>
      <c r="B1104" s="1">
        <v>43928.775717592594</v>
      </c>
      <c r="C1104" t="s">
        <v>3281</v>
      </c>
      <c r="D1104">
        <v>5</v>
      </c>
      <c r="E1104">
        <v>0</v>
      </c>
      <c r="F1104" t="s">
        <v>15</v>
      </c>
      <c r="G1104" t="s">
        <v>3282</v>
      </c>
      <c r="H1104" t="s">
        <v>3283</v>
      </c>
      <c r="I1104">
        <v>2397</v>
      </c>
      <c r="J1104" t="b">
        <v>0</v>
      </c>
      <c r="K1104">
        <v>2793</v>
      </c>
      <c r="L1104">
        <v>271272</v>
      </c>
      <c r="M1104" s="1">
        <v>41324.204456018517</v>
      </c>
    </row>
    <row r="1105" spans="1:13">
      <c r="A1105" t="s">
        <v>3284</v>
      </c>
      <c r="B1105" s="1">
        <v>43928.775416666664</v>
      </c>
      <c r="C1105" t="e">
        <f ca="1">mori9532 やっぱpaypay有力ですね🤔</f>
        <v>#NAME?</v>
      </c>
      <c r="D1105">
        <v>0</v>
      </c>
      <c r="E1105">
        <v>0</v>
      </c>
      <c r="F1105" t="s">
        <v>15</v>
      </c>
      <c r="G1105" t="s">
        <v>3285</v>
      </c>
      <c r="H1105" t="s">
        <v>3286</v>
      </c>
      <c r="I1105">
        <v>41780</v>
      </c>
      <c r="J1105" t="b">
        <v>0</v>
      </c>
      <c r="K1105">
        <v>998</v>
      </c>
      <c r="L1105">
        <v>16247</v>
      </c>
      <c r="M1105" s="1">
        <v>41926.451956018522</v>
      </c>
    </row>
    <row r="1106" spans="1:13">
      <c r="A1106" t="s">
        <v>3287</v>
      </c>
      <c r="B1106" s="1">
        <v>43928.775300925925</v>
      </c>
      <c r="C1106" t="s">
        <v>3288</v>
      </c>
      <c r="D1106">
        <v>1</v>
      </c>
      <c r="E1106">
        <v>0</v>
      </c>
      <c r="F1106" t="s">
        <v>15</v>
      </c>
      <c r="G1106" t="s">
        <v>3289</v>
      </c>
      <c r="H1106" t="s">
        <v>3290</v>
      </c>
      <c r="I1106">
        <v>1573</v>
      </c>
      <c r="J1106" t="b">
        <v>0</v>
      </c>
      <c r="K1106">
        <v>1226</v>
      </c>
      <c r="L1106">
        <v>193454</v>
      </c>
      <c r="M1106" s="1">
        <v>40469.728217592594</v>
      </c>
    </row>
    <row r="1107" spans="1:13">
      <c r="A1107" t="s">
        <v>3291</v>
      </c>
      <c r="B1107" s="1">
        <v>43928.775254629632</v>
      </c>
      <c r="C1107" t="s">
        <v>3292</v>
      </c>
      <c r="D1107">
        <v>0</v>
      </c>
      <c r="E1107">
        <v>0</v>
      </c>
      <c r="F1107" t="s">
        <v>15</v>
      </c>
      <c r="G1107" t="s">
        <v>3293</v>
      </c>
      <c r="H1107" t="s">
        <v>3294</v>
      </c>
      <c r="I1107">
        <v>85</v>
      </c>
      <c r="J1107" t="b">
        <v>0</v>
      </c>
      <c r="K1107">
        <v>110</v>
      </c>
      <c r="L1107">
        <v>9417</v>
      </c>
      <c r="M1107" s="1">
        <v>40625.172256944446</v>
      </c>
    </row>
    <row r="1108" spans="1:13">
      <c r="A1108" t="s">
        <v>3295</v>
      </c>
      <c r="B1108" s="1">
        <v>43928.775208333333</v>
      </c>
      <c r="C1108" t="s">
        <v>3296</v>
      </c>
      <c r="D1108">
        <v>3</v>
      </c>
      <c r="E1108">
        <v>0</v>
      </c>
      <c r="F1108" t="s">
        <v>15</v>
      </c>
      <c r="G1108" t="s">
        <v>3297</v>
      </c>
      <c r="H1108" t="s">
        <v>3298</v>
      </c>
      <c r="I1108">
        <v>536</v>
      </c>
      <c r="J1108" t="b">
        <v>0</v>
      </c>
      <c r="K1108">
        <v>552</v>
      </c>
      <c r="L1108">
        <v>14262</v>
      </c>
      <c r="M1108" s="1">
        <v>40953.165335648147</v>
      </c>
    </row>
    <row r="1109" spans="1:13">
      <c r="A1109" t="s">
        <v>3284</v>
      </c>
      <c r="B1109" s="1">
        <v>43928.775011574071</v>
      </c>
      <c r="C1109" t="s">
        <v>3299</v>
      </c>
      <c r="D1109">
        <v>1</v>
      </c>
      <c r="E1109">
        <v>0</v>
      </c>
      <c r="F1109" t="s">
        <v>15</v>
      </c>
      <c r="G1109" t="s">
        <v>3285</v>
      </c>
      <c r="H1109" t="s">
        <v>3286</v>
      </c>
      <c r="I1109">
        <v>41780</v>
      </c>
      <c r="J1109" t="b">
        <v>0</v>
      </c>
      <c r="K1109">
        <v>998</v>
      </c>
      <c r="L1109">
        <v>16247</v>
      </c>
      <c r="M1109" s="1">
        <v>41926.451956018522</v>
      </c>
    </row>
    <row r="1110" spans="1:13">
      <c r="A1110" t="s">
        <v>1450</v>
      </c>
      <c r="B1110" s="1">
        <v>43928.774953703702</v>
      </c>
      <c r="C1110" t="s">
        <v>3300</v>
      </c>
      <c r="D1110">
        <v>18</v>
      </c>
      <c r="E1110">
        <v>2</v>
      </c>
      <c r="F1110" t="s">
        <v>15</v>
      </c>
      <c r="H1110" t="s">
        <v>1451</v>
      </c>
      <c r="I1110">
        <v>681</v>
      </c>
      <c r="J1110" t="b">
        <v>0</v>
      </c>
      <c r="K1110">
        <v>830</v>
      </c>
      <c r="L1110">
        <v>5607</v>
      </c>
      <c r="M1110" s="1">
        <v>43850.243055555555</v>
      </c>
    </row>
    <row r="1111" spans="1:13">
      <c r="A1111" t="s">
        <v>3301</v>
      </c>
      <c r="B1111" s="1">
        <v>43928.774537037039</v>
      </c>
      <c r="C1111" t="s">
        <v>3302</v>
      </c>
      <c r="D1111">
        <v>2</v>
      </c>
      <c r="E1111">
        <v>0</v>
      </c>
      <c r="F1111" t="s">
        <v>15</v>
      </c>
      <c r="G1111" t="s">
        <v>3303</v>
      </c>
      <c r="H1111" t="s">
        <v>3304</v>
      </c>
      <c r="I1111">
        <v>69</v>
      </c>
      <c r="J1111" t="b">
        <v>0</v>
      </c>
      <c r="K1111">
        <v>111</v>
      </c>
      <c r="L1111">
        <v>14464</v>
      </c>
      <c r="M1111" s="1">
        <v>42885.357916666668</v>
      </c>
    </row>
    <row r="1112" spans="1:13">
      <c r="A1112" t="s">
        <v>3305</v>
      </c>
      <c r="B1112" s="1">
        <v>43928.774398148147</v>
      </c>
      <c r="C1112" t="s">
        <v>3306</v>
      </c>
      <c r="D1112">
        <v>0</v>
      </c>
      <c r="E1112">
        <v>0</v>
      </c>
      <c r="F1112" t="s">
        <v>15</v>
      </c>
      <c r="G1112" t="s">
        <v>3307</v>
      </c>
      <c r="H1112" t="s">
        <v>3308</v>
      </c>
      <c r="I1112">
        <v>20</v>
      </c>
      <c r="J1112" t="b">
        <v>0</v>
      </c>
      <c r="K1112">
        <v>98</v>
      </c>
      <c r="L1112">
        <v>11037</v>
      </c>
      <c r="M1112" s="1">
        <v>40511.686631944445</v>
      </c>
    </row>
    <row r="1113" spans="1:13">
      <c r="A1113" t="s">
        <v>3309</v>
      </c>
      <c r="B1113" s="1">
        <v>43928.774247685185</v>
      </c>
      <c r="C1113" t="s">
        <v>3310</v>
      </c>
      <c r="D1113">
        <v>0</v>
      </c>
      <c r="E1113">
        <v>0</v>
      </c>
      <c r="F1113" t="s">
        <v>15</v>
      </c>
      <c r="G1113" t="s">
        <v>3311</v>
      </c>
      <c r="H1113" t="s">
        <v>3312</v>
      </c>
      <c r="I1113">
        <v>83</v>
      </c>
      <c r="J1113" t="b">
        <v>0</v>
      </c>
      <c r="K1113">
        <v>83</v>
      </c>
      <c r="L1113">
        <v>28351</v>
      </c>
      <c r="M1113" s="1">
        <v>41465.538032407407</v>
      </c>
    </row>
    <row r="1114" spans="1:13">
      <c r="A1114" t="s">
        <v>3313</v>
      </c>
      <c r="B1114" s="1">
        <v>43928.774201388886</v>
      </c>
      <c r="C1114" t="e">
        <f ca="1">_xlfn.SINGLE(abth595 面倒なのでついSuicaを使いガチでしたが),PayPayお得ですよね</f>
        <v>#NAME?</v>
      </c>
      <c r="D1114">
        <v>0</v>
      </c>
      <c r="E1114">
        <v>0</v>
      </c>
      <c r="F1114" t="s">
        <v>15</v>
      </c>
      <c r="H1114" t="s">
        <v>3314</v>
      </c>
      <c r="I1114">
        <v>533</v>
      </c>
      <c r="J1114" t="b">
        <v>0</v>
      </c>
      <c r="K1114">
        <v>1100</v>
      </c>
      <c r="L1114">
        <v>189250</v>
      </c>
      <c r="M1114" s="1">
        <v>42394.590011574073</v>
      </c>
    </row>
    <row r="1115" spans="1:13">
      <c r="A1115" t="s">
        <v>3315</v>
      </c>
      <c r="B1115" s="1">
        <v>43928.774189814816</v>
      </c>
      <c r="C1115" t="s">
        <v>3316</v>
      </c>
      <c r="D1115">
        <v>0</v>
      </c>
      <c r="E1115">
        <v>0</v>
      </c>
      <c r="F1115" t="s">
        <v>15</v>
      </c>
      <c r="H1115" t="s">
        <v>3317</v>
      </c>
      <c r="I1115">
        <v>46</v>
      </c>
      <c r="J1115" t="b">
        <v>0</v>
      </c>
      <c r="K1115">
        <v>46</v>
      </c>
      <c r="L1115">
        <v>850</v>
      </c>
      <c r="M1115" s="1">
        <v>43218.676921296297</v>
      </c>
    </row>
    <row r="1116" spans="1:13">
      <c r="A1116" t="s">
        <v>3318</v>
      </c>
      <c r="B1116" s="1">
        <v>43928.774062500001</v>
      </c>
      <c r="C1116" t="s">
        <v>3319</v>
      </c>
      <c r="D1116">
        <v>1</v>
      </c>
      <c r="E1116">
        <v>0</v>
      </c>
      <c r="F1116" t="s">
        <v>15</v>
      </c>
      <c r="H1116" t="s">
        <v>3320</v>
      </c>
      <c r="I1116">
        <v>105</v>
      </c>
      <c r="J1116" t="b">
        <v>0</v>
      </c>
      <c r="K1116">
        <v>68</v>
      </c>
      <c r="L1116">
        <v>14158</v>
      </c>
      <c r="M1116" s="1">
        <v>40882.601168981484</v>
      </c>
    </row>
    <row r="1117" spans="1:13">
      <c r="A1117" t="s">
        <v>3321</v>
      </c>
      <c r="B1117" s="1">
        <v>43928.774039351854</v>
      </c>
      <c r="C1117" t="s">
        <v>3322</v>
      </c>
      <c r="D1117">
        <v>9</v>
      </c>
      <c r="E1117">
        <v>3</v>
      </c>
      <c r="F1117" t="s">
        <v>15</v>
      </c>
      <c r="G1117" t="s">
        <v>3323</v>
      </c>
      <c r="H1117" t="s">
        <v>3324</v>
      </c>
      <c r="I1117">
        <v>8802</v>
      </c>
      <c r="J1117" t="b">
        <v>0</v>
      </c>
      <c r="K1117">
        <v>77</v>
      </c>
      <c r="L1117">
        <v>686</v>
      </c>
      <c r="M1117" s="1">
        <v>43621.795486111114</v>
      </c>
    </row>
    <row r="1118" spans="1:13">
      <c r="A1118" t="s">
        <v>3325</v>
      </c>
      <c r="B1118" s="1">
        <v>43928.774004629631</v>
      </c>
      <c r="C1118" t="s">
        <v>3326</v>
      </c>
      <c r="D1118">
        <v>1</v>
      </c>
      <c r="E1118">
        <v>0</v>
      </c>
      <c r="F1118" t="s">
        <v>15</v>
      </c>
      <c r="G1118" t="s">
        <v>3327</v>
      </c>
      <c r="H1118" t="s">
        <v>3328</v>
      </c>
      <c r="I1118">
        <v>612</v>
      </c>
      <c r="J1118" t="b">
        <v>0</v>
      </c>
      <c r="K1118">
        <v>755</v>
      </c>
      <c r="L1118">
        <v>1644</v>
      </c>
      <c r="M1118" s="1">
        <v>42326.346203703702</v>
      </c>
    </row>
    <row r="1119" spans="1:13">
      <c r="A1119" t="s">
        <v>3329</v>
      </c>
      <c r="B1119" s="1">
        <v>43928.773958333331</v>
      </c>
      <c r="C1119" t="s">
        <v>3330</v>
      </c>
      <c r="D1119">
        <v>1</v>
      </c>
      <c r="E1119">
        <v>0</v>
      </c>
      <c r="F1119" t="s">
        <v>15</v>
      </c>
      <c r="G1119" t="s">
        <v>3331</v>
      </c>
      <c r="H1119" t="s">
        <v>3332</v>
      </c>
      <c r="I1119">
        <v>125</v>
      </c>
      <c r="J1119" t="b">
        <v>0</v>
      </c>
      <c r="K1119">
        <v>997</v>
      </c>
      <c r="L1119">
        <v>45826</v>
      </c>
      <c r="M1119" s="1">
        <v>41694.704513888886</v>
      </c>
    </row>
    <row r="1120" spans="1:13">
      <c r="A1120" t="s">
        <v>3333</v>
      </c>
      <c r="B1120" s="1">
        <v>43928.773900462962</v>
      </c>
      <c r="C1120" t="e">
        <f ca="1">_xlfn.SINGLE(L6eth デンセパ),Booty,べびわん,PayPayこの4曲定番</f>
        <v>#NAME?</v>
      </c>
      <c r="D1120">
        <v>1</v>
      </c>
      <c r="E1120">
        <v>0</v>
      </c>
      <c r="F1120" t="s">
        <v>15</v>
      </c>
      <c r="G1120" t="s">
        <v>3334</v>
      </c>
      <c r="H1120" t="e">
        <f ca="1">D_a_O_3/s1noe/Sa911y/DgGeros/Ak1ri/Tai_koya/Aim_Ever/Nowrururu/ochuniki114/Nizy_ht/Maki_msm/Alyx7cax/taso767/Hime__027</f>
        <v>#NAME?</v>
      </c>
      <c r="I1120">
        <v>918</v>
      </c>
      <c r="J1120" t="b">
        <v>0</v>
      </c>
      <c r="K1120">
        <v>174</v>
      </c>
      <c r="L1120">
        <v>6263</v>
      </c>
      <c r="M1120" s="1">
        <v>43669.606840277775</v>
      </c>
    </row>
    <row r="1121" spans="1:13" ht="121.5">
      <c r="A1121" t="s">
        <v>3335</v>
      </c>
      <c r="B1121" s="1">
        <v>43928.773518518516</v>
      </c>
      <c r="C1121" t="s">
        <v>3336</v>
      </c>
      <c r="D1121">
        <v>0</v>
      </c>
      <c r="E1121">
        <v>0</v>
      </c>
      <c r="F1121" t="s">
        <v>15</v>
      </c>
      <c r="H1121" s="2" t="s">
        <v>3337</v>
      </c>
      <c r="I1121">
        <v>17</v>
      </c>
      <c r="J1121" t="b">
        <v>0</v>
      </c>
      <c r="K1121">
        <v>39</v>
      </c>
      <c r="L1121">
        <v>321</v>
      </c>
      <c r="M1121" s="1">
        <v>43797.485821759263</v>
      </c>
    </row>
    <row r="1122" spans="1:13">
      <c r="A1122" t="s">
        <v>3338</v>
      </c>
      <c r="B1122" s="1">
        <v>43928.773194444446</v>
      </c>
      <c r="C1122" t="s">
        <v>3339</v>
      </c>
      <c r="D1122">
        <v>0</v>
      </c>
      <c r="E1122">
        <v>0</v>
      </c>
      <c r="F1122" t="s">
        <v>15</v>
      </c>
      <c r="G1122" t="s">
        <v>3340</v>
      </c>
      <c r="I1122">
        <v>5</v>
      </c>
      <c r="J1122" t="b">
        <v>0</v>
      </c>
      <c r="K1122">
        <v>73</v>
      </c>
      <c r="L1122">
        <v>372</v>
      </c>
      <c r="M1122" s="1">
        <v>43833.463564814818</v>
      </c>
    </row>
    <row r="1123" spans="1:13">
      <c r="A1123" t="s">
        <v>3341</v>
      </c>
      <c r="B1123" s="1">
        <v>43928.77275462963</v>
      </c>
      <c r="C1123" t="s">
        <v>3342</v>
      </c>
      <c r="D1123">
        <v>0</v>
      </c>
      <c r="E1123">
        <v>0</v>
      </c>
      <c r="F1123" t="s">
        <v>15</v>
      </c>
      <c r="G1123" t="s">
        <v>3343</v>
      </c>
      <c r="H1123" t="s">
        <v>3344</v>
      </c>
      <c r="I1123">
        <v>1887</v>
      </c>
      <c r="J1123" t="b">
        <v>0</v>
      </c>
      <c r="K1123">
        <v>3393</v>
      </c>
      <c r="L1123">
        <v>21653</v>
      </c>
      <c r="M1123" s="1">
        <v>43722.226805555554</v>
      </c>
    </row>
    <row r="1124" spans="1:13">
      <c r="A1124" t="s">
        <v>3345</v>
      </c>
      <c r="B1124" s="1">
        <v>43928.772638888891</v>
      </c>
      <c r="C1124" t="s">
        <v>3346</v>
      </c>
      <c r="D1124">
        <v>1</v>
      </c>
      <c r="E1124">
        <v>0</v>
      </c>
      <c r="F1124" t="s">
        <v>15</v>
      </c>
      <c r="G1124" t="s">
        <v>3347</v>
      </c>
      <c r="H1124" t="s">
        <v>3348</v>
      </c>
      <c r="I1124">
        <v>133</v>
      </c>
      <c r="J1124" t="b">
        <v>0</v>
      </c>
      <c r="K1124">
        <v>175</v>
      </c>
      <c r="L1124">
        <v>1113</v>
      </c>
      <c r="M1124" s="1">
        <v>40206.707835648151</v>
      </c>
    </row>
    <row r="1125" spans="1:13">
      <c r="A1125" t="s">
        <v>3349</v>
      </c>
      <c r="B1125" s="1">
        <v>43928.772118055553</v>
      </c>
      <c r="C1125" t="s">
        <v>3350</v>
      </c>
      <c r="D1125">
        <v>1</v>
      </c>
      <c r="E1125">
        <v>0</v>
      </c>
      <c r="F1125" t="s">
        <v>15</v>
      </c>
      <c r="G1125" t="s">
        <v>3351</v>
      </c>
      <c r="H1125" t="s">
        <v>3352</v>
      </c>
      <c r="I1125">
        <v>113</v>
      </c>
      <c r="J1125" t="b">
        <v>0</v>
      </c>
      <c r="K1125">
        <v>246</v>
      </c>
      <c r="L1125">
        <v>12945</v>
      </c>
      <c r="M1125" s="1">
        <v>40499.189664351848</v>
      </c>
    </row>
    <row r="1126" spans="1:13" ht="148.5">
      <c r="A1126" t="s">
        <v>3353</v>
      </c>
      <c r="B1126" s="1">
        <v>43928.772094907406</v>
      </c>
      <c r="C1126" t="s">
        <v>3354</v>
      </c>
      <c r="D1126">
        <v>0</v>
      </c>
      <c r="E1126">
        <v>0</v>
      </c>
      <c r="F1126" t="s">
        <v>15</v>
      </c>
      <c r="G1126" t="s">
        <v>3355</v>
      </c>
      <c r="H1126" s="2" t="s">
        <v>3356</v>
      </c>
      <c r="I1126">
        <v>148</v>
      </c>
      <c r="J1126" t="b">
        <v>0</v>
      </c>
      <c r="K1126">
        <v>383</v>
      </c>
      <c r="L1126">
        <v>10051</v>
      </c>
      <c r="M1126" s="1">
        <v>43570.387349537035</v>
      </c>
    </row>
    <row r="1127" spans="1:13">
      <c r="A1127" t="s">
        <v>3357</v>
      </c>
      <c r="B1127" s="1">
        <v>43928.771932870368</v>
      </c>
      <c r="C1127" t="s">
        <v>3358</v>
      </c>
      <c r="D1127">
        <v>1</v>
      </c>
      <c r="E1127">
        <v>0</v>
      </c>
      <c r="F1127" t="s">
        <v>15</v>
      </c>
      <c r="G1127" t="s">
        <v>3359</v>
      </c>
      <c r="H1127" t="s">
        <v>3360</v>
      </c>
      <c r="I1127">
        <v>360</v>
      </c>
      <c r="J1127" t="b">
        <v>0</v>
      </c>
      <c r="K1127">
        <v>474</v>
      </c>
      <c r="L1127">
        <v>11639</v>
      </c>
      <c r="M1127" s="1">
        <v>42997.539490740739</v>
      </c>
    </row>
    <row r="1128" spans="1:13">
      <c r="A1128" t="s">
        <v>3361</v>
      </c>
      <c r="B1128" s="1">
        <v>43928.771886574075</v>
      </c>
      <c r="C1128" t="s">
        <v>3362</v>
      </c>
      <c r="D1128">
        <v>0</v>
      </c>
      <c r="E1128">
        <v>0</v>
      </c>
      <c r="F1128" t="s">
        <v>15</v>
      </c>
      <c r="G1128" t="s">
        <v>3363</v>
      </c>
      <c r="H1128" t="s">
        <v>3364</v>
      </c>
      <c r="I1128">
        <v>67</v>
      </c>
      <c r="J1128" t="b">
        <v>0</v>
      </c>
      <c r="K1128">
        <v>81</v>
      </c>
      <c r="L1128">
        <v>3200</v>
      </c>
      <c r="M1128" s="1">
        <v>43499.899745370371</v>
      </c>
    </row>
    <row r="1129" spans="1:13">
      <c r="A1129" t="s">
        <v>3365</v>
      </c>
      <c r="B1129" s="1">
        <v>43928.771874999999</v>
      </c>
      <c r="C1129" t="s">
        <v>3366</v>
      </c>
      <c r="D1129">
        <v>0</v>
      </c>
      <c r="E1129">
        <v>0</v>
      </c>
      <c r="F1129" t="s">
        <v>15</v>
      </c>
      <c r="H1129" t="s">
        <v>3367</v>
      </c>
      <c r="I1129">
        <v>106</v>
      </c>
      <c r="J1129" t="b">
        <v>0</v>
      </c>
      <c r="K1129">
        <v>285</v>
      </c>
      <c r="L1129">
        <v>832</v>
      </c>
      <c r="M1129" s="1">
        <v>42674.562256944446</v>
      </c>
    </row>
    <row r="1130" spans="1:13" ht="81">
      <c r="A1130" t="s">
        <v>3368</v>
      </c>
      <c r="B1130" s="1">
        <v>43928.771851851852</v>
      </c>
      <c r="C1130" t="s">
        <v>3369</v>
      </c>
      <c r="D1130">
        <v>0</v>
      </c>
      <c r="E1130">
        <v>0</v>
      </c>
      <c r="F1130" t="s">
        <v>15</v>
      </c>
      <c r="G1130" t="s">
        <v>3370</v>
      </c>
      <c r="H1130" s="2" t="s">
        <v>3371</v>
      </c>
      <c r="I1130">
        <v>916</v>
      </c>
      <c r="J1130" t="b">
        <v>0</v>
      </c>
      <c r="K1130">
        <v>2622</v>
      </c>
      <c r="L1130">
        <v>184070</v>
      </c>
      <c r="M1130" s="1">
        <v>40286.974675925929</v>
      </c>
    </row>
    <row r="1131" spans="1:13">
      <c r="A1131" t="s">
        <v>3372</v>
      </c>
      <c r="B1131" s="1">
        <v>43928.771608796298</v>
      </c>
      <c r="C1131" t="s">
        <v>3373</v>
      </c>
      <c r="D1131">
        <v>1</v>
      </c>
      <c r="E1131">
        <v>0</v>
      </c>
      <c r="F1131" t="s">
        <v>15</v>
      </c>
      <c r="G1131" t="s">
        <v>3374</v>
      </c>
      <c r="H1131" t="s">
        <v>3375</v>
      </c>
      <c r="I1131">
        <v>23</v>
      </c>
      <c r="J1131" t="b">
        <v>0</v>
      </c>
      <c r="K1131">
        <v>52</v>
      </c>
      <c r="L1131">
        <v>201</v>
      </c>
      <c r="M1131" s="1">
        <v>43742.706400462965</v>
      </c>
    </row>
    <row r="1132" spans="1:13" ht="135">
      <c r="A1132" t="s">
        <v>3376</v>
      </c>
      <c r="B1132" s="1">
        <v>43928.771585648145</v>
      </c>
      <c r="C1132" t="s">
        <v>3377</v>
      </c>
      <c r="D1132">
        <v>0</v>
      </c>
      <c r="E1132">
        <v>0</v>
      </c>
      <c r="F1132" t="s">
        <v>15</v>
      </c>
      <c r="G1132" t="s">
        <v>3378</v>
      </c>
      <c r="H1132" s="2" t="s">
        <v>3379</v>
      </c>
      <c r="I1132">
        <v>46</v>
      </c>
      <c r="J1132" t="b">
        <v>0</v>
      </c>
      <c r="K1132">
        <v>91</v>
      </c>
      <c r="L1132">
        <v>5351</v>
      </c>
      <c r="M1132" s="1">
        <v>43724.097141203703</v>
      </c>
    </row>
    <row r="1133" spans="1:13">
      <c r="A1133" t="s">
        <v>200</v>
      </c>
      <c r="B1133" s="1">
        <v>43928.770995370367</v>
      </c>
      <c r="C1133" t="s">
        <v>3380</v>
      </c>
      <c r="D1133">
        <v>0</v>
      </c>
      <c r="E1133">
        <v>0</v>
      </c>
      <c r="F1133" t="s">
        <v>15</v>
      </c>
      <c r="H1133" t="s">
        <v>202</v>
      </c>
      <c r="I1133">
        <v>20</v>
      </c>
      <c r="J1133" t="b">
        <v>0</v>
      </c>
      <c r="K1133">
        <v>30</v>
      </c>
      <c r="L1133">
        <v>184</v>
      </c>
      <c r="M1133" s="1">
        <v>43911.534016203703</v>
      </c>
    </row>
    <row r="1134" spans="1:13">
      <c r="A1134" t="s">
        <v>3381</v>
      </c>
      <c r="B1134" s="1">
        <v>43928.77071759259</v>
      </c>
      <c r="C1134" t="s">
        <v>3382</v>
      </c>
      <c r="D1134">
        <v>0</v>
      </c>
      <c r="E1134">
        <v>0</v>
      </c>
      <c r="F1134" t="s">
        <v>15</v>
      </c>
      <c r="H1134" t="s">
        <v>3383</v>
      </c>
      <c r="I1134">
        <v>151</v>
      </c>
      <c r="J1134" t="b">
        <v>0</v>
      </c>
      <c r="K1134">
        <v>169</v>
      </c>
      <c r="L1134">
        <v>4985</v>
      </c>
      <c r="M1134" s="1">
        <v>42400.465578703705</v>
      </c>
    </row>
    <row r="1135" spans="1:13">
      <c r="A1135" t="s">
        <v>3384</v>
      </c>
      <c r="B1135" s="1">
        <v>43928.770543981482</v>
      </c>
      <c r="C1135" t="s">
        <v>3385</v>
      </c>
      <c r="D1135">
        <v>0</v>
      </c>
      <c r="E1135">
        <v>0</v>
      </c>
      <c r="F1135" t="s">
        <v>15</v>
      </c>
      <c r="H1135" t="s">
        <v>3386</v>
      </c>
      <c r="I1135">
        <v>437</v>
      </c>
      <c r="J1135" t="b">
        <v>0</v>
      </c>
      <c r="K1135">
        <v>535</v>
      </c>
      <c r="L1135">
        <v>12327</v>
      </c>
      <c r="M1135" s="1">
        <v>41580.561412037037</v>
      </c>
    </row>
    <row r="1136" spans="1:13">
      <c r="A1136" t="s">
        <v>3387</v>
      </c>
      <c r="B1136" s="1">
        <v>43928.770543981482</v>
      </c>
      <c r="C1136" t="s">
        <v>3388</v>
      </c>
      <c r="D1136">
        <v>0</v>
      </c>
      <c r="E1136">
        <v>0</v>
      </c>
      <c r="F1136" t="s">
        <v>15</v>
      </c>
      <c r="H1136" t="s">
        <v>3389</v>
      </c>
      <c r="I1136">
        <v>580</v>
      </c>
      <c r="J1136" t="b">
        <v>0</v>
      </c>
      <c r="K1136">
        <v>1889</v>
      </c>
      <c r="L1136">
        <v>20322</v>
      </c>
      <c r="M1136" s="1">
        <v>42190.340624999997</v>
      </c>
    </row>
    <row r="1137" spans="1:13" ht="81">
      <c r="A1137" t="s">
        <v>3390</v>
      </c>
      <c r="B1137" s="1">
        <v>43928.770416666666</v>
      </c>
      <c r="C1137" t="s">
        <v>3391</v>
      </c>
      <c r="D1137">
        <v>4</v>
      </c>
      <c r="E1137">
        <v>0</v>
      </c>
      <c r="F1137" t="s">
        <v>15</v>
      </c>
      <c r="H1137" s="2" t="s">
        <v>3392</v>
      </c>
      <c r="I1137">
        <v>65</v>
      </c>
      <c r="J1137" t="b">
        <v>0</v>
      </c>
      <c r="K1137">
        <v>83</v>
      </c>
      <c r="L1137">
        <v>4946</v>
      </c>
      <c r="M1137" s="1">
        <v>41690.746412037035</v>
      </c>
    </row>
    <row r="1138" spans="1:13">
      <c r="A1138" t="s">
        <v>1355</v>
      </c>
      <c r="B1138" s="1">
        <v>43928.770370370374</v>
      </c>
      <c r="C1138" t="s">
        <v>3393</v>
      </c>
      <c r="D1138">
        <v>0</v>
      </c>
      <c r="E1138">
        <v>0</v>
      </c>
      <c r="F1138" t="s">
        <v>15</v>
      </c>
      <c r="G1138" t="s">
        <v>1357</v>
      </c>
      <c r="H1138" t="s">
        <v>1358</v>
      </c>
      <c r="I1138">
        <v>404</v>
      </c>
      <c r="J1138" t="b">
        <v>0</v>
      </c>
      <c r="K1138">
        <v>417</v>
      </c>
      <c r="L1138">
        <v>7819</v>
      </c>
      <c r="M1138" s="1">
        <v>39241.344467592593</v>
      </c>
    </row>
    <row r="1139" spans="1:13">
      <c r="A1139" t="s">
        <v>3394</v>
      </c>
      <c r="B1139" s="1">
        <v>43928.770300925928</v>
      </c>
      <c r="C1139" t="s">
        <v>3395</v>
      </c>
      <c r="D1139">
        <v>0</v>
      </c>
      <c r="E1139">
        <v>0</v>
      </c>
      <c r="F1139" t="s">
        <v>15</v>
      </c>
      <c r="G1139" t="s">
        <v>3396</v>
      </c>
      <c r="H1139" t="s">
        <v>3397</v>
      </c>
      <c r="I1139">
        <v>632</v>
      </c>
      <c r="J1139" t="b">
        <v>0</v>
      </c>
      <c r="K1139">
        <v>369</v>
      </c>
      <c r="L1139">
        <v>65481</v>
      </c>
      <c r="M1139" s="1">
        <v>41035.384722222225</v>
      </c>
    </row>
    <row r="1140" spans="1:13">
      <c r="A1140" t="s">
        <v>3398</v>
      </c>
      <c r="B1140" s="1">
        <v>43928.770092592589</v>
      </c>
      <c r="C1140" t="s">
        <v>3399</v>
      </c>
      <c r="D1140">
        <v>0</v>
      </c>
      <c r="E1140">
        <v>0</v>
      </c>
      <c r="F1140" t="s">
        <v>15</v>
      </c>
      <c r="G1140" t="s">
        <v>3400</v>
      </c>
      <c r="H1140" t="s">
        <v>3401</v>
      </c>
      <c r="I1140">
        <v>489</v>
      </c>
      <c r="J1140" t="b">
        <v>0</v>
      </c>
      <c r="K1140">
        <v>741</v>
      </c>
      <c r="L1140">
        <v>76114</v>
      </c>
      <c r="M1140" s="1">
        <v>40396.177569444444</v>
      </c>
    </row>
    <row r="1141" spans="1:13">
      <c r="A1141" t="s">
        <v>3402</v>
      </c>
      <c r="B1141" s="1">
        <v>43928.769409722219</v>
      </c>
      <c r="C1141" t="s">
        <v>3403</v>
      </c>
      <c r="D1141">
        <v>0</v>
      </c>
      <c r="E1141">
        <v>0</v>
      </c>
      <c r="F1141" t="s">
        <v>15</v>
      </c>
      <c r="H1141" s="3" t="s">
        <v>3404</v>
      </c>
      <c r="I1141">
        <v>0</v>
      </c>
      <c r="J1141" t="b">
        <v>0</v>
      </c>
      <c r="K1141">
        <v>0</v>
      </c>
      <c r="L1141">
        <v>2</v>
      </c>
      <c r="M1141" s="1">
        <v>43928.379594907405</v>
      </c>
    </row>
    <row r="1142" spans="1:13" ht="121.5">
      <c r="A1142" t="s">
        <v>2356</v>
      </c>
      <c r="B1142" s="1">
        <v>43928.76840277778</v>
      </c>
      <c r="C1142" t="s">
        <v>3405</v>
      </c>
      <c r="D1142">
        <v>0</v>
      </c>
      <c r="E1142">
        <v>0</v>
      </c>
      <c r="F1142" t="s">
        <v>15</v>
      </c>
      <c r="G1142" t="s">
        <v>2358</v>
      </c>
      <c r="H1142" s="2" t="s">
        <v>2359</v>
      </c>
      <c r="I1142">
        <v>3495</v>
      </c>
      <c r="J1142" t="b">
        <v>0</v>
      </c>
      <c r="K1142">
        <v>2791</v>
      </c>
      <c r="L1142">
        <v>20443</v>
      </c>
      <c r="M1142" s="1">
        <v>40234.284351851849</v>
      </c>
    </row>
    <row r="1143" spans="1:13">
      <c r="A1143" t="s">
        <v>3406</v>
      </c>
      <c r="B1143" s="1">
        <v>43928.76835648148</v>
      </c>
      <c r="C1143" t="s">
        <v>3407</v>
      </c>
      <c r="D1143">
        <v>0</v>
      </c>
      <c r="E1143">
        <v>0</v>
      </c>
      <c r="F1143" t="s">
        <v>15</v>
      </c>
      <c r="G1143" t="s">
        <v>3408</v>
      </c>
      <c r="H1143" t="s">
        <v>3409</v>
      </c>
      <c r="I1143">
        <v>537</v>
      </c>
      <c r="J1143" t="b">
        <v>0</v>
      </c>
      <c r="K1143">
        <v>385</v>
      </c>
      <c r="L1143">
        <v>37949</v>
      </c>
      <c r="M1143" s="1">
        <v>43046.53638888889</v>
      </c>
    </row>
    <row r="1144" spans="1:13">
      <c r="A1144" t="s">
        <v>3410</v>
      </c>
      <c r="B1144" s="1">
        <v>43928.768182870372</v>
      </c>
      <c r="C1144" t="s">
        <v>3411</v>
      </c>
      <c r="D1144">
        <v>2</v>
      </c>
      <c r="E1144">
        <v>0</v>
      </c>
      <c r="F1144" t="s">
        <v>15</v>
      </c>
      <c r="H1144" t="s">
        <v>3412</v>
      </c>
      <c r="I1144">
        <v>28</v>
      </c>
      <c r="J1144" t="b">
        <v>0</v>
      </c>
      <c r="K1144">
        <v>16</v>
      </c>
      <c r="L1144">
        <v>61</v>
      </c>
      <c r="M1144" s="1">
        <v>42308.584120370368</v>
      </c>
    </row>
    <row r="1145" spans="1:13">
      <c r="A1145" t="s">
        <v>2692</v>
      </c>
      <c r="B1145" s="1">
        <v>43928.767592592594</v>
      </c>
      <c r="C1145" t="s">
        <v>3413</v>
      </c>
      <c r="D1145">
        <v>4</v>
      </c>
      <c r="E1145">
        <v>0</v>
      </c>
      <c r="F1145" t="s">
        <v>15</v>
      </c>
      <c r="G1145" t="s">
        <v>2693</v>
      </c>
      <c r="H1145" t="s">
        <v>2694</v>
      </c>
      <c r="I1145">
        <v>1014</v>
      </c>
      <c r="J1145" t="b">
        <v>0</v>
      </c>
      <c r="K1145">
        <v>696</v>
      </c>
      <c r="L1145">
        <v>41931</v>
      </c>
      <c r="M1145" s="1">
        <v>41435.430358796293</v>
      </c>
    </row>
    <row r="1146" spans="1:13">
      <c r="A1146" t="s">
        <v>3414</v>
      </c>
      <c r="B1146" s="1">
        <v>43928.767546296294</v>
      </c>
      <c r="C1146" t="s">
        <v>3415</v>
      </c>
      <c r="D1146">
        <v>37</v>
      </c>
      <c r="E1146">
        <v>2</v>
      </c>
      <c r="F1146" t="s">
        <v>15</v>
      </c>
      <c r="H1146" t="s">
        <v>3416</v>
      </c>
      <c r="I1146">
        <v>3885</v>
      </c>
      <c r="J1146" t="b">
        <v>0</v>
      </c>
      <c r="K1146">
        <v>282</v>
      </c>
      <c r="L1146">
        <v>18688</v>
      </c>
      <c r="M1146" s="1">
        <v>40157.610659722224</v>
      </c>
    </row>
    <row r="1147" spans="1:13">
      <c r="A1147" t="s">
        <v>3417</v>
      </c>
      <c r="B1147" s="1">
        <v>43928.766956018517</v>
      </c>
      <c r="C1147" t="e">
        <f ca="1">poison_fang921 PayPayはクソ</f>
        <v>#NAME?</v>
      </c>
      <c r="D1147">
        <v>1</v>
      </c>
      <c r="E1147">
        <v>0</v>
      </c>
      <c r="F1147" t="s">
        <v>15</v>
      </c>
      <c r="G1147" t="s">
        <v>3418</v>
      </c>
      <c r="H1147" t="s">
        <v>3419</v>
      </c>
      <c r="I1147">
        <v>288</v>
      </c>
      <c r="J1147" t="b">
        <v>0</v>
      </c>
      <c r="K1147">
        <v>209</v>
      </c>
      <c r="L1147">
        <v>15198</v>
      </c>
      <c r="M1147" s="1">
        <v>41226.354467592595</v>
      </c>
    </row>
    <row r="1148" spans="1:13">
      <c r="A1148" t="s">
        <v>206</v>
      </c>
      <c r="B1148" s="1">
        <v>43928.766886574071</v>
      </c>
      <c r="C1148" t="s">
        <v>3420</v>
      </c>
      <c r="D1148">
        <v>2</v>
      </c>
      <c r="E1148">
        <v>0</v>
      </c>
      <c r="F1148" t="s">
        <v>15</v>
      </c>
      <c r="G1148" t="s">
        <v>208</v>
      </c>
      <c r="H1148" t="s">
        <v>209</v>
      </c>
      <c r="I1148">
        <v>1151</v>
      </c>
      <c r="J1148" t="b">
        <v>0</v>
      </c>
      <c r="K1148">
        <v>579</v>
      </c>
      <c r="L1148">
        <v>19888</v>
      </c>
      <c r="M1148" s="1">
        <v>42862.994664351849</v>
      </c>
    </row>
    <row r="1149" spans="1:13">
      <c r="A1149" t="s">
        <v>3421</v>
      </c>
      <c r="B1149" s="1">
        <v>43928.766886574071</v>
      </c>
      <c r="C1149" t="s">
        <v>3422</v>
      </c>
      <c r="D1149">
        <v>3</v>
      </c>
      <c r="E1149">
        <v>0</v>
      </c>
      <c r="F1149" t="s">
        <v>15</v>
      </c>
      <c r="H1149" t="s">
        <v>3423</v>
      </c>
      <c r="I1149">
        <v>210</v>
      </c>
      <c r="J1149" t="b">
        <v>0</v>
      </c>
      <c r="K1149">
        <v>770</v>
      </c>
      <c r="L1149">
        <v>8157</v>
      </c>
      <c r="M1149" s="1">
        <v>40349.118043981478</v>
      </c>
    </row>
    <row r="1150" spans="1:13">
      <c r="A1150" t="s">
        <v>3424</v>
      </c>
      <c r="B1150" s="1">
        <v>43928.766412037039</v>
      </c>
      <c r="C1150" t="s">
        <v>3425</v>
      </c>
      <c r="D1150">
        <v>1</v>
      </c>
      <c r="E1150">
        <v>0</v>
      </c>
      <c r="F1150" t="s">
        <v>15</v>
      </c>
      <c r="G1150" t="s">
        <v>3426</v>
      </c>
      <c r="H1150" t="s">
        <v>3427</v>
      </c>
      <c r="I1150">
        <v>198</v>
      </c>
      <c r="J1150" t="b">
        <v>0</v>
      </c>
      <c r="K1150">
        <v>127</v>
      </c>
      <c r="L1150">
        <v>20584</v>
      </c>
      <c r="M1150" s="1">
        <v>40373.620983796296</v>
      </c>
    </row>
    <row r="1151" spans="1:13" ht="81">
      <c r="A1151" t="s">
        <v>3428</v>
      </c>
      <c r="B1151" s="1">
        <v>43928.766226851854</v>
      </c>
      <c r="C1151" t="s">
        <v>3429</v>
      </c>
      <c r="D1151">
        <v>0</v>
      </c>
      <c r="E1151">
        <v>0</v>
      </c>
      <c r="F1151" t="s">
        <v>15</v>
      </c>
      <c r="G1151" t="s">
        <v>3430</v>
      </c>
      <c r="H1151" s="2" t="s">
        <v>3431</v>
      </c>
      <c r="I1151">
        <v>1771</v>
      </c>
      <c r="J1151" t="b">
        <v>0</v>
      </c>
      <c r="K1151">
        <v>1731</v>
      </c>
      <c r="L1151">
        <v>260099</v>
      </c>
      <c r="M1151" s="1">
        <v>40608.722407407404</v>
      </c>
    </row>
    <row r="1152" spans="1:13">
      <c r="A1152" t="s">
        <v>3432</v>
      </c>
      <c r="B1152" s="1">
        <v>43928.765127314815</v>
      </c>
      <c r="C1152" t="s">
        <v>3433</v>
      </c>
      <c r="D1152">
        <v>0</v>
      </c>
      <c r="E1152">
        <v>0</v>
      </c>
      <c r="F1152" t="s">
        <v>15</v>
      </c>
      <c r="G1152" t="s">
        <v>3434</v>
      </c>
      <c r="H1152" t="s">
        <v>3435</v>
      </c>
      <c r="I1152">
        <v>622</v>
      </c>
      <c r="J1152" t="b">
        <v>0</v>
      </c>
      <c r="K1152">
        <v>1031</v>
      </c>
      <c r="L1152">
        <v>102538</v>
      </c>
      <c r="M1152" s="1">
        <v>42350.788680555554</v>
      </c>
    </row>
    <row r="1153" spans="1:13">
      <c r="A1153" t="s">
        <v>3436</v>
      </c>
      <c r="B1153" s="1">
        <v>43928.765092592592</v>
      </c>
      <c r="C1153" t="s">
        <v>3437</v>
      </c>
      <c r="D1153">
        <v>1</v>
      </c>
      <c r="E1153">
        <v>0</v>
      </c>
      <c r="F1153" t="s">
        <v>15</v>
      </c>
      <c r="G1153" t="s">
        <v>3438</v>
      </c>
      <c r="H1153" t="s">
        <v>3439</v>
      </c>
      <c r="I1153">
        <v>205</v>
      </c>
      <c r="J1153" t="b">
        <v>0</v>
      </c>
      <c r="K1153">
        <v>211</v>
      </c>
      <c r="L1153">
        <v>11766</v>
      </c>
      <c r="M1153" s="1">
        <v>42330.538634259261</v>
      </c>
    </row>
    <row r="1154" spans="1:13">
      <c r="A1154" t="s">
        <v>3210</v>
      </c>
      <c r="B1154" s="1">
        <v>43928.764733796299</v>
      </c>
      <c r="C1154" t="s">
        <v>3440</v>
      </c>
      <c r="D1154">
        <v>0</v>
      </c>
      <c r="E1154">
        <v>0</v>
      </c>
      <c r="F1154" t="s">
        <v>15</v>
      </c>
      <c r="G1154" t="s">
        <v>3212</v>
      </c>
      <c r="H1154" t="s">
        <v>3213</v>
      </c>
      <c r="I1154">
        <v>4719</v>
      </c>
      <c r="J1154" t="b">
        <v>0</v>
      </c>
      <c r="K1154">
        <v>5211</v>
      </c>
      <c r="L1154">
        <v>32676</v>
      </c>
      <c r="M1154" s="1">
        <v>40234.171597222223</v>
      </c>
    </row>
    <row r="1155" spans="1:13">
      <c r="A1155" t="s">
        <v>3441</v>
      </c>
      <c r="B1155" s="1">
        <v>43928.763518518521</v>
      </c>
      <c r="C1155" t="s">
        <v>3442</v>
      </c>
      <c r="D1155">
        <v>4</v>
      </c>
      <c r="E1155">
        <v>0</v>
      </c>
      <c r="F1155" t="s">
        <v>15</v>
      </c>
      <c r="G1155" t="s">
        <v>1317</v>
      </c>
      <c r="H1155" t="s">
        <v>3443</v>
      </c>
      <c r="I1155">
        <v>1539</v>
      </c>
      <c r="J1155" t="b">
        <v>0</v>
      </c>
      <c r="K1155">
        <v>1303</v>
      </c>
      <c r="L1155">
        <v>10187</v>
      </c>
      <c r="M1155" s="1">
        <v>42729.60087962963</v>
      </c>
    </row>
    <row r="1156" spans="1:13">
      <c r="A1156" t="s">
        <v>3444</v>
      </c>
      <c r="B1156" s="1">
        <v>43928.763414351852</v>
      </c>
      <c r="C1156" t="s">
        <v>3445</v>
      </c>
      <c r="D1156">
        <v>2</v>
      </c>
      <c r="E1156">
        <v>0</v>
      </c>
      <c r="F1156" t="s">
        <v>15</v>
      </c>
      <c r="G1156" t="s">
        <v>3446</v>
      </c>
      <c r="H1156" t="s">
        <v>3447</v>
      </c>
      <c r="I1156">
        <v>60</v>
      </c>
      <c r="J1156" t="b">
        <v>0</v>
      </c>
      <c r="K1156">
        <v>431</v>
      </c>
      <c r="L1156">
        <v>9606</v>
      </c>
      <c r="M1156" s="1">
        <v>42920.388692129629</v>
      </c>
    </row>
    <row r="1157" spans="1:13" ht="108">
      <c r="A1157" t="s">
        <v>3448</v>
      </c>
      <c r="B1157" s="1">
        <v>43928.763391203705</v>
      </c>
      <c r="C1157" t="s">
        <v>3449</v>
      </c>
      <c r="D1157">
        <v>0</v>
      </c>
      <c r="E1157">
        <v>0</v>
      </c>
      <c r="F1157" t="s">
        <v>15</v>
      </c>
      <c r="G1157" t="s">
        <v>3450</v>
      </c>
      <c r="H1157" s="2" t="s">
        <v>3451</v>
      </c>
      <c r="I1157">
        <v>145</v>
      </c>
      <c r="J1157" t="b">
        <v>0</v>
      </c>
      <c r="K1157">
        <v>37</v>
      </c>
      <c r="L1157">
        <v>1013</v>
      </c>
      <c r="M1157" s="1">
        <v>42919.348981481482</v>
      </c>
    </row>
    <row r="1158" spans="1:13">
      <c r="A1158" t="s">
        <v>3452</v>
      </c>
      <c r="B1158" s="1">
        <v>43928.76258101852</v>
      </c>
      <c r="C1158" t="s">
        <v>3453</v>
      </c>
      <c r="D1158">
        <v>0</v>
      </c>
      <c r="E1158">
        <v>0</v>
      </c>
      <c r="F1158" t="s">
        <v>15</v>
      </c>
      <c r="H1158" t="s">
        <v>3454</v>
      </c>
      <c r="I1158">
        <v>93</v>
      </c>
      <c r="J1158" t="b">
        <v>0</v>
      </c>
      <c r="K1158">
        <v>140</v>
      </c>
      <c r="L1158">
        <v>10982</v>
      </c>
      <c r="M1158" s="1">
        <v>41055.140706018516</v>
      </c>
    </row>
    <row r="1159" spans="1:13">
      <c r="A1159" t="s">
        <v>3455</v>
      </c>
      <c r="B1159" s="1">
        <v>43928.762349537035</v>
      </c>
      <c r="C1159" t="s">
        <v>3456</v>
      </c>
      <c r="D1159">
        <v>0</v>
      </c>
      <c r="E1159">
        <v>0</v>
      </c>
      <c r="F1159" t="s">
        <v>15</v>
      </c>
      <c r="G1159" t="s">
        <v>3457</v>
      </c>
      <c r="H1159" t="s">
        <v>3458</v>
      </c>
      <c r="I1159">
        <v>540</v>
      </c>
      <c r="J1159" t="b">
        <v>0</v>
      </c>
      <c r="K1159">
        <v>484</v>
      </c>
      <c r="L1159">
        <v>144425</v>
      </c>
      <c r="M1159" s="1">
        <v>39282.658506944441</v>
      </c>
    </row>
    <row r="1160" spans="1:13">
      <c r="A1160" t="s">
        <v>121</v>
      </c>
      <c r="B1160" s="1">
        <v>43928.762233796297</v>
      </c>
      <c r="C1160" t="s">
        <v>3459</v>
      </c>
      <c r="D1160">
        <v>0</v>
      </c>
      <c r="E1160">
        <v>0</v>
      </c>
      <c r="F1160" t="s">
        <v>15</v>
      </c>
      <c r="H1160" t="s">
        <v>123</v>
      </c>
      <c r="I1160">
        <v>3</v>
      </c>
      <c r="J1160" t="b">
        <v>0</v>
      </c>
      <c r="K1160">
        <v>0</v>
      </c>
      <c r="L1160">
        <v>95</v>
      </c>
      <c r="M1160" s="1">
        <v>43924.244016203702</v>
      </c>
    </row>
    <row r="1161" spans="1:13">
      <c r="A1161" t="s">
        <v>3460</v>
      </c>
      <c r="B1161" s="1">
        <v>43928.76222222222</v>
      </c>
      <c r="C1161" t="s">
        <v>3461</v>
      </c>
      <c r="D1161">
        <v>8</v>
      </c>
      <c r="E1161">
        <v>5</v>
      </c>
      <c r="F1161" t="s">
        <v>15</v>
      </c>
      <c r="G1161" t="s">
        <v>3462</v>
      </c>
      <c r="H1161" t="s">
        <v>3463</v>
      </c>
      <c r="I1161">
        <v>995</v>
      </c>
      <c r="J1161" t="b">
        <v>0</v>
      </c>
      <c r="K1161">
        <v>981</v>
      </c>
      <c r="L1161">
        <v>39928</v>
      </c>
      <c r="M1161" s="1">
        <v>42035.115393518521</v>
      </c>
    </row>
    <row r="1162" spans="1:13">
      <c r="A1162" t="s">
        <v>3464</v>
      </c>
      <c r="B1162" s="1">
        <v>43928.761921296296</v>
      </c>
      <c r="C1162" t="s">
        <v>3465</v>
      </c>
      <c r="D1162">
        <v>1</v>
      </c>
      <c r="E1162">
        <v>0</v>
      </c>
      <c r="F1162" t="s">
        <v>15</v>
      </c>
      <c r="H1162" t="s">
        <v>3466</v>
      </c>
      <c r="I1162">
        <v>637</v>
      </c>
      <c r="J1162" t="b">
        <v>0</v>
      </c>
      <c r="K1162">
        <v>14</v>
      </c>
      <c r="L1162">
        <v>1184</v>
      </c>
      <c r="M1162" s="1">
        <v>43632.538414351853</v>
      </c>
    </row>
    <row r="1163" spans="1:13">
      <c r="A1163" t="s">
        <v>3467</v>
      </c>
      <c r="B1163" s="1">
        <v>43928.761886574073</v>
      </c>
      <c r="C1163" t="s">
        <v>3468</v>
      </c>
      <c r="D1163">
        <v>0</v>
      </c>
      <c r="E1163">
        <v>0</v>
      </c>
      <c r="F1163" t="s">
        <v>15</v>
      </c>
      <c r="G1163" t="s">
        <v>3469</v>
      </c>
      <c r="H1163" t="s">
        <v>3470</v>
      </c>
      <c r="I1163">
        <v>191</v>
      </c>
      <c r="J1163" t="b">
        <v>0</v>
      </c>
      <c r="K1163">
        <v>222</v>
      </c>
      <c r="L1163">
        <v>23358</v>
      </c>
      <c r="M1163" s="1">
        <v>42429.53875</v>
      </c>
    </row>
    <row r="1164" spans="1:13">
      <c r="A1164" t="s">
        <v>3471</v>
      </c>
      <c r="B1164" s="1">
        <v>43928.761863425927</v>
      </c>
      <c r="C1164" t="s">
        <v>3472</v>
      </c>
      <c r="D1164">
        <v>1</v>
      </c>
      <c r="E1164">
        <v>0</v>
      </c>
      <c r="F1164" t="s">
        <v>15</v>
      </c>
      <c r="G1164" t="s">
        <v>3473</v>
      </c>
      <c r="H1164" t="s">
        <v>3474</v>
      </c>
      <c r="I1164">
        <v>556</v>
      </c>
      <c r="J1164" t="b">
        <v>0</v>
      </c>
      <c r="K1164">
        <v>320</v>
      </c>
      <c r="L1164">
        <v>18089</v>
      </c>
      <c r="M1164" s="1">
        <v>40261.625254629631</v>
      </c>
    </row>
    <row r="1165" spans="1:13">
      <c r="A1165" t="s">
        <v>3475</v>
      </c>
      <c r="B1165" s="1">
        <v>43928.76121527778</v>
      </c>
      <c r="C1165" t="s">
        <v>3476</v>
      </c>
      <c r="D1165">
        <v>9</v>
      </c>
      <c r="E1165">
        <v>2</v>
      </c>
      <c r="F1165" t="s">
        <v>15</v>
      </c>
      <c r="G1165" t="s">
        <v>3477</v>
      </c>
      <c r="H1165" t="s">
        <v>3478</v>
      </c>
      <c r="I1165">
        <v>3939</v>
      </c>
      <c r="J1165" t="b">
        <v>0</v>
      </c>
      <c r="K1165">
        <v>1502</v>
      </c>
      <c r="L1165">
        <v>11753</v>
      </c>
      <c r="M1165" s="1">
        <v>42342.258750000001</v>
      </c>
    </row>
    <row r="1166" spans="1:13">
      <c r="A1166" t="s">
        <v>3479</v>
      </c>
      <c r="B1166" s="1">
        <v>43928.76116898148</v>
      </c>
      <c r="C1166" t="s">
        <v>3480</v>
      </c>
      <c r="D1166">
        <v>10</v>
      </c>
      <c r="E1166">
        <v>0</v>
      </c>
      <c r="F1166" t="s">
        <v>15</v>
      </c>
      <c r="G1166" t="s">
        <v>3481</v>
      </c>
      <c r="H1166" t="s">
        <v>3482</v>
      </c>
      <c r="I1166">
        <v>324</v>
      </c>
      <c r="J1166" t="b">
        <v>0</v>
      </c>
      <c r="K1166">
        <v>368</v>
      </c>
      <c r="L1166">
        <v>1700</v>
      </c>
      <c r="M1166" s="1">
        <v>43251.12122685185</v>
      </c>
    </row>
    <row r="1167" spans="1:13">
      <c r="A1167" t="s">
        <v>3483</v>
      </c>
      <c r="B1167" s="1">
        <v>43928.761006944442</v>
      </c>
      <c r="C1167" t="s">
        <v>3484</v>
      </c>
      <c r="D1167">
        <v>2</v>
      </c>
      <c r="E1167">
        <v>0</v>
      </c>
      <c r="F1167" t="s">
        <v>15</v>
      </c>
      <c r="G1167" t="s">
        <v>3485</v>
      </c>
      <c r="H1167" t="s">
        <v>3486</v>
      </c>
      <c r="I1167">
        <v>594</v>
      </c>
      <c r="J1167" t="b">
        <v>0</v>
      </c>
      <c r="K1167">
        <v>1460</v>
      </c>
      <c r="L1167">
        <v>41803</v>
      </c>
      <c r="M1167" s="1">
        <v>40272.356469907405</v>
      </c>
    </row>
    <row r="1168" spans="1:13" ht="54">
      <c r="A1168" t="s">
        <v>3487</v>
      </c>
      <c r="B1168" s="1">
        <v>43928.76053240741</v>
      </c>
      <c r="C1168" t="s">
        <v>3488</v>
      </c>
      <c r="D1168">
        <v>0</v>
      </c>
      <c r="E1168">
        <v>0</v>
      </c>
      <c r="F1168" t="s">
        <v>15</v>
      </c>
      <c r="G1168" t="s">
        <v>697</v>
      </c>
      <c r="H1168" s="2" t="s">
        <v>3489</v>
      </c>
      <c r="I1168">
        <v>108</v>
      </c>
      <c r="J1168" t="b">
        <v>0</v>
      </c>
      <c r="K1168">
        <v>748</v>
      </c>
      <c r="L1168">
        <v>5919</v>
      </c>
      <c r="M1168" s="1">
        <v>43865.275243055556</v>
      </c>
    </row>
    <row r="1169" spans="1:13">
      <c r="A1169" t="s">
        <v>1017</v>
      </c>
      <c r="B1169" s="1">
        <v>43928.760370370372</v>
      </c>
      <c r="C1169" t="s">
        <v>3490</v>
      </c>
      <c r="D1169">
        <v>0</v>
      </c>
      <c r="E1169">
        <v>0</v>
      </c>
      <c r="F1169" t="s">
        <v>15</v>
      </c>
      <c r="G1169" t="s">
        <v>1019</v>
      </c>
      <c r="H1169" t="s">
        <v>1020</v>
      </c>
      <c r="I1169">
        <v>164</v>
      </c>
      <c r="J1169" t="b">
        <v>0</v>
      </c>
      <c r="K1169">
        <v>173</v>
      </c>
      <c r="L1169">
        <v>1296</v>
      </c>
      <c r="M1169" s="1">
        <v>43739.521863425929</v>
      </c>
    </row>
    <row r="1170" spans="1:13">
      <c r="A1170" t="s">
        <v>3491</v>
      </c>
      <c r="B1170" s="1">
        <v>43928.760150462964</v>
      </c>
      <c r="C1170" t="s">
        <v>3492</v>
      </c>
      <c r="D1170">
        <v>0</v>
      </c>
      <c r="E1170">
        <v>0</v>
      </c>
      <c r="F1170" t="s">
        <v>15</v>
      </c>
      <c r="H1170" t="s">
        <v>3493</v>
      </c>
      <c r="I1170">
        <v>97</v>
      </c>
      <c r="J1170" t="b">
        <v>0</v>
      </c>
      <c r="K1170">
        <v>145</v>
      </c>
      <c r="L1170">
        <v>79192</v>
      </c>
      <c r="M1170" s="1">
        <v>41721.337638888886</v>
      </c>
    </row>
    <row r="1171" spans="1:13" ht="54">
      <c r="A1171" t="s">
        <v>3487</v>
      </c>
      <c r="B1171" s="1">
        <v>43928.759722222225</v>
      </c>
      <c r="C1171" t="s">
        <v>3494</v>
      </c>
      <c r="D1171">
        <v>0</v>
      </c>
      <c r="E1171">
        <v>0</v>
      </c>
      <c r="F1171" t="s">
        <v>15</v>
      </c>
      <c r="G1171" t="s">
        <v>697</v>
      </c>
      <c r="H1171" s="2" t="s">
        <v>3489</v>
      </c>
      <c r="I1171">
        <v>108</v>
      </c>
      <c r="J1171" t="b">
        <v>0</v>
      </c>
      <c r="K1171">
        <v>748</v>
      </c>
      <c r="L1171">
        <v>5919</v>
      </c>
      <c r="M1171" s="1">
        <v>43865.275243055556</v>
      </c>
    </row>
    <row r="1172" spans="1:13">
      <c r="A1172" t="s">
        <v>1348</v>
      </c>
      <c r="B1172" s="1">
        <v>43928.759641203702</v>
      </c>
      <c r="C1172" t="s">
        <v>3495</v>
      </c>
      <c r="D1172">
        <v>4</v>
      </c>
      <c r="E1172">
        <v>1</v>
      </c>
      <c r="F1172" t="s">
        <v>15</v>
      </c>
      <c r="G1172" t="s">
        <v>243</v>
      </c>
      <c r="H1172" t="s">
        <v>1350</v>
      </c>
      <c r="I1172">
        <v>4</v>
      </c>
      <c r="J1172" t="b">
        <v>0</v>
      </c>
      <c r="K1172">
        <v>25</v>
      </c>
      <c r="L1172">
        <v>27</v>
      </c>
      <c r="M1172" s="1">
        <v>42725.451909722222</v>
      </c>
    </row>
    <row r="1173" spans="1:13">
      <c r="A1173" t="s">
        <v>3496</v>
      </c>
      <c r="B1173" s="1">
        <v>43928.75953703704</v>
      </c>
      <c r="C1173" t="s">
        <v>3497</v>
      </c>
      <c r="D1173">
        <v>4</v>
      </c>
      <c r="E1173">
        <v>1</v>
      </c>
      <c r="F1173" t="s">
        <v>15</v>
      </c>
      <c r="G1173" t="s">
        <v>3498</v>
      </c>
      <c r="H1173" t="s">
        <v>3499</v>
      </c>
      <c r="I1173">
        <v>1417</v>
      </c>
      <c r="J1173" t="b">
        <v>0</v>
      </c>
      <c r="K1173">
        <v>291</v>
      </c>
      <c r="L1173">
        <v>8962</v>
      </c>
      <c r="M1173" s="1">
        <v>42758.380347222221</v>
      </c>
    </row>
    <row r="1174" spans="1:13">
      <c r="A1174" t="s">
        <v>3341</v>
      </c>
      <c r="B1174" s="1">
        <v>43928.75953703704</v>
      </c>
      <c r="C1174" t="s">
        <v>3500</v>
      </c>
      <c r="D1174">
        <v>0</v>
      </c>
      <c r="E1174">
        <v>0</v>
      </c>
      <c r="F1174" t="s">
        <v>15</v>
      </c>
      <c r="G1174" t="s">
        <v>3343</v>
      </c>
      <c r="H1174" t="s">
        <v>3344</v>
      </c>
      <c r="I1174">
        <v>1887</v>
      </c>
      <c r="J1174" t="b">
        <v>0</v>
      </c>
      <c r="K1174">
        <v>3393</v>
      </c>
      <c r="L1174">
        <v>21653</v>
      </c>
      <c r="M1174" s="1">
        <v>43722.226805555554</v>
      </c>
    </row>
    <row r="1175" spans="1:13">
      <c r="A1175" t="s">
        <v>3501</v>
      </c>
      <c r="B1175" s="1">
        <v>43928.759375000001</v>
      </c>
      <c r="C1175" t="s">
        <v>3502</v>
      </c>
      <c r="D1175">
        <v>0</v>
      </c>
      <c r="E1175">
        <v>0</v>
      </c>
      <c r="F1175" t="s">
        <v>15</v>
      </c>
      <c r="G1175" t="s">
        <v>3503</v>
      </c>
      <c r="H1175" t="s">
        <v>3504</v>
      </c>
      <c r="I1175">
        <v>29</v>
      </c>
      <c r="J1175" t="b">
        <v>0</v>
      </c>
      <c r="K1175">
        <v>69</v>
      </c>
      <c r="L1175">
        <v>3141</v>
      </c>
      <c r="M1175" s="1">
        <v>43166.124189814815</v>
      </c>
    </row>
    <row r="1176" spans="1:13" ht="27">
      <c r="A1176" t="s">
        <v>3505</v>
      </c>
      <c r="B1176" s="1">
        <v>43928.759363425925</v>
      </c>
      <c r="C1176" t="s">
        <v>3506</v>
      </c>
      <c r="D1176">
        <v>0</v>
      </c>
      <c r="E1176">
        <v>0</v>
      </c>
      <c r="F1176" t="s">
        <v>15</v>
      </c>
      <c r="H1176" s="2" t="s">
        <v>3507</v>
      </c>
      <c r="I1176">
        <v>138</v>
      </c>
      <c r="J1176" t="b">
        <v>0</v>
      </c>
      <c r="K1176">
        <v>380</v>
      </c>
      <c r="L1176">
        <v>4475</v>
      </c>
      <c r="M1176" s="1">
        <v>42844.265104166669</v>
      </c>
    </row>
    <row r="1177" spans="1:13">
      <c r="A1177" t="s">
        <v>3508</v>
      </c>
      <c r="B1177" s="1">
        <v>43928.759317129632</v>
      </c>
      <c r="C1177" t="s">
        <v>3509</v>
      </c>
      <c r="D1177">
        <v>0</v>
      </c>
      <c r="E1177">
        <v>0</v>
      </c>
      <c r="F1177" t="s">
        <v>15</v>
      </c>
      <c r="G1177" t="s">
        <v>552</v>
      </c>
      <c r="H1177" t="s">
        <v>3510</v>
      </c>
      <c r="I1177">
        <v>150</v>
      </c>
      <c r="J1177" t="b">
        <v>0</v>
      </c>
      <c r="K1177">
        <v>469</v>
      </c>
      <c r="L1177">
        <v>147</v>
      </c>
      <c r="M1177" s="1">
        <v>40073.093923611108</v>
      </c>
    </row>
    <row r="1178" spans="1:13">
      <c r="A1178" t="s">
        <v>3511</v>
      </c>
      <c r="B1178" s="1">
        <v>43928.759270833332</v>
      </c>
      <c r="C1178" t="s">
        <v>3512</v>
      </c>
      <c r="D1178">
        <v>8</v>
      </c>
      <c r="E1178">
        <v>0</v>
      </c>
      <c r="F1178" t="s">
        <v>15</v>
      </c>
      <c r="G1178" t="s">
        <v>3513</v>
      </c>
      <c r="H1178" t="s">
        <v>3514</v>
      </c>
      <c r="I1178">
        <v>438</v>
      </c>
      <c r="J1178" t="b">
        <v>0</v>
      </c>
      <c r="K1178">
        <v>379</v>
      </c>
      <c r="L1178">
        <v>43789</v>
      </c>
      <c r="M1178" s="1">
        <v>41056.722337962965</v>
      </c>
    </row>
    <row r="1179" spans="1:13">
      <c r="A1179" t="s">
        <v>3515</v>
      </c>
      <c r="B1179" s="1">
        <v>43928.758912037039</v>
      </c>
      <c r="C1179" t="s">
        <v>3516</v>
      </c>
      <c r="D1179">
        <v>0</v>
      </c>
      <c r="E1179">
        <v>0</v>
      </c>
      <c r="F1179" t="s">
        <v>15</v>
      </c>
      <c r="G1179" t="s">
        <v>243</v>
      </c>
      <c r="H1179" t="s">
        <v>3517</v>
      </c>
      <c r="I1179">
        <v>30</v>
      </c>
      <c r="J1179" t="b">
        <v>0</v>
      </c>
      <c r="K1179">
        <v>121</v>
      </c>
      <c r="L1179">
        <v>656</v>
      </c>
      <c r="M1179" s="1">
        <v>43693.454282407409</v>
      </c>
    </row>
    <row r="1180" spans="1:13" ht="135">
      <c r="A1180" t="s">
        <v>3518</v>
      </c>
      <c r="B1180" s="1">
        <v>43928.75886574074</v>
      </c>
      <c r="C1180" t="s">
        <v>3519</v>
      </c>
      <c r="D1180">
        <v>11</v>
      </c>
      <c r="E1180">
        <v>2</v>
      </c>
      <c r="F1180" t="s">
        <v>15</v>
      </c>
      <c r="G1180" t="s">
        <v>3520</v>
      </c>
      <c r="H1180" s="2" t="s">
        <v>3521</v>
      </c>
      <c r="I1180">
        <v>4828</v>
      </c>
      <c r="J1180" t="b">
        <v>0</v>
      </c>
      <c r="K1180">
        <v>1070</v>
      </c>
      <c r="L1180">
        <v>3663</v>
      </c>
      <c r="M1180" s="1">
        <v>43121.521770833337</v>
      </c>
    </row>
    <row r="1181" spans="1:13">
      <c r="A1181" t="s">
        <v>3522</v>
      </c>
      <c r="B1181" s="1">
        <v>43928.758379629631</v>
      </c>
      <c r="C1181" t="s">
        <v>3523</v>
      </c>
      <c r="D1181">
        <v>1</v>
      </c>
      <c r="E1181">
        <v>0</v>
      </c>
      <c r="F1181" t="s">
        <v>15</v>
      </c>
      <c r="H1181" t="s">
        <v>3524</v>
      </c>
      <c r="I1181">
        <v>566</v>
      </c>
      <c r="J1181" t="b">
        <v>0</v>
      </c>
      <c r="K1181">
        <v>482</v>
      </c>
      <c r="L1181">
        <v>92439</v>
      </c>
      <c r="M1181" s="1">
        <v>40168.870972222219</v>
      </c>
    </row>
    <row r="1182" spans="1:13" ht="54">
      <c r="A1182" t="s">
        <v>3487</v>
      </c>
      <c r="B1182" s="1">
        <v>43928.75818287037</v>
      </c>
      <c r="C1182" t="s">
        <v>3525</v>
      </c>
      <c r="D1182">
        <v>1</v>
      </c>
      <c r="E1182">
        <v>0</v>
      </c>
      <c r="F1182" t="s">
        <v>15</v>
      </c>
      <c r="G1182" t="s">
        <v>697</v>
      </c>
      <c r="H1182" s="2" t="s">
        <v>3489</v>
      </c>
      <c r="I1182">
        <v>108</v>
      </c>
      <c r="J1182" t="b">
        <v>0</v>
      </c>
      <c r="K1182">
        <v>748</v>
      </c>
      <c r="L1182">
        <v>5919</v>
      </c>
      <c r="M1182" s="1">
        <v>43865.275243055556</v>
      </c>
    </row>
    <row r="1183" spans="1:13">
      <c r="A1183" t="s">
        <v>3526</v>
      </c>
      <c r="B1183" s="1">
        <v>43928.7578125</v>
      </c>
      <c r="C1183" t="s">
        <v>3527</v>
      </c>
      <c r="D1183">
        <v>14</v>
      </c>
      <c r="E1183">
        <v>0</v>
      </c>
      <c r="F1183" t="s">
        <v>15</v>
      </c>
      <c r="G1183" t="s">
        <v>3528</v>
      </c>
      <c r="H1183" t="s">
        <v>3529</v>
      </c>
      <c r="I1183">
        <v>3848</v>
      </c>
      <c r="J1183" t="b">
        <v>0</v>
      </c>
      <c r="K1183">
        <v>773</v>
      </c>
      <c r="L1183">
        <v>50260</v>
      </c>
      <c r="M1183" s="1">
        <v>40361.502557870372</v>
      </c>
    </row>
    <row r="1184" spans="1:13" ht="67.5">
      <c r="A1184" t="s">
        <v>3530</v>
      </c>
      <c r="B1184" s="1">
        <v>43928.757789351854</v>
      </c>
      <c r="C1184" t="s">
        <v>3531</v>
      </c>
      <c r="D1184">
        <v>2</v>
      </c>
      <c r="E1184">
        <v>0</v>
      </c>
      <c r="F1184" t="s">
        <v>15</v>
      </c>
      <c r="G1184" t="s">
        <v>3532</v>
      </c>
      <c r="H1184" s="2" t="s">
        <v>3533</v>
      </c>
      <c r="I1184">
        <v>280</v>
      </c>
      <c r="J1184" t="b">
        <v>0</v>
      </c>
      <c r="K1184">
        <v>542</v>
      </c>
      <c r="L1184">
        <v>32777</v>
      </c>
      <c r="M1184" s="1">
        <v>42391.153310185182</v>
      </c>
    </row>
    <row r="1185" spans="1:13" ht="27">
      <c r="A1185" t="s">
        <v>3534</v>
      </c>
      <c r="B1185" s="1">
        <v>43928.757743055554</v>
      </c>
      <c r="C1185" t="s">
        <v>3535</v>
      </c>
      <c r="D1185">
        <v>0</v>
      </c>
      <c r="E1185">
        <v>0</v>
      </c>
      <c r="F1185" t="s">
        <v>15</v>
      </c>
      <c r="G1185" t="s">
        <v>3536</v>
      </c>
      <c r="H1185" s="2" t="s">
        <v>3537</v>
      </c>
      <c r="I1185">
        <v>242</v>
      </c>
      <c r="J1185" t="b">
        <v>0</v>
      </c>
      <c r="K1185">
        <v>244</v>
      </c>
      <c r="L1185">
        <v>113206</v>
      </c>
      <c r="M1185" s="1">
        <v>40343.993159722224</v>
      </c>
    </row>
    <row r="1186" spans="1:13">
      <c r="A1186" t="s">
        <v>3538</v>
      </c>
      <c r="B1186" s="1">
        <v>43928.756712962961</v>
      </c>
      <c r="C1186" t="s">
        <v>3539</v>
      </c>
      <c r="D1186">
        <v>1</v>
      </c>
      <c r="E1186">
        <v>0</v>
      </c>
      <c r="F1186" t="s">
        <v>15</v>
      </c>
      <c r="G1186" t="s">
        <v>3540</v>
      </c>
      <c r="H1186" t="s">
        <v>3541</v>
      </c>
      <c r="I1186">
        <v>1372</v>
      </c>
      <c r="J1186" t="b">
        <v>0</v>
      </c>
      <c r="K1186">
        <v>1499</v>
      </c>
      <c r="L1186">
        <v>147096</v>
      </c>
      <c r="M1186" s="1">
        <v>40146.405821759261</v>
      </c>
    </row>
    <row r="1187" spans="1:13">
      <c r="A1187" t="s">
        <v>3542</v>
      </c>
      <c r="B1187" s="1">
        <v>43928.756631944445</v>
      </c>
      <c r="C1187" t="s">
        <v>3543</v>
      </c>
      <c r="D1187">
        <v>5</v>
      </c>
      <c r="E1187">
        <v>0</v>
      </c>
      <c r="F1187" t="s">
        <v>15</v>
      </c>
      <c r="H1187" t="s">
        <v>3544</v>
      </c>
      <c r="I1187">
        <v>1946</v>
      </c>
      <c r="J1187" t="b">
        <v>0</v>
      </c>
      <c r="K1187">
        <v>204</v>
      </c>
      <c r="L1187">
        <v>35064</v>
      </c>
      <c r="M1187" s="1">
        <v>40809.63008101852</v>
      </c>
    </row>
    <row r="1188" spans="1:13">
      <c r="A1188" t="s">
        <v>3545</v>
      </c>
      <c r="B1188" s="1">
        <v>43928.75644675926</v>
      </c>
      <c r="C1188" t="s">
        <v>3546</v>
      </c>
      <c r="D1188">
        <v>2</v>
      </c>
      <c r="E1188">
        <v>1</v>
      </c>
      <c r="F1188" t="s">
        <v>15</v>
      </c>
      <c r="G1188" t="s">
        <v>3547</v>
      </c>
      <c r="H1188" t="s">
        <v>3548</v>
      </c>
      <c r="I1188">
        <v>19204</v>
      </c>
      <c r="J1188" t="b">
        <v>0</v>
      </c>
      <c r="K1188">
        <v>639</v>
      </c>
      <c r="L1188">
        <v>9831</v>
      </c>
      <c r="M1188" s="1">
        <v>42012.398263888892</v>
      </c>
    </row>
    <row r="1189" spans="1:13">
      <c r="A1189" t="s">
        <v>3549</v>
      </c>
      <c r="B1189" s="1">
        <v>43928.756041666667</v>
      </c>
      <c r="C1189" t="s">
        <v>3550</v>
      </c>
      <c r="D1189">
        <v>1</v>
      </c>
      <c r="E1189">
        <v>0</v>
      </c>
      <c r="F1189" t="s">
        <v>15</v>
      </c>
      <c r="H1189" t="s">
        <v>3551</v>
      </c>
      <c r="I1189">
        <v>48</v>
      </c>
      <c r="J1189" t="b">
        <v>0</v>
      </c>
      <c r="K1189">
        <v>108</v>
      </c>
      <c r="L1189">
        <v>398</v>
      </c>
      <c r="M1189" s="1">
        <v>43901.207430555558</v>
      </c>
    </row>
    <row r="1190" spans="1:13">
      <c r="A1190" t="s">
        <v>3552</v>
      </c>
      <c r="B1190" s="1">
        <v>43928.755995370368</v>
      </c>
      <c r="C1190" t="s">
        <v>3553</v>
      </c>
      <c r="D1190">
        <v>0</v>
      </c>
      <c r="E1190">
        <v>0</v>
      </c>
      <c r="F1190" t="s">
        <v>15</v>
      </c>
      <c r="G1190" t="s">
        <v>3554</v>
      </c>
      <c r="H1190" t="s">
        <v>3555</v>
      </c>
      <c r="I1190">
        <v>61</v>
      </c>
      <c r="J1190" t="b">
        <v>0</v>
      </c>
      <c r="K1190">
        <v>173</v>
      </c>
      <c r="L1190">
        <v>168</v>
      </c>
      <c r="M1190" s="1">
        <v>43735.588055555556</v>
      </c>
    </row>
    <row r="1191" spans="1:13">
      <c r="A1191" t="s">
        <v>3556</v>
      </c>
      <c r="B1191" s="1">
        <v>43928.755844907406</v>
      </c>
      <c r="C1191" t="s">
        <v>3557</v>
      </c>
      <c r="D1191">
        <v>0</v>
      </c>
      <c r="E1191">
        <v>0</v>
      </c>
      <c r="F1191" t="s">
        <v>15</v>
      </c>
      <c r="G1191" t="s">
        <v>3558</v>
      </c>
      <c r="H1191" t="s">
        <v>3559</v>
      </c>
      <c r="I1191">
        <v>292</v>
      </c>
      <c r="J1191" t="b">
        <v>0</v>
      </c>
      <c r="K1191">
        <v>480</v>
      </c>
      <c r="L1191">
        <v>15486</v>
      </c>
      <c r="M1191" s="1">
        <v>40478.610115740739</v>
      </c>
    </row>
    <row r="1192" spans="1:13" ht="81">
      <c r="A1192" t="s">
        <v>3560</v>
      </c>
      <c r="B1192" s="1">
        <v>43928.755752314813</v>
      </c>
      <c r="C1192" t="s">
        <v>3561</v>
      </c>
      <c r="D1192">
        <v>0</v>
      </c>
      <c r="E1192">
        <v>0</v>
      </c>
      <c r="F1192" t="s">
        <v>15</v>
      </c>
      <c r="H1192" s="2" t="s">
        <v>3562</v>
      </c>
      <c r="I1192">
        <v>320</v>
      </c>
      <c r="J1192" t="b">
        <v>0</v>
      </c>
      <c r="K1192">
        <v>42</v>
      </c>
      <c r="L1192">
        <v>2161</v>
      </c>
      <c r="M1192" s="1">
        <v>43436.319618055553</v>
      </c>
    </row>
    <row r="1193" spans="1:13">
      <c r="A1193" t="s">
        <v>3563</v>
      </c>
      <c r="B1193" s="1">
        <v>43928.755231481482</v>
      </c>
      <c r="C1193" t="s">
        <v>3564</v>
      </c>
      <c r="D1193">
        <v>0</v>
      </c>
      <c r="E1193">
        <v>0</v>
      </c>
      <c r="F1193" t="s">
        <v>15</v>
      </c>
      <c r="G1193" t="s">
        <v>3565</v>
      </c>
      <c r="H1193" t="s">
        <v>3566</v>
      </c>
      <c r="I1193">
        <v>216</v>
      </c>
      <c r="J1193" t="b">
        <v>0</v>
      </c>
      <c r="K1193">
        <v>385</v>
      </c>
      <c r="L1193">
        <v>71779</v>
      </c>
      <c r="M1193" s="1">
        <v>40355.24863425926</v>
      </c>
    </row>
    <row r="1194" spans="1:13">
      <c r="A1194" t="s">
        <v>3567</v>
      </c>
      <c r="B1194" s="1">
        <v>43928.755023148151</v>
      </c>
      <c r="C1194" t="s">
        <v>3568</v>
      </c>
      <c r="D1194">
        <v>1</v>
      </c>
      <c r="E1194">
        <v>0</v>
      </c>
      <c r="F1194" t="s">
        <v>15</v>
      </c>
      <c r="G1194" t="s">
        <v>3569</v>
      </c>
      <c r="H1194" t="s">
        <v>3570</v>
      </c>
      <c r="I1194">
        <v>310</v>
      </c>
      <c r="J1194" t="b">
        <v>0</v>
      </c>
      <c r="K1194">
        <v>295</v>
      </c>
      <c r="L1194">
        <v>15685</v>
      </c>
      <c r="M1194" s="1">
        <v>41561.614965277775</v>
      </c>
    </row>
    <row r="1195" spans="1:13">
      <c r="A1195" t="s">
        <v>3571</v>
      </c>
      <c r="B1195" s="1">
        <v>43928.754918981482</v>
      </c>
      <c r="C1195" t="s">
        <v>3572</v>
      </c>
      <c r="D1195">
        <v>0</v>
      </c>
      <c r="E1195">
        <v>0</v>
      </c>
      <c r="F1195" t="s">
        <v>15</v>
      </c>
      <c r="G1195" t="s">
        <v>3573</v>
      </c>
      <c r="H1195" t="s">
        <v>3574</v>
      </c>
      <c r="I1195">
        <v>769</v>
      </c>
      <c r="J1195" t="b">
        <v>0</v>
      </c>
      <c r="K1195">
        <v>1145</v>
      </c>
      <c r="L1195">
        <v>589</v>
      </c>
      <c r="M1195" s="1">
        <v>42256.094560185185</v>
      </c>
    </row>
    <row r="1196" spans="1:13">
      <c r="A1196" t="s">
        <v>3575</v>
      </c>
      <c r="B1196" s="1">
        <v>43928.754629629628</v>
      </c>
      <c r="C1196" t="e">
        <f ca="1">_xlfn.SINGLE(hama_saki_02 今回コロナのせいで),ライブ無いけどテレビ電話の案はいい事かと思うが,PayPayと,LINEpayの支払い方ってどうやるの？</f>
        <v>#NAME?</v>
      </c>
      <c r="D1196">
        <v>1</v>
      </c>
      <c r="E1196">
        <v>0</v>
      </c>
      <c r="F1196" t="s">
        <v>15</v>
      </c>
      <c r="H1196" t="s">
        <v>3576</v>
      </c>
      <c r="I1196">
        <v>171</v>
      </c>
      <c r="J1196" t="b">
        <v>0</v>
      </c>
      <c r="K1196">
        <v>244</v>
      </c>
      <c r="L1196">
        <v>10765</v>
      </c>
      <c r="M1196" s="1">
        <v>42766.426840277774</v>
      </c>
    </row>
    <row r="1197" spans="1:13">
      <c r="A1197" t="s">
        <v>3577</v>
      </c>
      <c r="B1197" s="1">
        <v>43928.754594907405</v>
      </c>
      <c r="C1197" t="e">
        <f ca="1">_xlfn.SINGLE(mmmmkkkk8888 料理をタッパーに詰めてクール宅急便で送ってもらって),こちらからPayPayで支払いするとか,なんか上手い商売できないですかね。</f>
        <v>#NAME?</v>
      </c>
      <c r="D1197">
        <v>0</v>
      </c>
      <c r="E1197">
        <v>0</v>
      </c>
      <c r="F1197" t="s">
        <v>15</v>
      </c>
      <c r="G1197" t="s">
        <v>3578</v>
      </c>
      <c r="H1197" t="s">
        <v>3579</v>
      </c>
      <c r="I1197">
        <v>430</v>
      </c>
      <c r="J1197" t="b">
        <v>0</v>
      </c>
      <c r="K1197">
        <v>284</v>
      </c>
      <c r="L1197">
        <v>65168</v>
      </c>
      <c r="M1197" s="1">
        <v>41260.622071759259</v>
      </c>
    </row>
    <row r="1198" spans="1:13">
      <c r="A1198" t="s">
        <v>1992</v>
      </c>
      <c r="B1198" s="1">
        <v>43928.754502314812</v>
      </c>
      <c r="C1198" t="s">
        <v>3580</v>
      </c>
      <c r="D1198">
        <v>0</v>
      </c>
      <c r="E1198">
        <v>0</v>
      </c>
      <c r="F1198" t="s">
        <v>15</v>
      </c>
      <c r="G1198" t="s">
        <v>1994</v>
      </c>
      <c r="H1198" t="s">
        <v>1995</v>
      </c>
      <c r="I1198">
        <v>152</v>
      </c>
      <c r="J1198" t="b">
        <v>0</v>
      </c>
      <c r="K1198">
        <v>208</v>
      </c>
      <c r="L1198">
        <v>1457</v>
      </c>
      <c r="M1198" s="1">
        <v>43686.36614583333</v>
      </c>
    </row>
    <row r="1199" spans="1:13">
      <c r="A1199" t="s">
        <v>3581</v>
      </c>
      <c r="B1199" s="1">
        <v>43928.753981481481</v>
      </c>
      <c r="C1199" t="s">
        <v>3582</v>
      </c>
      <c r="D1199">
        <v>0</v>
      </c>
      <c r="E1199">
        <v>0</v>
      </c>
      <c r="F1199" t="s">
        <v>15</v>
      </c>
      <c r="H1199" t="s">
        <v>3583</v>
      </c>
      <c r="I1199">
        <v>19</v>
      </c>
      <c r="J1199" t="b">
        <v>0</v>
      </c>
      <c r="K1199">
        <v>22</v>
      </c>
      <c r="L1199">
        <v>107</v>
      </c>
      <c r="M1199" s="1">
        <v>41721.269791666666</v>
      </c>
    </row>
    <row r="1200" spans="1:13">
      <c r="A1200" t="s">
        <v>1348</v>
      </c>
      <c r="B1200" s="1">
        <v>43928.753668981481</v>
      </c>
      <c r="C1200" t="s">
        <v>3584</v>
      </c>
      <c r="D1200">
        <v>0</v>
      </c>
      <c r="E1200">
        <v>0</v>
      </c>
      <c r="F1200" t="s">
        <v>15</v>
      </c>
      <c r="G1200" t="s">
        <v>243</v>
      </c>
      <c r="H1200" t="s">
        <v>1350</v>
      </c>
      <c r="I1200">
        <v>4</v>
      </c>
      <c r="J1200" t="b">
        <v>0</v>
      </c>
      <c r="K1200">
        <v>25</v>
      </c>
      <c r="L1200">
        <v>27</v>
      </c>
      <c r="M1200" s="1">
        <v>42725.451909722222</v>
      </c>
    </row>
    <row r="1201" spans="1:13" ht="54">
      <c r="A1201" t="s">
        <v>3585</v>
      </c>
      <c r="B1201" s="1">
        <v>43928.753240740742</v>
      </c>
      <c r="C1201" t="s">
        <v>3586</v>
      </c>
      <c r="D1201">
        <v>0</v>
      </c>
      <c r="E1201">
        <v>0</v>
      </c>
      <c r="F1201" t="s">
        <v>15</v>
      </c>
      <c r="H1201" s="2" t="s">
        <v>3587</v>
      </c>
      <c r="I1201">
        <v>698</v>
      </c>
      <c r="J1201" t="b">
        <v>0</v>
      </c>
      <c r="K1201">
        <v>1165</v>
      </c>
      <c r="L1201">
        <v>7549</v>
      </c>
      <c r="M1201" s="1">
        <v>40575.648460648146</v>
      </c>
    </row>
    <row r="1202" spans="1:13">
      <c r="A1202" t="s">
        <v>3588</v>
      </c>
      <c r="B1202" s="1">
        <v>43928.753194444442</v>
      </c>
      <c r="C1202" t="s">
        <v>3589</v>
      </c>
      <c r="D1202">
        <v>304</v>
      </c>
      <c r="E1202">
        <v>176</v>
      </c>
      <c r="F1202" t="s">
        <v>15</v>
      </c>
      <c r="G1202" t="s">
        <v>3590</v>
      </c>
      <c r="H1202" t="s">
        <v>3591</v>
      </c>
      <c r="I1202">
        <v>3513</v>
      </c>
      <c r="J1202" t="b">
        <v>0</v>
      </c>
      <c r="K1202">
        <v>27</v>
      </c>
      <c r="L1202">
        <v>5779</v>
      </c>
      <c r="M1202" s="1">
        <v>40312.229699074072</v>
      </c>
    </row>
    <row r="1203" spans="1:13">
      <c r="A1203" t="s">
        <v>3563</v>
      </c>
      <c r="B1203" s="1">
        <v>43928.752766203703</v>
      </c>
      <c r="C1203" t="s">
        <v>3592</v>
      </c>
      <c r="D1203">
        <v>0</v>
      </c>
      <c r="E1203">
        <v>0</v>
      </c>
      <c r="F1203" t="s">
        <v>15</v>
      </c>
      <c r="G1203" t="s">
        <v>3565</v>
      </c>
      <c r="H1203" t="s">
        <v>3566</v>
      </c>
      <c r="I1203">
        <v>216</v>
      </c>
      <c r="J1203" t="b">
        <v>0</v>
      </c>
      <c r="K1203">
        <v>385</v>
      </c>
      <c r="L1203">
        <v>71779</v>
      </c>
      <c r="M1203" s="1">
        <v>40355.24863425926</v>
      </c>
    </row>
    <row r="1204" spans="1:13">
      <c r="A1204" t="s">
        <v>3593</v>
      </c>
      <c r="B1204" s="1">
        <v>43928.752476851849</v>
      </c>
      <c r="C1204" t="s">
        <v>3594</v>
      </c>
      <c r="D1204">
        <v>37</v>
      </c>
      <c r="E1204">
        <v>5</v>
      </c>
      <c r="F1204" t="s">
        <v>15</v>
      </c>
      <c r="G1204" t="s">
        <v>918</v>
      </c>
      <c r="H1204" t="s">
        <v>3595</v>
      </c>
      <c r="I1204">
        <v>1805</v>
      </c>
      <c r="J1204" t="b">
        <v>0</v>
      </c>
      <c r="K1204">
        <v>1190</v>
      </c>
      <c r="L1204">
        <v>1302</v>
      </c>
      <c r="M1204" s="1">
        <v>43792.302662037036</v>
      </c>
    </row>
    <row r="1205" spans="1:13">
      <c r="A1205" t="s">
        <v>3596</v>
      </c>
      <c r="B1205" s="1">
        <v>43928.752442129633</v>
      </c>
      <c r="C1205" t="e">
        <f ca="1">_xlfn.SINGLE(cami_lk お礼の品かー。いいですね🤭💕あたしも),とうとうpaypayデビューしたのでなんでもポチりそうで怖い😅💦</f>
        <v>#NAME?</v>
      </c>
      <c r="D1205">
        <v>0</v>
      </c>
      <c r="E1205">
        <v>0</v>
      </c>
      <c r="F1205" t="s">
        <v>15</v>
      </c>
      <c r="G1205" t="s">
        <v>3597</v>
      </c>
      <c r="H1205" t="s">
        <v>3598</v>
      </c>
      <c r="I1205">
        <v>201</v>
      </c>
      <c r="J1205" t="b">
        <v>0</v>
      </c>
      <c r="K1205">
        <v>205</v>
      </c>
      <c r="L1205">
        <v>96167</v>
      </c>
      <c r="M1205" s="1">
        <v>40220.172106481485</v>
      </c>
    </row>
    <row r="1206" spans="1:13">
      <c r="A1206" t="s">
        <v>3599</v>
      </c>
      <c r="B1206" s="1">
        <v>43928.752395833333</v>
      </c>
      <c r="C1206" t="s">
        <v>3600</v>
      </c>
      <c r="D1206">
        <v>0</v>
      </c>
      <c r="E1206">
        <v>0</v>
      </c>
      <c r="F1206" t="s">
        <v>15</v>
      </c>
      <c r="H1206" t="s">
        <v>3601</v>
      </c>
      <c r="I1206">
        <v>91</v>
      </c>
      <c r="J1206" t="b">
        <v>0</v>
      </c>
      <c r="K1206">
        <v>379</v>
      </c>
      <c r="L1206">
        <v>1708</v>
      </c>
      <c r="M1206" s="1">
        <v>42743.26730324074</v>
      </c>
    </row>
    <row r="1207" spans="1:13">
      <c r="A1207" t="s">
        <v>3602</v>
      </c>
      <c r="B1207" s="1">
        <v>43928.752349537041</v>
      </c>
      <c r="C1207" t="s">
        <v>3603</v>
      </c>
      <c r="D1207">
        <v>0</v>
      </c>
      <c r="E1207">
        <v>0</v>
      </c>
      <c r="F1207" t="s">
        <v>15</v>
      </c>
      <c r="G1207" t="s">
        <v>3604</v>
      </c>
      <c r="H1207" t="s">
        <v>3605</v>
      </c>
      <c r="I1207">
        <v>118</v>
      </c>
      <c r="J1207" t="b">
        <v>0</v>
      </c>
      <c r="K1207">
        <v>284</v>
      </c>
      <c r="L1207">
        <v>4838</v>
      </c>
      <c r="M1207" s="1">
        <v>41304.526377314818</v>
      </c>
    </row>
    <row r="1208" spans="1:13">
      <c r="A1208" t="s">
        <v>3606</v>
      </c>
      <c r="B1208" s="1">
        <v>43928.752337962964</v>
      </c>
      <c r="C1208" t="s">
        <v>3607</v>
      </c>
      <c r="D1208">
        <v>0</v>
      </c>
      <c r="E1208">
        <v>0</v>
      </c>
      <c r="F1208" t="s">
        <v>15</v>
      </c>
      <c r="G1208" t="s">
        <v>3608</v>
      </c>
      <c r="H1208" t="s">
        <v>3609</v>
      </c>
      <c r="I1208">
        <v>0</v>
      </c>
      <c r="J1208" t="b">
        <v>0</v>
      </c>
      <c r="K1208">
        <v>11</v>
      </c>
      <c r="L1208">
        <v>2370</v>
      </c>
      <c r="M1208" s="1">
        <v>43440.479548611111</v>
      </c>
    </row>
    <row r="1209" spans="1:13">
      <c r="A1209" t="s">
        <v>3610</v>
      </c>
      <c r="B1209" s="1">
        <v>43928.752256944441</v>
      </c>
      <c r="C1209" t="s">
        <v>3611</v>
      </c>
      <c r="D1209">
        <v>0</v>
      </c>
      <c r="E1209">
        <v>0</v>
      </c>
      <c r="F1209" t="s">
        <v>15</v>
      </c>
      <c r="G1209" t="s">
        <v>3612</v>
      </c>
      <c r="H1209" t="s">
        <v>3613</v>
      </c>
      <c r="I1209">
        <v>47</v>
      </c>
      <c r="J1209" t="b">
        <v>0</v>
      </c>
      <c r="K1209">
        <v>55</v>
      </c>
      <c r="L1209">
        <v>11790</v>
      </c>
      <c r="M1209" s="1">
        <v>42160.72483796296</v>
      </c>
    </row>
    <row r="1210" spans="1:13">
      <c r="A1210" t="s">
        <v>3614</v>
      </c>
      <c r="B1210" s="1">
        <v>43928.752164351848</v>
      </c>
      <c r="C1210" t="s">
        <v>3615</v>
      </c>
      <c r="D1210">
        <v>0</v>
      </c>
      <c r="E1210">
        <v>0</v>
      </c>
      <c r="F1210" t="s">
        <v>15</v>
      </c>
      <c r="H1210" t="s">
        <v>3616</v>
      </c>
      <c r="I1210">
        <v>29</v>
      </c>
      <c r="J1210" t="b">
        <v>0</v>
      </c>
      <c r="K1210">
        <v>83</v>
      </c>
      <c r="L1210">
        <v>9118</v>
      </c>
      <c r="M1210" s="1">
        <v>41726.42491898148</v>
      </c>
    </row>
    <row r="1211" spans="1:13">
      <c r="A1211" t="s">
        <v>3617</v>
      </c>
      <c r="B1211" s="1">
        <v>43928.752141203702</v>
      </c>
      <c r="C1211" t="s">
        <v>3618</v>
      </c>
      <c r="D1211">
        <v>1</v>
      </c>
      <c r="E1211">
        <v>0</v>
      </c>
      <c r="F1211" t="s">
        <v>15</v>
      </c>
      <c r="G1211" t="s">
        <v>3619</v>
      </c>
      <c r="H1211" t="s">
        <v>3620</v>
      </c>
      <c r="I1211">
        <v>775</v>
      </c>
      <c r="J1211" t="b">
        <v>0</v>
      </c>
      <c r="K1211">
        <v>840</v>
      </c>
      <c r="L1211">
        <v>86972</v>
      </c>
      <c r="M1211" s="1">
        <v>42620.386689814812</v>
      </c>
    </row>
    <row r="1212" spans="1:13">
      <c r="A1212" t="s">
        <v>3621</v>
      </c>
      <c r="B1212" s="1">
        <v>43928.751111111109</v>
      </c>
      <c r="C1212" t="s">
        <v>3622</v>
      </c>
      <c r="D1212">
        <v>0</v>
      </c>
      <c r="E1212">
        <v>0</v>
      </c>
      <c r="F1212" t="s">
        <v>15</v>
      </c>
      <c r="G1212" t="s">
        <v>3623</v>
      </c>
      <c r="H1212" t="s">
        <v>3624</v>
      </c>
      <c r="I1212">
        <v>35</v>
      </c>
      <c r="J1212" t="b">
        <v>0</v>
      </c>
      <c r="K1212">
        <v>218</v>
      </c>
      <c r="L1212">
        <v>2469</v>
      </c>
      <c r="M1212" s="1">
        <v>43886.267604166664</v>
      </c>
    </row>
    <row r="1213" spans="1:13">
      <c r="A1213" t="s">
        <v>3625</v>
      </c>
      <c r="B1213" s="1">
        <v>43928.751064814816</v>
      </c>
      <c r="C1213" t="s">
        <v>3626</v>
      </c>
      <c r="D1213">
        <v>1</v>
      </c>
      <c r="E1213">
        <v>0</v>
      </c>
      <c r="F1213" t="s">
        <v>15</v>
      </c>
      <c r="G1213" t="s">
        <v>3627</v>
      </c>
      <c r="H1213" t="s">
        <v>3628</v>
      </c>
      <c r="I1213">
        <v>839</v>
      </c>
      <c r="J1213" t="b">
        <v>0</v>
      </c>
      <c r="K1213">
        <v>710</v>
      </c>
      <c r="L1213">
        <v>8797</v>
      </c>
      <c r="M1213" s="1">
        <v>40067.874490740738</v>
      </c>
    </row>
    <row r="1214" spans="1:13" ht="54">
      <c r="A1214" t="s">
        <v>3629</v>
      </c>
      <c r="B1214" s="1">
        <v>43928.751018518517</v>
      </c>
      <c r="C1214" t="s">
        <v>3630</v>
      </c>
      <c r="D1214">
        <v>0</v>
      </c>
      <c r="E1214">
        <v>0</v>
      </c>
      <c r="F1214" t="s">
        <v>15</v>
      </c>
      <c r="G1214" t="s">
        <v>266</v>
      </c>
      <c r="H1214" s="2" t="s">
        <v>3631</v>
      </c>
      <c r="I1214">
        <v>174</v>
      </c>
      <c r="J1214" t="b">
        <v>0</v>
      </c>
      <c r="K1214">
        <v>195</v>
      </c>
      <c r="L1214">
        <v>165705</v>
      </c>
      <c r="M1214" s="1">
        <v>41909.36445601852</v>
      </c>
    </row>
    <row r="1215" spans="1:13">
      <c r="A1215" t="s">
        <v>1733</v>
      </c>
      <c r="B1215" s="1">
        <v>43928.750879629632</v>
      </c>
      <c r="C1215" t="s">
        <v>3632</v>
      </c>
      <c r="D1215">
        <v>0</v>
      </c>
      <c r="E1215">
        <v>0</v>
      </c>
      <c r="F1215" t="s">
        <v>15</v>
      </c>
      <c r="G1215" t="s">
        <v>1735</v>
      </c>
      <c r="H1215" t="s">
        <v>1736</v>
      </c>
      <c r="I1215">
        <v>135</v>
      </c>
      <c r="J1215" t="b">
        <v>0</v>
      </c>
      <c r="K1215">
        <v>163</v>
      </c>
      <c r="L1215">
        <v>5331</v>
      </c>
      <c r="M1215" s="1">
        <v>43043.485393518517</v>
      </c>
    </row>
    <row r="1216" spans="1:13">
      <c r="A1216" t="s">
        <v>3633</v>
      </c>
      <c r="B1216" s="1">
        <v>43928.750543981485</v>
      </c>
      <c r="C1216" t="s">
        <v>3634</v>
      </c>
      <c r="D1216">
        <v>0</v>
      </c>
      <c r="E1216">
        <v>0</v>
      </c>
      <c r="F1216" t="s">
        <v>15</v>
      </c>
      <c r="G1216" t="s">
        <v>777</v>
      </c>
      <c r="H1216" t="s">
        <v>3635</v>
      </c>
      <c r="I1216">
        <v>241</v>
      </c>
      <c r="J1216" t="b">
        <v>0</v>
      </c>
      <c r="K1216">
        <v>230</v>
      </c>
      <c r="L1216">
        <v>14434</v>
      </c>
      <c r="M1216" s="1">
        <v>40433.354837962965</v>
      </c>
    </row>
    <row r="1217" spans="1:13" ht="121.5">
      <c r="A1217" t="s">
        <v>3636</v>
      </c>
      <c r="B1217" s="1">
        <v>43928.750532407408</v>
      </c>
      <c r="C1217" t="s">
        <v>3637</v>
      </c>
      <c r="D1217">
        <v>0</v>
      </c>
      <c r="E1217">
        <v>0</v>
      </c>
      <c r="F1217" t="s">
        <v>15</v>
      </c>
      <c r="G1217" t="s">
        <v>243</v>
      </c>
      <c r="H1217" s="2" t="s">
        <v>3638</v>
      </c>
      <c r="I1217">
        <v>487</v>
      </c>
      <c r="J1217" t="b">
        <v>0</v>
      </c>
      <c r="K1217">
        <v>362</v>
      </c>
      <c r="L1217">
        <v>3043</v>
      </c>
      <c r="M1217" s="1">
        <v>43171.554351851853</v>
      </c>
    </row>
    <row r="1218" spans="1:13">
      <c r="A1218" t="s">
        <v>3639</v>
      </c>
      <c r="B1218" s="1">
        <v>43928.750462962962</v>
      </c>
      <c r="C1218" t="e">
        <f ca="1">shibalemon48 PayPayは違うだろうが☺️</f>
        <v>#NAME?</v>
      </c>
      <c r="D1218">
        <v>1</v>
      </c>
      <c r="E1218">
        <v>0</v>
      </c>
      <c r="F1218" t="s">
        <v>15</v>
      </c>
      <c r="G1218" t="s">
        <v>3640</v>
      </c>
      <c r="H1218" t="s">
        <v>3641</v>
      </c>
      <c r="I1218">
        <v>69</v>
      </c>
      <c r="J1218" t="b">
        <v>0</v>
      </c>
      <c r="K1218">
        <v>103</v>
      </c>
      <c r="L1218">
        <v>3795</v>
      </c>
      <c r="M1218" s="1">
        <v>42796.044791666667</v>
      </c>
    </row>
    <row r="1219" spans="1:13">
      <c r="A1219" t="s">
        <v>3642</v>
      </c>
      <c r="B1219" s="1">
        <v>43928.750451388885</v>
      </c>
      <c r="C1219" t="s">
        <v>3643</v>
      </c>
      <c r="D1219">
        <v>0</v>
      </c>
      <c r="E1219">
        <v>0</v>
      </c>
      <c r="F1219" t="s">
        <v>15</v>
      </c>
      <c r="G1219" t="s">
        <v>3644</v>
      </c>
      <c r="I1219">
        <v>79</v>
      </c>
      <c r="J1219" t="b">
        <v>0</v>
      </c>
      <c r="K1219">
        <v>393</v>
      </c>
      <c r="L1219">
        <v>657</v>
      </c>
      <c r="M1219" s="1">
        <v>42638.52542824074</v>
      </c>
    </row>
    <row r="1220" spans="1:13" ht="67.5">
      <c r="A1220" t="s">
        <v>3645</v>
      </c>
      <c r="B1220" s="1">
        <v>43928.750439814816</v>
      </c>
      <c r="C1220" t="s">
        <v>3646</v>
      </c>
      <c r="D1220">
        <v>0</v>
      </c>
      <c r="E1220">
        <v>1</v>
      </c>
      <c r="F1220" t="s">
        <v>15</v>
      </c>
      <c r="G1220" t="s">
        <v>3647</v>
      </c>
      <c r="H1220" s="2" t="s">
        <v>3648</v>
      </c>
      <c r="I1220">
        <v>667</v>
      </c>
      <c r="J1220" t="b">
        <v>0</v>
      </c>
      <c r="K1220">
        <v>1504</v>
      </c>
      <c r="L1220">
        <v>3195</v>
      </c>
      <c r="M1220" s="1">
        <v>42048.166851851849</v>
      </c>
    </row>
    <row r="1221" spans="1:13">
      <c r="A1221" t="s">
        <v>3649</v>
      </c>
      <c r="B1221" s="1">
        <v>43928.750439814816</v>
      </c>
      <c r="C1221" t="s">
        <v>3650</v>
      </c>
      <c r="D1221">
        <v>4</v>
      </c>
      <c r="E1221">
        <v>5</v>
      </c>
      <c r="F1221" t="s">
        <v>15</v>
      </c>
      <c r="G1221" t="s">
        <v>3651</v>
      </c>
      <c r="H1221" t="s">
        <v>3652</v>
      </c>
      <c r="I1221">
        <v>4530</v>
      </c>
      <c r="J1221" t="b">
        <v>0</v>
      </c>
      <c r="K1221">
        <v>2752</v>
      </c>
      <c r="L1221">
        <v>30514</v>
      </c>
      <c r="M1221" s="1">
        <v>42011.493298611109</v>
      </c>
    </row>
    <row r="1222" spans="1:13" ht="135">
      <c r="A1222" t="s">
        <v>1757</v>
      </c>
      <c r="B1222" s="1">
        <v>43928.750381944446</v>
      </c>
      <c r="C1222" t="s">
        <v>1758</v>
      </c>
      <c r="D1222">
        <v>0</v>
      </c>
      <c r="E1222">
        <v>0</v>
      </c>
      <c r="F1222" t="s">
        <v>15</v>
      </c>
      <c r="H1222" s="2" t="s">
        <v>1759</v>
      </c>
      <c r="I1222">
        <v>77</v>
      </c>
      <c r="J1222" t="b">
        <v>0</v>
      </c>
      <c r="K1222">
        <v>5</v>
      </c>
      <c r="L1222">
        <v>2638</v>
      </c>
      <c r="M1222" s="1">
        <v>43842.003645833334</v>
      </c>
    </row>
    <row r="1223" spans="1:13">
      <c r="A1223" t="s">
        <v>1028</v>
      </c>
      <c r="B1223" s="1">
        <v>43928.750381944446</v>
      </c>
      <c r="C1223" t="s">
        <v>3653</v>
      </c>
      <c r="D1223">
        <v>2</v>
      </c>
      <c r="E1223">
        <v>0</v>
      </c>
      <c r="F1223" t="s">
        <v>15</v>
      </c>
      <c r="G1223" t="s">
        <v>1030</v>
      </c>
      <c r="H1223" t="s">
        <v>1031</v>
      </c>
      <c r="I1223">
        <v>4557</v>
      </c>
      <c r="J1223" t="b">
        <v>0</v>
      </c>
      <c r="K1223">
        <v>5194</v>
      </c>
      <c r="L1223">
        <v>525</v>
      </c>
      <c r="M1223" s="1">
        <v>41978.123055555552</v>
      </c>
    </row>
    <row r="1224" spans="1:13">
      <c r="A1224" t="s">
        <v>3654</v>
      </c>
      <c r="B1224" s="1">
        <v>43928.750300925924</v>
      </c>
      <c r="C1224" t="s">
        <v>3655</v>
      </c>
      <c r="D1224">
        <v>4</v>
      </c>
      <c r="E1224">
        <v>0</v>
      </c>
      <c r="F1224" t="s">
        <v>15</v>
      </c>
      <c r="I1224">
        <v>30</v>
      </c>
      <c r="J1224" t="b">
        <v>0</v>
      </c>
      <c r="K1224">
        <v>47</v>
      </c>
      <c r="L1224">
        <v>379</v>
      </c>
      <c r="M1224" s="1">
        <v>42822.604537037034</v>
      </c>
    </row>
    <row r="1225" spans="1:13">
      <c r="A1225" t="s">
        <v>3656</v>
      </c>
      <c r="B1225" s="1">
        <v>43928.750231481485</v>
      </c>
      <c r="C1225" t="s">
        <v>3657</v>
      </c>
      <c r="D1225">
        <v>0</v>
      </c>
      <c r="E1225">
        <v>0</v>
      </c>
      <c r="F1225" t="s">
        <v>15</v>
      </c>
      <c r="H1225" t="s">
        <v>3658</v>
      </c>
      <c r="I1225">
        <v>440</v>
      </c>
      <c r="J1225" t="b">
        <v>0</v>
      </c>
      <c r="K1225">
        <v>693</v>
      </c>
      <c r="L1225">
        <v>36889</v>
      </c>
      <c r="M1225" s="1">
        <v>42086.191087962965</v>
      </c>
    </row>
    <row r="1226" spans="1:13">
      <c r="A1226" t="s">
        <v>3659</v>
      </c>
      <c r="B1226" s="1">
        <v>43928.750196759262</v>
      </c>
      <c r="C1226" t="s">
        <v>3660</v>
      </c>
      <c r="D1226">
        <v>4</v>
      </c>
      <c r="E1226">
        <v>0</v>
      </c>
      <c r="F1226" t="s">
        <v>15</v>
      </c>
      <c r="H1226" t="s">
        <v>3661</v>
      </c>
      <c r="I1226">
        <v>110</v>
      </c>
      <c r="J1226" t="b">
        <v>0</v>
      </c>
      <c r="K1226">
        <v>132</v>
      </c>
      <c r="L1226">
        <v>605</v>
      </c>
      <c r="M1226" s="1">
        <v>43447.963796296295</v>
      </c>
    </row>
    <row r="1227" spans="1:13" ht="81">
      <c r="A1227" t="s">
        <v>3662</v>
      </c>
      <c r="B1227" s="1">
        <v>43928.750092592592</v>
      </c>
      <c r="C1227" t="s">
        <v>3663</v>
      </c>
      <c r="D1227">
        <v>2</v>
      </c>
      <c r="E1227">
        <v>3</v>
      </c>
      <c r="F1227" t="s">
        <v>15</v>
      </c>
      <c r="H1227" s="2" t="s">
        <v>3664</v>
      </c>
      <c r="I1227">
        <v>128621</v>
      </c>
      <c r="J1227" t="b">
        <v>0</v>
      </c>
      <c r="K1227">
        <v>807</v>
      </c>
      <c r="L1227">
        <v>781817</v>
      </c>
      <c r="M1227" s="1">
        <v>40064.575104166666</v>
      </c>
    </row>
    <row r="1228" spans="1:13">
      <c r="A1228" t="s">
        <v>3665</v>
      </c>
      <c r="B1228" s="1">
        <v>43928.749537037038</v>
      </c>
      <c r="C1228" t="s">
        <v>3666</v>
      </c>
      <c r="D1228">
        <v>0</v>
      </c>
      <c r="E1228">
        <v>0</v>
      </c>
      <c r="F1228" t="s">
        <v>15</v>
      </c>
      <c r="H1228" t="s">
        <v>3667</v>
      </c>
      <c r="I1228">
        <v>1</v>
      </c>
      <c r="J1228" t="b">
        <v>0</v>
      </c>
      <c r="K1228">
        <v>0</v>
      </c>
      <c r="L1228">
        <v>5</v>
      </c>
      <c r="M1228" s="1">
        <v>43928.371203703704</v>
      </c>
    </row>
    <row r="1229" spans="1:13">
      <c r="A1229" t="s">
        <v>3668</v>
      </c>
      <c r="B1229" s="1">
        <v>43928.749479166669</v>
      </c>
      <c r="C1229" t="s">
        <v>3669</v>
      </c>
      <c r="D1229">
        <v>176</v>
      </c>
      <c r="E1229">
        <v>27</v>
      </c>
      <c r="F1229" t="s">
        <v>15</v>
      </c>
      <c r="G1229" t="s">
        <v>3670</v>
      </c>
      <c r="H1229" t="s">
        <v>3671</v>
      </c>
      <c r="I1229">
        <v>3834</v>
      </c>
      <c r="J1229" t="b">
        <v>0</v>
      </c>
      <c r="K1229">
        <v>575</v>
      </c>
      <c r="L1229">
        <v>1616</v>
      </c>
      <c r="M1229" s="1">
        <v>40291.628923611112</v>
      </c>
    </row>
    <row r="1230" spans="1:13">
      <c r="A1230" t="s">
        <v>3672</v>
      </c>
      <c r="B1230" s="1">
        <v>43928.749351851853</v>
      </c>
      <c r="C1230" t="s">
        <v>3673</v>
      </c>
      <c r="D1230">
        <v>0</v>
      </c>
      <c r="E1230">
        <v>0</v>
      </c>
      <c r="F1230" t="s">
        <v>15</v>
      </c>
      <c r="G1230" t="s">
        <v>3674</v>
      </c>
      <c r="H1230" t="s">
        <v>3675</v>
      </c>
      <c r="I1230">
        <v>108</v>
      </c>
      <c r="J1230" t="b">
        <v>0</v>
      </c>
      <c r="K1230">
        <v>276</v>
      </c>
      <c r="L1230">
        <v>83554</v>
      </c>
      <c r="M1230" s="1">
        <v>40250.594224537039</v>
      </c>
    </row>
    <row r="1231" spans="1:13">
      <c r="A1231" t="s">
        <v>3676</v>
      </c>
      <c r="B1231" s="1">
        <v>43928.749259259261</v>
      </c>
      <c r="C1231" t="s">
        <v>3677</v>
      </c>
      <c r="D1231">
        <v>2</v>
      </c>
      <c r="E1231">
        <v>0</v>
      </c>
      <c r="F1231" t="s">
        <v>15</v>
      </c>
      <c r="G1231" t="s">
        <v>3678</v>
      </c>
      <c r="H1231" t="s">
        <v>3679</v>
      </c>
      <c r="I1231">
        <v>674</v>
      </c>
      <c r="J1231" t="b">
        <v>0</v>
      </c>
      <c r="K1231">
        <v>424</v>
      </c>
      <c r="L1231">
        <v>18753</v>
      </c>
      <c r="M1231" s="1">
        <v>40238.474594907406</v>
      </c>
    </row>
    <row r="1232" spans="1:13">
      <c r="A1232" t="s">
        <v>3680</v>
      </c>
      <c r="B1232" s="1">
        <v>43928.748229166667</v>
      </c>
      <c r="C1232" t="s">
        <v>3681</v>
      </c>
      <c r="D1232">
        <v>0</v>
      </c>
      <c r="E1232">
        <v>0</v>
      </c>
      <c r="F1232" t="s">
        <v>15</v>
      </c>
      <c r="H1232" t="s">
        <v>3682</v>
      </c>
      <c r="I1232">
        <v>1276</v>
      </c>
      <c r="J1232" t="b">
        <v>0</v>
      </c>
      <c r="K1232">
        <v>868</v>
      </c>
      <c r="L1232">
        <v>7845</v>
      </c>
      <c r="M1232" s="1">
        <v>41972.077210648145</v>
      </c>
    </row>
    <row r="1233" spans="1:13">
      <c r="A1233" t="s">
        <v>3683</v>
      </c>
      <c r="B1233" s="1">
        <v>43928.748182870368</v>
      </c>
      <c r="C1233" t="s">
        <v>3684</v>
      </c>
      <c r="D1233">
        <v>0</v>
      </c>
      <c r="E1233">
        <v>0</v>
      </c>
      <c r="F1233" t="s">
        <v>15</v>
      </c>
      <c r="G1233" t="s">
        <v>3685</v>
      </c>
      <c r="H1233" t="s">
        <v>3686</v>
      </c>
      <c r="I1233">
        <v>225</v>
      </c>
      <c r="J1233" t="b">
        <v>0</v>
      </c>
      <c r="K1233">
        <v>410</v>
      </c>
      <c r="L1233">
        <v>28184</v>
      </c>
      <c r="M1233" s="1">
        <v>41084.530925925923</v>
      </c>
    </row>
    <row r="1234" spans="1:13">
      <c r="A1234" t="s">
        <v>3621</v>
      </c>
      <c r="B1234" s="1">
        <v>43928.748148148145</v>
      </c>
      <c r="C1234" t="s">
        <v>3687</v>
      </c>
      <c r="D1234">
        <v>0</v>
      </c>
      <c r="E1234">
        <v>0</v>
      </c>
      <c r="F1234" t="s">
        <v>15</v>
      </c>
      <c r="G1234" t="s">
        <v>3623</v>
      </c>
      <c r="H1234" t="s">
        <v>3624</v>
      </c>
      <c r="I1234">
        <v>35</v>
      </c>
      <c r="J1234" t="b">
        <v>0</v>
      </c>
      <c r="K1234">
        <v>218</v>
      </c>
      <c r="L1234">
        <v>2469</v>
      </c>
      <c r="M1234" s="1">
        <v>43886.267604166664</v>
      </c>
    </row>
    <row r="1235" spans="1:13">
      <c r="A1235" t="s">
        <v>3688</v>
      </c>
      <c r="B1235" s="1">
        <v>43928.747939814813</v>
      </c>
      <c r="C1235" t="s">
        <v>3689</v>
      </c>
      <c r="D1235">
        <v>6</v>
      </c>
      <c r="E1235">
        <v>1</v>
      </c>
      <c r="F1235" t="s">
        <v>15</v>
      </c>
      <c r="G1235" t="s">
        <v>3690</v>
      </c>
      <c r="H1235" t="s">
        <v>3691</v>
      </c>
      <c r="I1235">
        <v>522</v>
      </c>
      <c r="J1235" t="b">
        <v>0</v>
      </c>
      <c r="K1235">
        <v>116</v>
      </c>
      <c r="L1235">
        <v>2980</v>
      </c>
      <c r="M1235" s="1">
        <v>41506.996724537035</v>
      </c>
    </row>
    <row r="1236" spans="1:13">
      <c r="A1236" t="s">
        <v>3692</v>
      </c>
      <c r="B1236" s="1">
        <v>43928.747233796297</v>
      </c>
      <c r="C1236" t="s">
        <v>3693</v>
      </c>
      <c r="D1236">
        <v>0</v>
      </c>
      <c r="E1236">
        <v>0</v>
      </c>
      <c r="F1236" t="s">
        <v>15</v>
      </c>
      <c r="H1236" t="s">
        <v>3694</v>
      </c>
      <c r="I1236">
        <v>231</v>
      </c>
      <c r="J1236" t="b">
        <v>0</v>
      </c>
      <c r="K1236">
        <v>883</v>
      </c>
      <c r="L1236">
        <v>283</v>
      </c>
      <c r="M1236" s="1">
        <v>43416.160717592589</v>
      </c>
    </row>
    <row r="1237" spans="1:13">
      <c r="A1237" t="s">
        <v>3695</v>
      </c>
      <c r="B1237" s="1">
        <v>43928.746840277781</v>
      </c>
      <c r="C1237" t="s">
        <v>3696</v>
      </c>
      <c r="D1237">
        <v>1</v>
      </c>
      <c r="E1237">
        <v>0</v>
      </c>
      <c r="F1237" t="s">
        <v>15</v>
      </c>
      <c r="H1237" t="s">
        <v>3697</v>
      </c>
      <c r="I1237">
        <v>191</v>
      </c>
      <c r="J1237" t="b">
        <v>0</v>
      </c>
      <c r="K1237">
        <v>1231</v>
      </c>
      <c r="L1237">
        <v>3635</v>
      </c>
      <c r="M1237" s="1">
        <v>43311.562337962961</v>
      </c>
    </row>
    <row r="1238" spans="1:13">
      <c r="A1238" t="s">
        <v>3698</v>
      </c>
      <c r="B1238" s="1">
        <v>43928.746724537035</v>
      </c>
      <c r="C1238" t="s">
        <v>3699</v>
      </c>
      <c r="D1238">
        <v>0</v>
      </c>
      <c r="E1238">
        <v>0</v>
      </c>
      <c r="F1238" t="s">
        <v>15</v>
      </c>
      <c r="G1238" t="s">
        <v>3700</v>
      </c>
      <c r="H1238" t="s">
        <v>3701</v>
      </c>
      <c r="I1238">
        <v>962</v>
      </c>
      <c r="J1238" t="b">
        <v>0</v>
      </c>
      <c r="K1238">
        <v>840</v>
      </c>
      <c r="L1238">
        <v>30083</v>
      </c>
      <c r="M1238" s="1">
        <v>40239.712893518517</v>
      </c>
    </row>
    <row r="1239" spans="1:13">
      <c r="A1239" t="s">
        <v>3702</v>
      </c>
      <c r="B1239" s="1">
        <v>43928.74664351852</v>
      </c>
      <c r="C1239" t="s">
        <v>3703</v>
      </c>
      <c r="D1239">
        <v>0</v>
      </c>
      <c r="E1239">
        <v>0</v>
      </c>
      <c r="F1239" t="s">
        <v>15</v>
      </c>
      <c r="G1239" t="s">
        <v>3704</v>
      </c>
      <c r="H1239" t="s">
        <v>3705</v>
      </c>
      <c r="I1239">
        <v>113</v>
      </c>
      <c r="J1239" t="b">
        <v>0</v>
      </c>
      <c r="K1239">
        <v>84</v>
      </c>
      <c r="L1239">
        <v>27182</v>
      </c>
      <c r="M1239" s="1">
        <v>41165.704675925925</v>
      </c>
    </row>
    <row r="1240" spans="1:13">
      <c r="A1240" t="s">
        <v>3706</v>
      </c>
      <c r="B1240" s="1">
        <v>43928.746192129627</v>
      </c>
      <c r="C1240" t="s">
        <v>3707</v>
      </c>
      <c r="D1240">
        <v>0</v>
      </c>
      <c r="E1240">
        <v>0</v>
      </c>
      <c r="F1240" t="s">
        <v>15</v>
      </c>
      <c r="H1240" t="s">
        <v>3708</v>
      </c>
      <c r="I1240">
        <v>65</v>
      </c>
      <c r="J1240" t="b">
        <v>0</v>
      </c>
      <c r="K1240">
        <v>274</v>
      </c>
      <c r="L1240">
        <v>42644</v>
      </c>
      <c r="M1240" s="1">
        <v>40297.146805555552</v>
      </c>
    </row>
    <row r="1241" spans="1:13">
      <c r="A1241" t="s">
        <v>3709</v>
      </c>
      <c r="B1241" s="1">
        <v>43928.745891203704</v>
      </c>
      <c r="C1241" t="s">
        <v>3710</v>
      </c>
      <c r="D1241">
        <v>0</v>
      </c>
      <c r="E1241">
        <v>0</v>
      </c>
      <c r="F1241" t="s">
        <v>15</v>
      </c>
      <c r="G1241" t="s">
        <v>1007</v>
      </c>
      <c r="H1241" t="s">
        <v>3711</v>
      </c>
      <c r="I1241">
        <v>85</v>
      </c>
      <c r="J1241" t="b">
        <v>0</v>
      </c>
      <c r="K1241">
        <v>187</v>
      </c>
      <c r="L1241">
        <v>13537</v>
      </c>
      <c r="M1241" s="1">
        <v>41800.475057870368</v>
      </c>
    </row>
    <row r="1242" spans="1:13" ht="81">
      <c r="A1242" t="s">
        <v>3712</v>
      </c>
      <c r="B1242" s="1">
        <v>43928.745219907411</v>
      </c>
      <c r="C1242" t="s">
        <v>3713</v>
      </c>
      <c r="D1242">
        <v>0</v>
      </c>
      <c r="E1242">
        <v>0</v>
      </c>
      <c r="F1242" t="s">
        <v>15</v>
      </c>
      <c r="G1242" t="s">
        <v>3714</v>
      </c>
      <c r="H1242" s="2" t="s">
        <v>3715</v>
      </c>
      <c r="I1242">
        <v>148</v>
      </c>
      <c r="J1242" t="b">
        <v>0</v>
      </c>
      <c r="K1242">
        <v>1051</v>
      </c>
      <c r="L1242">
        <v>4348</v>
      </c>
      <c r="M1242" s="1">
        <v>40525.746493055558</v>
      </c>
    </row>
    <row r="1243" spans="1:13">
      <c r="A1243" t="s">
        <v>3716</v>
      </c>
      <c r="B1243" s="1">
        <v>43928.745150462964</v>
      </c>
      <c r="C1243" t="s">
        <v>3717</v>
      </c>
      <c r="D1243">
        <v>7</v>
      </c>
      <c r="E1243">
        <v>2</v>
      </c>
      <c r="F1243" t="s">
        <v>15</v>
      </c>
      <c r="H1243" t="s">
        <v>3718</v>
      </c>
      <c r="I1243">
        <v>2849</v>
      </c>
      <c r="J1243" t="b">
        <v>0</v>
      </c>
      <c r="K1243">
        <v>1113</v>
      </c>
      <c r="L1243">
        <v>7707</v>
      </c>
      <c r="M1243" s="1">
        <v>40599.601747685185</v>
      </c>
    </row>
    <row r="1244" spans="1:13" ht="121.5">
      <c r="A1244" t="s">
        <v>3719</v>
      </c>
      <c r="B1244" s="1">
        <v>43928.744699074072</v>
      </c>
      <c r="C1244" t="s">
        <v>3720</v>
      </c>
      <c r="D1244">
        <v>7</v>
      </c>
      <c r="E1244">
        <v>3</v>
      </c>
      <c r="F1244" t="s">
        <v>15</v>
      </c>
      <c r="G1244" t="s">
        <v>3721</v>
      </c>
      <c r="H1244" s="2" t="s">
        <v>3722</v>
      </c>
      <c r="I1244">
        <v>1698</v>
      </c>
      <c r="J1244" t="b">
        <v>0</v>
      </c>
      <c r="K1244">
        <v>2612</v>
      </c>
      <c r="L1244">
        <v>997</v>
      </c>
      <c r="M1244" s="1">
        <v>43286.195844907408</v>
      </c>
    </row>
    <row r="1245" spans="1:13">
      <c r="A1245" t="s">
        <v>3723</v>
      </c>
      <c r="B1245" s="1">
        <v>43928.744560185187</v>
      </c>
      <c r="C1245" t="s">
        <v>3724</v>
      </c>
      <c r="D1245">
        <v>0</v>
      </c>
      <c r="E1245">
        <v>0</v>
      </c>
      <c r="F1245" t="s">
        <v>15</v>
      </c>
      <c r="G1245" t="s">
        <v>3725</v>
      </c>
      <c r="H1245" t="s">
        <v>3726</v>
      </c>
      <c r="I1245">
        <v>9</v>
      </c>
      <c r="J1245" t="b">
        <v>0</v>
      </c>
      <c r="K1245">
        <v>42</v>
      </c>
      <c r="L1245">
        <v>120</v>
      </c>
      <c r="M1245" s="1">
        <v>43910.664247685185</v>
      </c>
    </row>
    <row r="1246" spans="1:13">
      <c r="A1246" t="s">
        <v>3727</v>
      </c>
      <c r="B1246" s="1">
        <v>43928.744537037041</v>
      </c>
      <c r="C1246" t="s">
        <v>3728</v>
      </c>
      <c r="D1246">
        <v>0</v>
      </c>
      <c r="E1246">
        <v>0</v>
      </c>
      <c r="F1246" t="s">
        <v>15</v>
      </c>
      <c r="G1246" t="s">
        <v>3729</v>
      </c>
      <c r="H1246" t="s">
        <v>3730</v>
      </c>
      <c r="I1246">
        <v>570</v>
      </c>
      <c r="J1246" t="b">
        <v>0</v>
      </c>
      <c r="K1246">
        <v>607</v>
      </c>
      <c r="L1246">
        <v>29651</v>
      </c>
      <c r="M1246" s="1">
        <v>42905.276018518518</v>
      </c>
    </row>
    <row r="1247" spans="1:13">
      <c r="A1247" t="s">
        <v>3731</v>
      </c>
      <c r="B1247" s="1">
        <v>43928.744409722225</v>
      </c>
      <c r="C1247" t="s">
        <v>3732</v>
      </c>
      <c r="D1247">
        <v>0</v>
      </c>
      <c r="E1247">
        <v>0</v>
      </c>
      <c r="F1247" t="s">
        <v>15</v>
      </c>
      <c r="G1247" t="s">
        <v>3733</v>
      </c>
      <c r="H1247" t="s">
        <v>3734</v>
      </c>
      <c r="I1247">
        <v>182</v>
      </c>
      <c r="J1247" t="b">
        <v>0</v>
      </c>
      <c r="K1247">
        <v>285</v>
      </c>
      <c r="L1247">
        <v>13160</v>
      </c>
      <c r="M1247" s="1">
        <v>40425.351215277777</v>
      </c>
    </row>
    <row r="1248" spans="1:13">
      <c r="A1248" t="s">
        <v>3735</v>
      </c>
      <c r="B1248" s="1">
        <v>43928.744120370371</v>
      </c>
      <c r="C1248" t="s">
        <v>3736</v>
      </c>
      <c r="D1248">
        <v>1</v>
      </c>
      <c r="E1248">
        <v>0</v>
      </c>
      <c r="F1248" t="s">
        <v>15</v>
      </c>
      <c r="H1248" t="s">
        <v>3737</v>
      </c>
      <c r="I1248">
        <v>484</v>
      </c>
      <c r="J1248" t="b">
        <v>0</v>
      </c>
      <c r="K1248">
        <v>644</v>
      </c>
      <c r="L1248">
        <v>4651</v>
      </c>
      <c r="M1248" s="1">
        <v>40905.292013888888</v>
      </c>
    </row>
    <row r="1249" spans="1:13" ht="135">
      <c r="A1249" t="s">
        <v>3738</v>
      </c>
      <c r="B1249" s="1">
        <v>43928.743935185186</v>
      </c>
      <c r="C1249" t="s">
        <v>3739</v>
      </c>
      <c r="D1249">
        <v>1</v>
      </c>
      <c r="E1249">
        <v>0</v>
      </c>
      <c r="F1249" t="s">
        <v>15</v>
      </c>
      <c r="G1249" t="s">
        <v>3740</v>
      </c>
      <c r="H1249" s="2" t="s">
        <v>3741</v>
      </c>
      <c r="I1249">
        <v>257</v>
      </c>
      <c r="J1249" t="b">
        <v>0</v>
      </c>
      <c r="K1249">
        <v>280</v>
      </c>
      <c r="L1249">
        <v>23007</v>
      </c>
      <c r="M1249" s="1">
        <v>40158.567499999997</v>
      </c>
    </row>
    <row r="1250" spans="1:13">
      <c r="A1250" t="s">
        <v>3742</v>
      </c>
      <c r="B1250" s="1">
        <v>43928.743842592594</v>
      </c>
      <c r="C1250" t="e">
        <f ca="1">_xlfn.SINGLE(PSaketen 仕方無いですね…１杯御馳走しますよ。あ),支払いはPayPayで。</f>
        <v>#NAME?</v>
      </c>
      <c r="D1250">
        <v>2</v>
      </c>
      <c r="E1250">
        <v>0</v>
      </c>
      <c r="F1250" t="s">
        <v>15</v>
      </c>
      <c r="G1250" t="s">
        <v>3743</v>
      </c>
      <c r="H1250" t="s">
        <v>3744</v>
      </c>
      <c r="I1250">
        <v>486</v>
      </c>
      <c r="J1250" t="b">
        <v>0</v>
      </c>
      <c r="K1250">
        <v>374</v>
      </c>
      <c r="L1250">
        <v>2083</v>
      </c>
      <c r="M1250" s="1">
        <v>43382.233784722222</v>
      </c>
    </row>
    <row r="1251" spans="1:13" ht="108">
      <c r="A1251" t="s">
        <v>3745</v>
      </c>
      <c r="B1251" s="1">
        <v>43928.743738425925</v>
      </c>
      <c r="C1251" t="s">
        <v>3746</v>
      </c>
      <c r="D1251">
        <v>1</v>
      </c>
      <c r="E1251">
        <v>0</v>
      </c>
      <c r="F1251" t="s">
        <v>15</v>
      </c>
      <c r="H1251" s="2" t="s">
        <v>3747</v>
      </c>
      <c r="I1251">
        <v>1229</v>
      </c>
      <c r="J1251" t="b">
        <v>0</v>
      </c>
      <c r="K1251">
        <v>369</v>
      </c>
      <c r="L1251">
        <v>51500</v>
      </c>
      <c r="M1251" s="1">
        <v>42627.009363425925</v>
      </c>
    </row>
    <row r="1252" spans="1:13">
      <c r="A1252" t="s">
        <v>3748</v>
      </c>
      <c r="B1252" s="1">
        <v>43928.743483796294</v>
      </c>
      <c r="C1252" t="s">
        <v>3749</v>
      </c>
      <c r="D1252">
        <v>0</v>
      </c>
      <c r="E1252">
        <v>0</v>
      </c>
      <c r="F1252" t="s">
        <v>15</v>
      </c>
      <c r="H1252" t="s">
        <v>3750</v>
      </c>
      <c r="I1252">
        <v>42</v>
      </c>
      <c r="J1252" t="b">
        <v>0</v>
      </c>
      <c r="K1252">
        <v>41</v>
      </c>
      <c r="L1252">
        <v>8256</v>
      </c>
      <c r="M1252" s="1">
        <v>41526.452233796299</v>
      </c>
    </row>
    <row r="1253" spans="1:13">
      <c r="A1253" t="s">
        <v>3751</v>
      </c>
      <c r="B1253" s="1">
        <v>43928.743402777778</v>
      </c>
      <c r="C1253" t="s">
        <v>3752</v>
      </c>
      <c r="D1253">
        <v>0</v>
      </c>
      <c r="E1253">
        <v>0</v>
      </c>
      <c r="F1253" t="s">
        <v>15</v>
      </c>
      <c r="H1253" t="s">
        <v>3753</v>
      </c>
      <c r="I1253">
        <v>87</v>
      </c>
      <c r="J1253" t="b">
        <v>0</v>
      </c>
      <c r="K1253">
        <v>37</v>
      </c>
      <c r="L1253">
        <v>976</v>
      </c>
      <c r="M1253" s="1">
        <v>42026.444571759261</v>
      </c>
    </row>
    <row r="1254" spans="1:13">
      <c r="A1254" t="s">
        <v>3754</v>
      </c>
      <c r="B1254" s="1">
        <v>43928.7425</v>
      </c>
      <c r="C1254" t="s">
        <v>3755</v>
      </c>
      <c r="D1254">
        <v>1</v>
      </c>
      <c r="E1254">
        <v>0</v>
      </c>
      <c r="F1254" t="s">
        <v>15</v>
      </c>
      <c r="G1254" t="s">
        <v>3756</v>
      </c>
      <c r="H1254" t="s">
        <v>3757</v>
      </c>
      <c r="I1254">
        <v>303</v>
      </c>
      <c r="J1254" t="b">
        <v>0</v>
      </c>
      <c r="K1254">
        <v>895</v>
      </c>
      <c r="L1254">
        <v>18107</v>
      </c>
      <c r="M1254" s="1">
        <v>43334.693495370368</v>
      </c>
    </row>
    <row r="1255" spans="1:13" ht="108">
      <c r="A1255" t="s">
        <v>3758</v>
      </c>
      <c r="B1255" s="1">
        <v>43928.742094907408</v>
      </c>
      <c r="C1255" t="s">
        <v>3759</v>
      </c>
      <c r="D1255">
        <v>3</v>
      </c>
      <c r="E1255">
        <v>0</v>
      </c>
      <c r="F1255" t="s">
        <v>15</v>
      </c>
      <c r="H1255" s="2" t="s">
        <v>3760</v>
      </c>
      <c r="I1255">
        <v>189</v>
      </c>
      <c r="J1255" t="b">
        <v>0</v>
      </c>
      <c r="K1255">
        <v>214</v>
      </c>
      <c r="L1255">
        <v>16760</v>
      </c>
      <c r="M1255" s="1">
        <v>42328.429884259262</v>
      </c>
    </row>
    <row r="1256" spans="1:13">
      <c r="A1256" t="s">
        <v>3761</v>
      </c>
      <c r="B1256" s="1">
        <v>43928.741527777776</v>
      </c>
      <c r="C1256" t="s">
        <v>3762</v>
      </c>
      <c r="D1256">
        <v>5</v>
      </c>
      <c r="E1256">
        <v>0</v>
      </c>
      <c r="F1256" t="s">
        <v>15</v>
      </c>
      <c r="G1256" t="s">
        <v>3763</v>
      </c>
      <c r="H1256" t="s">
        <v>3764</v>
      </c>
      <c r="I1256">
        <v>3365</v>
      </c>
      <c r="J1256" t="b">
        <v>0</v>
      </c>
      <c r="K1256">
        <v>44</v>
      </c>
      <c r="L1256">
        <v>4243</v>
      </c>
      <c r="M1256" s="1">
        <v>42814.585787037038</v>
      </c>
    </row>
    <row r="1257" spans="1:13" ht="108">
      <c r="A1257" t="s">
        <v>3765</v>
      </c>
      <c r="B1257" s="1">
        <v>43928.741365740738</v>
      </c>
      <c r="C1257" t="s">
        <v>3766</v>
      </c>
      <c r="D1257">
        <v>13</v>
      </c>
      <c r="E1257">
        <v>0</v>
      </c>
      <c r="F1257" t="s">
        <v>15</v>
      </c>
      <c r="G1257" t="s">
        <v>3767</v>
      </c>
      <c r="H1257" s="2" t="s">
        <v>3768</v>
      </c>
      <c r="I1257">
        <v>731</v>
      </c>
      <c r="J1257" t="b">
        <v>0</v>
      </c>
      <c r="K1257">
        <v>349</v>
      </c>
      <c r="L1257">
        <v>37509</v>
      </c>
      <c r="M1257" s="1">
        <v>41399.219074074077</v>
      </c>
    </row>
    <row r="1258" spans="1:13">
      <c r="A1258" t="s">
        <v>3769</v>
      </c>
      <c r="B1258" s="1">
        <v>43928.741342592592</v>
      </c>
      <c r="C1258" t="s">
        <v>3770</v>
      </c>
      <c r="D1258">
        <v>0</v>
      </c>
      <c r="E1258">
        <v>0</v>
      </c>
      <c r="F1258" t="s">
        <v>15</v>
      </c>
      <c r="G1258" t="s">
        <v>3771</v>
      </c>
      <c r="H1258" t="s">
        <v>3772</v>
      </c>
      <c r="I1258">
        <v>389</v>
      </c>
      <c r="J1258" t="b">
        <v>0</v>
      </c>
      <c r="K1258">
        <v>652</v>
      </c>
      <c r="L1258">
        <v>1274</v>
      </c>
      <c r="M1258" s="1">
        <v>40392.223275462966</v>
      </c>
    </row>
    <row r="1259" spans="1:13">
      <c r="A1259" t="s">
        <v>3773</v>
      </c>
      <c r="B1259" s="1">
        <v>43928.740833333337</v>
      </c>
      <c r="C1259" t="e">
        <f ca="1">_xlfn.SINGLE(boku_bob この事態になって),うつうつとベルリンの壁や38度線をつい連想してしまいます。いつか終わると思うのですが,先が読めないのはつらいですね。でも,連絡はLINE,paypayで送金,荷物もクロネコメンバーズで受け取る場所や日時も向こうが自分で指定してくれるし,便利なサービスに助けてもらってます。</f>
        <v>#NAME?</v>
      </c>
      <c r="D1259">
        <v>0</v>
      </c>
      <c r="E1259">
        <v>0</v>
      </c>
      <c r="F1259" t="s">
        <v>15</v>
      </c>
      <c r="G1259" t="s">
        <v>243</v>
      </c>
      <c r="H1259" t="s">
        <v>3774</v>
      </c>
      <c r="I1259">
        <v>305</v>
      </c>
      <c r="J1259" t="b">
        <v>0</v>
      </c>
      <c r="K1259">
        <v>2723</v>
      </c>
      <c r="L1259">
        <v>57571</v>
      </c>
      <c r="M1259" s="1">
        <v>40161.673090277778</v>
      </c>
    </row>
    <row r="1260" spans="1:13">
      <c r="A1260" t="s">
        <v>3775</v>
      </c>
      <c r="B1260" s="1">
        <v>43928.740729166668</v>
      </c>
      <c r="C1260" t="s">
        <v>3776</v>
      </c>
      <c r="D1260">
        <v>9</v>
      </c>
      <c r="E1260">
        <v>7</v>
      </c>
      <c r="F1260" t="s">
        <v>15</v>
      </c>
      <c r="H1260" t="s">
        <v>3777</v>
      </c>
      <c r="I1260">
        <v>339</v>
      </c>
      <c r="J1260" t="b">
        <v>0</v>
      </c>
      <c r="K1260">
        <v>272</v>
      </c>
      <c r="L1260">
        <v>8003</v>
      </c>
      <c r="M1260" s="1">
        <v>41332.215046296296</v>
      </c>
    </row>
    <row r="1261" spans="1:13">
      <c r="A1261" t="s">
        <v>3778</v>
      </c>
      <c r="B1261" s="1">
        <v>43928.740648148145</v>
      </c>
      <c r="C1261" t="e">
        <f ca="1">_xlfn.SINGLE(dave_spector そりゃ),しっPayPay</f>
        <v>#NAME?</v>
      </c>
      <c r="D1261">
        <v>0</v>
      </c>
      <c r="E1261">
        <v>0</v>
      </c>
      <c r="F1261" t="s">
        <v>15</v>
      </c>
      <c r="G1261" t="s">
        <v>3779</v>
      </c>
      <c r="I1261">
        <v>2</v>
      </c>
      <c r="J1261" t="b">
        <v>0</v>
      </c>
      <c r="K1261">
        <v>41</v>
      </c>
      <c r="L1261">
        <v>346</v>
      </c>
      <c r="M1261" s="1">
        <v>42512.698935185188</v>
      </c>
    </row>
    <row r="1262" spans="1:13">
      <c r="A1262" t="s">
        <v>3780</v>
      </c>
      <c r="B1262" s="1">
        <v>43928.74046296296</v>
      </c>
      <c r="C1262" t="s">
        <v>3781</v>
      </c>
      <c r="D1262">
        <v>0</v>
      </c>
      <c r="E1262">
        <v>0</v>
      </c>
      <c r="F1262" t="s">
        <v>15</v>
      </c>
      <c r="G1262" t="s">
        <v>3782</v>
      </c>
      <c r="H1262" t="s">
        <v>3783</v>
      </c>
      <c r="I1262">
        <v>103</v>
      </c>
      <c r="J1262" t="b">
        <v>0</v>
      </c>
      <c r="K1262">
        <v>153</v>
      </c>
      <c r="L1262">
        <v>65968</v>
      </c>
      <c r="M1262" s="1">
        <v>40159.10365740741</v>
      </c>
    </row>
    <row r="1263" spans="1:13">
      <c r="A1263" t="s">
        <v>3784</v>
      </c>
      <c r="B1263" s="1">
        <v>43928.740185185183</v>
      </c>
      <c r="C1263" t="s">
        <v>3785</v>
      </c>
      <c r="D1263">
        <v>3</v>
      </c>
      <c r="E1263">
        <v>0</v>
      </c>
      <c r="F1263" t="s">
        <v>15</v>
      </c>
      <c r="H1263" t="s">
        <v>3786</v>
      </c>
      <c r="I1263">
        <v>100</v>
      </c>
      <c r="J1263" t="b">
        <v>0</v>
      </c>
      <c r="K1263">
        <v>96</v>
      </c>
      <c r="L1263">
        <v>16502</v>
      </c>
      <c r="M1263" s="1">
        <v>40434.332615740743</v>
      </c>
    </row>
    <row r="1264" spans="1:13">
      <c r="A1264" t="s">
        <v>3787</v>
      </c>
      <c r="B1264" s="1">
        <v>43928.740011574075</v>
      </c>
      <c r="C1264" t="s">
        <v>3788</v>
      </c>
      <c r="D1264">
        <v>0</v>
      </c>
      <c r="E1264">
        <v>0</v>
      </c>
      <c r="F1264" t="s">
        <v>15</v>
      </c>
      <c r="H1264" t="s">
        <v>3789</v>
      </c>
      <c r="I1264">
        <v>165</v>
      </c>
      <c r="J1264" t="b">
        <v>0</v>
      </c>
      <c r="K1264">
        <v>249</v>
      </c>
      <c r="L1264">
        <v>460</v>
      </c>
      <c r="M1264" s="1">
        <v>43197.537453703706</v>
      </c>
    </row>
    <row r="1265" spans="1:13">
      <c r="A1265" t="s">
        <v>3790</v>
      </c>
      <c r="B1265" s="1">
        <v>43928.739502314813</v>
      </c>
      <c r="C1265" t="s">
        <v>3791</v>
      </c>
      <c r="D1265">
        <v>9</v>
      </c>
      <c r="E1265">
        <v>0</v>
      </c>
      <c r="F1265" t="s">
        <v>15</v>
      </c>
      <c r="H1265" t="s">
        <v>3792</v>
      </c>
      <c r="I1265">
        <v>224</v>
      </c>
      <c r="J1265" t="b">
        <v>0</v>
      </c>
      <c r="K1265">
        <v>193</v>
      </c>
      <c r="L1265">
        <v>381</v>
      </c>
      <c r="M1265" s="1">
        <v>42484.665138888886</v>
      </c>
    </row>
    <row r="1266" spans="1:13">
      <c r="A1266" t="s">
        <v>3793</v>
      </c>
      <c r="B1266" s="1">
        <v>43928.739502314813</v>
      </c>
      <c r="C1266" t="s">
        <v>3794</v>
      </c>
      <c r="D1266">
        <v>0</v>
      </c>
      <c r="E1266">
        <v>0</v>
      </c>
      <c r="F1266" t="s">
        <v>15</v>
      </c>
      <c r="H1266" t="s">
        <v>3795</v>
      </c>
      <c r="I1266">
        <v>327</v>
      </c>
      <c r="J1266" t="b">
        <v>0</v>
      </c>
      <c r="K1266">
        <v>295</v>
      </c>
      <c r="L1266">
        <v>627</v>
      </c>
      <c r="M1266" s="1">
        <v>41983.601493055554</v>
      </c>
    </row>
    <row r="1267" spans="1:13">
      <c r="A1267" t="s">
        <v>3796</v>
      </c>
      <c r="B1267" s="1">
        <v>43928.739328703705</v>
      </c>
      <c r="C1267" t="s">
        <v>3797</v>
      </c>
      <c r="D1267">
        <v>2</v>
      </c>
      <c r="E1267">
        <v>0</v>
      </c>
      <c r="F1267" t="s">
        <v>15</v>
      </c>
      <c r="H1267" t="s">
        <v>3798</v>
      </c>
      <c r="I1267">
        <v>116</v>
      </c>
      <c r="J1267" t="b">
        <v>0</v>
      </c>
      <c r="K1267">
        <v>174</v>
      </c>
      <c r="L1267">
        <v>244</v>
      </c>
      <c r="M1267" s="1">
        <v>43882.327187499999</v>
      </c>
    </row>
    <row r="1268" spans="1:13" ht="108">
      <c r="A1268" t="s">
        <v>3799</v>
      </c>
      <c r="B1268" s="1">
        <v>43928.738981481481</v>
      </c>
      <c r="C1268" t="s">
        <v>3800</v>
      </c>
      <c r="D1268">
        <v>1</v>
      </c>
      <c r="E1268">
        <v>0</v>
      </c>
      <c r="F1268" t="s">
        <v>15</v>
      </c>
      <c r="G1268" t="s">
        <v>3801</v>
      </c>
      <c r="H1268" s="2" t="s">
        <v>3802</v>
      </c>
      <c r="I1268">
        <v>581</v>
      </c>
      <c r="J1268" t="b">
        <v>0</v>
      </c>
      <c r="K1268">
        <v>241</v>
      </c>
      <c r="L1268">
        <v>6945</v>
      </c>
      <c r="M1268" s="1">
        <v>40935.049884259257</v>
      </c>
    </row>
    <row r="1269" spans="1:13">
      <c r="A1269" t="s">
        <v>3803</v>
      </c>
      <c r="B1269" s="1">
        <v>43928.738923611112</v>
      </c>
      <c r="C1269" t="s">
        <v>3804</v>
      </c>
      <c r="D1269">
        <v>0</v>
      </c>
      <c r="E1269">
        <v>0</v>
      </c>
      <c r="F1269" t="s">
        <v>15</v>
      </c>
      <c r="I1269">
        <v>0</v>
      </c>
      <c r="J1269" t="b">
        <v>0</v>
      </c>
      <c r="K1269">
        <v>11</v>
      </c>
      <c r="L1269">
        <v>35</v>
      </c>
      <c r="M1269" s="1">
        <v>43800.529293981483</v>
      </c>
    </row>
    <row r="1270" spans="1:13">
      <c r="A1270" t="s">
        <v>3805</v>
      </c>
      <c r="B1270" s="1">
        <v>43928.738321759258</v>
      </c>
      <c r="C1270" t="s">
        <v>3806</v>
      </c>
      <c r="D1270">
        <v>0</v>
      </c>
      <c r="E1270">
        <v>0</v>
      </c>
      <c r="F1270" t="s">
        <v>15</v>
      </c>
      <c r="G1270" t="s">
        <v>3408</v>
      </c>
      <c r="H1270" t="s">
        <v>3807</v>
      </c>
      <c r="I1270">
        <v>49</v>
      </c>
      <c r="J1270" t="b">
        <v>0</v>
      </c>
      <c r="K1270">
        <v>56</v>
      </c>
      <c r="L1270">
        <v>2861</v>
      </c>
      <c r="M1270" s="1">
        <v>40264.238599537035</v>
      </c>
    </row>
    <row r="1271" spans="1:13" ht="40.5">
      <c r="A1271" t="s">
        <v>3808</v>
      </c>
      <c r="B1271" s="1">
        <v>43928.738113425927</v>
      </c>
      <c r="C1271" t="s">
        <v>3809</v>
      </c>
      <c r="D1271">
        <v>0</v>
      </c>
      <c r="E1271">
        <v>0</v>
      </c>
      <c r="F1271" t="s">
        <v>15</v>
      </c>
      <c r="H1271" s="2" t="s">
        <v>3810</v>
      </c>
      <c r="I1271">
        <v>25</v>
      </c>
      <c r="J1271" t="b">
        <v>0</v>
      </c>
      <c r="K1271">
        <v>67</v>
      </c>
      <c r="L1271">
        <v>2090</v>
      </c>
      <c r="M1271" s="1">
        <v>41662.979039351849</v>
      </c>
    </row>
    <row r="1272" spans="1:13" ht="54">
      <c r="A1272" t="s">
        <v>3811</v>
      </c>
      <c r="B1272" s="1">
        <v>43928.737673611111</v>
      </c>
      <c r="C1272" t="s">
        <v>3812</v>
      </c>
      <c r="D1272">
        <v>0</v>
      </c>
      <c r="E1272">
        <v>0</v>
      </c>
      <c r="F1272" t="s">
        <v>15</v>
      </c>
      <c r="G1272" t="s">
        <v>3363</v>
      </c>
      <c r="H1272" s="2" t="s">
        <v>3813</v>
      </c>
      <c r="I1272">
        <v>45</v>
      </c>
      <c r="J1272" t="b">
        <v>0</v>
      </c>
      <c r="K1272">
        <v>82</v>
      </c>
      <c r="L1272">
        <v>2141</v>
      </c>
      <c r="M1272" s="1">
        <v>40391.511296296296</v>
      </c>
    </row>
    <row r="1273" spans="1:13">
      <c r="A1273" t="s">
        <v>3814</v>
      </c>
      <c r="B1273" s="1">
        <v>43928.737291666665</v>
      </c>
      <c r="C1273" t="s">
        <v>3815</v>
      </c>
      <c r="D1273">
        <v>0</v>
      </c>
      <c r="E1273">
        <v>0</v>
      </c>
      <c r="F1273" t="s">
        <v>15</v>
      </c>
      <c r="I1273">
        <v>487</v>
      </c>
      <c r="J1273" t="b">
        <v>0</v>
      </c>
      <c r="K1273">
        <v>3302</v>
      </c>
      <c r="L1273">
        <v>1505</v>
      </c>
      <c r="M1273" s="1">
        <v>41648.554722222223</v>
      </c>
    </row>
    <row r="1274" spans="1:13">
      <c r="A1274" t="s">
        <v>3816</v>
      </c>
      <c r="B1274" s="1">
        <v>43928.736898148149</v>
      </c>
      <c r="C1274" t="s">
        <v>3817</v>
      </c>
      <c r="D1274">
        <v>16</v>
      </c>
      <c r="E1274">
        <v>2</v>
      </c>
      <c r="F1274" t="s">
        <v>15</v>
      </c>
      <c r="G1274" t="s">
        <v>3818</v>
      </c>
      <c r="H1274" t="s">
        <v>3819</v>
      </c>
      <c r="I1274">
        <v>572</v>
      </c>
      <c r="J1274" t="b">
        <v>0</v>
      </c>
      <c r="K1274">
        <v>407</v>
      </c>
      <c r="L1274">
        <v>4224</v>
      </c>
      <c r="M1274" s="1">
        <v>43300.331712962965</v>
      </c>
    </row>
    <row r="1275" spans="1:13">
      <c r="A1275" t="s">
        <v>3820</v>
      </c>
      <c r="B1275" s="1">
        <v>43928.736493055556</v>
      </c>
      <c r="C1275" t="s">
        <v>3821</v>
      </c>
      <c r="D1275">
        <v>20</v>
      </c>
      <c r="E1275">
        <v>0</v>
      </c>
      <c r="F1275" t="s">
        <v>15</v>
      </c>
      <c r="I1275">
        <v>170</v>
      </c>
      <c r="J1275" t="b">
        <v>0</v>
      </c>
      <c r="K1275">
        <v>285</v>
      </c>
      <c r="L1275">
        <v>1702</v>
      </c>
      <c r="M1275" s="1">
        <v>43669.520196759258</v>
      </c>
    </row>
    <row r="1276" spans="1:13">
      <c r="A1276" t="s">
        <v>3822</v>
      </c>
      <c r="B1276" s="1">
        <v>43928.736145833333</v>
      </c>
      <c r="C1276" t="s">
        <v>3823</v>
      </c>
      <c r="D1276">
        <v>0</v>
      </c>
      <c r="E1276">
        <v>0</v>
      </c>
      <c r="F1276" t="s">
        <v>15</v>
      </c>
      <c r="G1276" t="s">
        <v>3824</v>
      </c>
      <c r="H1276" t="s">
        <v>3825</v>
      </c>
      <c r="I1276">
        <v>29</v>
      </c>
      <c r="J1276" t="b">
        <v>0</v>
      </c>
      <c r="K1276">
        <v>1</v>
      </c>
      <c r="L1276">
        <v>55</v>
      </c>
      <c r="M1276" s="1">
        <v>43678.35633101852</v>
      </c>
    </row>
    <row r="1277" spans="1:13">
      <c r="A1277" t="s">
        <v>3826</v>
      </c>
      <c r="B1277" s="1">
        <v>43928.735995370371</v>
      </c>
      <c r="C1277" t="s">
        <v>3827</v>
      </c>
      <c r="D1277">
        <v>0</v>
      </c>
      <c r="E1277">
        <v>0</v>
      </c>
      <c r="F1277" t="s">
        <v>15</v>
      </c>
      <c r="H1277" t="s">
        <v>3828</v>
      </c>
      <c r="I1277">
        <v>1085</v>
      </c>
      <c r="J1277" t="b">
        <v>0</v>
      </c>
      <c r="K1277">
        <v>903</v>
      </c>
      <c r="L1277">
        <v>727</v>
      </c>
      <c r="M1277" s="1">
        <v>43678.023298611108</v>
      </c>
    </row>
    <row r="1278" spans="1:13">
      <c r="A1278" t="s">
        <v>3829</v>
      </c>
      <c r="B1278" s="1">
        <v>43928.735543981478</v>
      </c>
      <c r="C1278" t="s">
        <v>3830</v>
      </c>
      <c r="D1278">
        <v>0</v>
      </c>
      <c r="E1278">
        <v>0</v>
      </c>
      <c r="F1278" t="s">
        <v>15</v>
      </c>
      <c r="H1278" t="s">
        <v>3831</v>
      </c>
      <c r="I1278">
        <v>57</v>
      </c>
      <c r="J1278" t="b">
        <v>0</v>
      </c>
      <c r="K1278">
        <v>98</v>
      </c>
      <c r="L1278">
        <v>20290</v>
      </c>
      <c r="M1278" s="1">
        <v>40336.442175925928</v>
      </c>
    </row>
    <row r="1279" spans="1:13" ht="121.5">
      <c r="A1279" t="s">
        <v>3832</v>
      </c>
      <c r="B1279" s="1">
        <v>43928.73510416667</v>
      </c>
      <c r="C1279" t="s">
        <v>3833</v>
      </c>
      <c r="D1279">
        <v>0</v>
      </c>
      <c r="E1279">
        <v>0</v>
      </c>
      <c r="F1279" t="s">
        <v>15</v>
      </c>
      <c r="G1279" t="s">
        <v>2452</v>
      </c>
      <c r="H1279" s="2" t="s">
        <v>3834</v>
      </c>
      <c r="I1279">
        <v>1531</v>
      </c>
      <c r="J1279" t="b">
        <v>0</v>
      </c>
      <c r="K1279">
        <v>2240</v>
      </c>
      <c r="L1279">
        <v>8734</v>
      </c>
      <c r="M1279" s="1">
        <v>43797.336550925924</v>
      </c>
    </row>
    <row r="1280" spans="1:13">
      <c r="A1280" t="s">
        <v>3835</v>
      </c>
      <c r="B1280" s="1">
        <v>43928.735081018516</v>
      </c>
      <c r="C1280" t="s">
        <v>3836</v>
      </c>
      <c r="D1280">
        <v>21</v>
      </c>
      <c r="E1280">
        <v>0</v>
      </c>
      <c r="F1280" t="s">
        <v>15</v>
      </c>
      <c r="G1280" t="s">
        <v>3837</v>
      </c>
      <c r="H1280" t="s">
        <v>3838</v>
      </c>
      <c r="I1280">
        <v>647</v>
      </c>
      <c r="J1280" t="b">
        <v>0</v>
      </c>
      <c r="K1280">
        <v>634</v>
      </c>
      <c r="L1280">
        <v>1791</v>
      </c>
      <c r="M1280" s="1">
        <v>43857.353067129632</v>
      </c>
    </row>
    <row r="1281" spans="1:13">
      <c r="A1281" t="s">
        <v>3839</v>
      </c>
      <c r="B1281" s="1">
        <v>43928.734965277778</v>
      </c>
      <c r="C1281" t="s">
        <v>3840</v>
      </c>
      <c r="D1281">
        <v>1</v>
      </c>
      <c r="E1281">
        <v>0</v>
      </c>
      <c r="F1281" t="s">
        <v>15</v>
      </c>
      <c r="G1281" t="s">
        <v>3841</v>
      </c>
      <c r="H1281" t="s">
        <v>3842</v>
      </c>
      <c r="I1281">
        <v>129</v>
      </c>
      <c r="J1281" t="b">
        <v>0</v>
      </c>
      <c r="K1281">
        <v>294</v>
      </c>
      <c r="L1281">
        <v>9112</v>
      </c>
      <c r="M1281" s="1">
        <v>43395.161319444444</v>
      </c>
    </row>
    <row r="1282" spans="1:13">
      <c r="A1282" t="s">
        <v>3843</v>
      </c>
      <c r="B1282" s="1">
        <v>43928.734861111108</v>
      </c>
      <c r="C1282" t="s">
        <v>3844</v>
      </c>
      <c r="D1282">
        <v>0</v>
      </c>
      <c r="E1282">
        <v>0</v>
      </c>
      <c r="F1282" t="s">
        <v>15</v>
      </c>
      <c r="I1282">
        <v>70</v>
      </c>
      <c r="J1282" t="b">
        <v>0</v>
      </c>
      <c r="K1282">
        <v>71</v>
      </c>
      <c r="L1282">
        <v>2862</v>
      </c>
      <c r="M1282" s="1">
        <v>42524.849039351851</v>
      </c>
    </row>
    <row r="1283" spans="1:13">
      <c r="A1283" t="s">
        <v>3567</v>
      </c>
      <c r="B1283" s="1">
        <v>43928.734293981484</v>
      </c>
      <c r="C1283" t="s">
        <v>3845</v>
      </c>
      <c r="D1283">
        <v>1</v>
      </c>
      <c r="E1283">
        <v>0</v>
      </c>
      <c r="F1283" t="s">
        <v>15</v>
      </c>
      <c r="G1283" t="s">
        <v>3569</v>
      </c>
      <c r="H1283" t="s">
        <v>3570</v>
      </c>
      <c r="I1283">
        <v>310</v>
      </c>
      <c r="J1283" t="b">
        <v>0</v>
      </c>
      <c r="K1283">
        <v>295</v>
      </c>
      <c r="L1283">
        <v>15685</v>
      </c>
      <c r="M1283" s="1">
        <v>41561.614965277775</v>
      </c>
    </row>
    <row r="1284" spans="1:13">
      <c r="A1284" t="s">
        <v>3846</v>
      </c>
      <c r="B1284" s="1">
        <v>43928.734074074076</v>
      </c>
      <c r="C1284" t="s">
        <v>3847</v>
      </c>
      <c r="D1284">
        <v>0</v>
      </c>
      <c r="E1284">
        <v>0</v>
      </c>
      <c r="F1284" t="s">
        <v>15</v>
      </c>
      <c r="G1284" t="s">
        <v>3848</v>
      </c>
      <c r="H1284" t="s">
        <v>3849</v>
      </c>
      <c r="I1284">
        <v>112</v>
      </c>
      <c r="J1284" t="b">
        <v>0</v>
      </c>
      <c r="K1284">
        <v>81</v>
      </c>
      <c r="L1284">
        <v>28165</v>
      </c>
      <c r="M1284" s="1">
        <v>40355.526365740741</v>
      </c>
    </row>
    <row r="1285" spans="1:13">
      <c r="A1285" t="s">
        <v>3850</v>
      </c>
      <c r="B1285" s="1">
        <v>43928.733807870369</v>
      </c>
      <c r="C1285" t="s">
        <v>3851</v>
      </c>
      <c r="D1285">
        <v>2</v>
      </c>
      <c r="E1285">
        <v>0</v>
      </c>
      <c r="F1285" t="s">
        <v>15</v>
      </c>
      <c r="I1285">
        <v>59</v>
      </c>
      <c r="J1285" t="b">
        <v>0</v>
      </c>
      <c r="K1285">
        <v>236</v>
      </c>
      <c r="L1285">
        <v>1162</v>
      </c>
      <c r="M1285" s="1">
        <v>43636.330196759256</v>
      </c>
    </row>
    <row r="1286" spans="1:13">
      <c r="A1286" t="s">
        <v>3852</v>
      </c>
      <c r="B1286" s="1">
        <v>43928.733796296299</v>
      </c>
      <c r="C1286" t="s">
        <v>3853</v>
      </c>
      <c r="D1286">
        <v>0</v>
      </c>
      <c r="E1286">
        <v>0</v>
      </c>
      <c r="F1286" t="s">
        <v>15</v>
      </c>
      <c r="G1286" t="s">
        <v>3854</v>
      </c>
      <c r="H1286" t="s">
        <v>3855</v>
      </c>
      <c r="I1286">
        <v>252</v>
      </c>
      <c r="J1286" t="b">
        <v>0</v>
      </c>
      <c r="K1286">
        <v>335</v>
      </c>
      <c r="L1286">
        <v>34817</v>
      </c>
      <c r="M1286" s="1">
        <v>42721.482546296298</v>
      </c>
    </row>
    <row r="1287" spans="1:13">
      <c r="A1287" t="s">
        <v>3856</v>
      </c>
      <c r="B1287" s="1">
        <v>43928.733680555553</v>
      </c>
      <c r="C1287" t="s">
        <v>3857</v>
      </c>
      <c r="D1287">
        <v>0</v>
      </c>
      <c r="E1287">
        <v>0</v>
      </c>
      <c r="F1287" t="s">
        <v>15</v>
      </c>
      <c r="G1287" t="s">
        <v>3858</v>
      </c>
      <c r="H1287" t="s">
        <v>3859</v>
      </c>
      <c r="I1287">
        <v>65</v>
      </c>
      <c r="J1287" t="b">
        <v>0</v>
      </c>
      <c r="K1287">
        <v>74</v>
      </c>
      <c r="L1287">
        <v>390</v>
      </c>
      <c r="M1287" s="1">
        <v>43825.701782407406</v>
      </c>
    </row>
    <row r="1288" spans="1:13">
      <c r="A1288" t="s">
        <v>3860</v>
      </c>
      <c r="B1288" s="1">
        <v>43928.733622685184</v>
      </c>
      <c r="C1288" t="e">
        <f ca="1">sinzan2011 PayPayフリマでは取り扱いはないみたいでした。</f>
        <v>#NAME?</v>
      </c>
      <c r="D1288">
        <v>1</v>
      </c>
      <c r="E1288">
        <v>0</v>
      </c>
      <c r="F1288" t="s">
        <v>15</v>
      </c>
      <c r="H1288" t="s">
        <v>3861</v>
      </c>
      <c r="I1288">
        <v>103</v>
      </c>
      <c r="J1288" t="b">
        <v>0</v>
      </c>
      <c r="K1288">
        <v>172</v>
      </c>
      <c r="L1288">
        <v>9102</v>
      </c>
      <c r="M1288" s="1">
        <v>40039.483229166668</v>
      </c>
    </row>
    <row r="1289" spans="1:13">
      <c r="A1289" t="s">
        <v>3862</v>
      </c>
      <c r="B1289" s="1">
        <v>43928.733587962961</v>
      </c>
      <c r="C1289" t="s">
        <v>3863</v>
      </c>
      <c r="D1289">
        <v>4</v>
      </c>
      <c r="E1289">
        <v>0</v>
      </c>
      <c r="F1289" t="s">
        <v>15</v>
      </c>
      <c r="G1289" t="s">
        <v>243</v>
      </c>
      <c r="H1289" t="s">
        <v>3864</v>
      </c>
      <c r="I1289">
        <v>126</v>
      </c>
      <c r="J1289" t="b">
        <v>0</v>
      </c>
      <c r="K1289">
        <v>116</v>
      </c>
      <c r="L1289">
        <v>12862</v>
      </c>
      <c r="M1289" s="1">
        <v>42013.568333333336</v>
      </c>
    </row>
    <row r="1290" spans="1:13">
      <c r="A1290" t="s">
        <v>3865</v>
      </c>
      <c r="B1290" s="1">
        <v>43928.733518518522</v>
      </c>
      <c r="C1290" t="s">
        <v>3866</v>
      </c>
      <c r="D1290">
        <v>7</v>
      </c>
      <c r="E1290">
        <v>0</v>
      </c>
      <c r="F1290" t="s">
        <v>15</v>
      </c>
      <c r="H1290" t="s">
        <v>3867</v>
      </c>
      <c r="I1290">
        <v>6019</v>
      </c>
      <c r="J1290" t="b">
        <v>0</v>
      </c>
      <c r="K1290">
        <v>5490</v>
      </c>
      <c r="L1290">
        <v>9809</v>
      </c>
      <c r="M1290" s="1">
        <v>42634.859351851854</v>
      </c>
    </row>
    <row r="1291" spans="1:13">
      <c r="A1291" t="s">
        <v>3868</v>
      </c>
      <c r="B1291" s="1">
        <v>43928.732986111114</v>
      </c>
      <c r="C1291" t="s">
        <v>3869</v>
      </c>
      <c r="D1291">
        <v>0</v>
      </c>
      <c r="E1291">
        <v>0</v>
      </c>
      <c r="F1291" t="s">
        <v>15</v>
      </c>
      <c r="H1291" t="s">
        <v>3870</v>
      </c>
      <c r="I1291">
        <v>543</v>
      </c>
      <c r="J1291" t="b">
        <v>0</v>
      </c>
      <c r="K1291">
        <v>421</v>
      </c>
      <c r="L1291">
        <v>25331</v>
      </c>
      <c r="M1291" s="1">
        <v>39973.120891203704</v>
      </c>
    </row>
    <row r="1292" spans="1:13">
      <c r="A1292" t="s">
        <v>121</v>
      </c>
      <c r="B1292" s="1">
        <v>43928.732222222221</v>
      </c>
      <c r="C1292" t="s">
        <v>3871</v>
      </c>
      <c r="D1292">
        <v>0</v>
      </c>
      <c r="E1292">
        <v>0</v>
      </c>
      <c r="F1292" t="s">
        <v>15</v>
      </c>
      <c r="H1292" t="s">
        <v>123</v>
      </c>
      <c r="I1292">
        <v>3</v>
      </c>
      <c r="J1292" t="b">
        <v>0</v>
      </c>
      <c r="K1292">
        <v>0</v>
      </c>
      <c r="L1292">
        <v>95</v>
      </c>
      <c r="M1292" s="1">
        <v>43924.244016203702</v>
      </c>
    </row>
    <row r="1293" spans="1:13">
      <c r="A1293" t="s">
        <v>3872</v>
      </c>
      <c r="B1293" s="1">
        <v>43928.732106481482</v>
      </c>
      <c r="C1293" t="s">
        <v>3873</v>
      </c>
      <c r="D1293">
        <v>0</v>
      </c>
      <c r="E1293">
        <v>0</v>
      </c>
      <c r="F1293" t="s">
        <v>15</v>
      </c>
      <c r="G1293" t="s">
        <v>3874</v>
      </c>
      <c r="H1293" t="s">
        <v>3875</v>
      </c>
      <c r="I1293">
        <v>153</v>
      </c>
      <c r="J1293" t="b">
        <v>0</v>
      </c>
      <c r="K1293">
        <v>880</v>
      </c>
      <c r="L1293">
        <v>479</v>
      </c>
      <c r="M1293" s="1">
        <v>43356.245486111111</v>
      </c>
    </row>
    <row r="1294" spans="1:13">
      <c r="A1294" t="s">
        <v>3876</v>
      </c>
      <c r="B1294" s="1">
        <v>43928.732083333336</v>
      </c>
      <c r="C1294" t="s">
        <v>3877</v>
      </c>
      <c r="D1294">
        <v>3</v>
      </c>
      <c r="E1294">
        <v>0</v>
      </c>
      <c r="F1294" t="s">
        <v>15</v>
      </c>
      <c r="H1294" t="s">
        <v>3878</v>
      </c>
      <c r="I1294">
        <v>603</v>
      </c>
      <c r="J1294" t="b">
        <v>0</v>
      </c>
      <c r="K1294">
        <v>111</v>
      </c>
      <c r="L1294">
        <v>4293</v>
      </c>
      <c r="M1294" s="1">
        <v>43599.144918981481</v>
      </c>
    </row>
    <row r="1295" spans="1:13">
      <c r="A1295" t="s">
        <v>3879</v>
      </c>
      <c r="B1295" s="1">
        <v>43928.732048611113</v>
      </c>
      <c r="C1295" t="s">
        <v>3880</v>
      </c>
      <c r="D1295">
        <v>0</v>
      </c>
      <c r="E1295">
        <v>0</v>
      </c>
      <c r="F1295" t="s">
        <v>15</v>
      </c>
      <c r="G1295" t="s">
        <v>3881</v>
      </c>
      <c r="H1295" t="s">
        <v>3882</v>
      </c>
      <c r="I1295">
        <v>1200</v>
      </c>
      <c r="J1295" t="b">
        <v>0</v>
      </c>
      <c r="K1295">
        <v>769</v>
      </c>
      <c r="L1295">
        <v>12750</v>
      </c>
      <c r="M1295" s="1">
        <v>41816.957372685189</v>
      </c>
    </row>
    <row r="1296" spans="1:13">
      <c r="A1296" t="s">
        <v>3883</v>
      </c>
      <c r="B1296" s="1">
        <v>43928.731377314813</v>
      </c>
      <c r="C1296" t="s">
        <v>3884</v>
      </c>
      <c r="D1296">
        <v>0</v>
      </c>
      <c r="E1296">
        <v>0</v>
      </c>
      <c r="F1296" t="s">
        <v>15</v>
      </c>
      <c r="G1296" t="s">
        <v>3885</v>
      </c>
      <c r="H1296" t="s">
        <v>3886</v>
      </c>
      <c r="I1296">
        <v>101</v>
      </c>
      <c r="J1296" t="b">
        <v>0</v>
      </c>
      <c r="K1296">
        <v>195</v>
      </c>
      <c r="L1296">
        <v>21123</v>
      </c>
      <c r="M1296" s="1">
        <v>40212.537858796299</v>
      </c>
    </row>
    <row r="1297" spans="1:13">
      <c r="A1297" t="s">
        <v>3887</v>
      </c>
      <c r="B1297" s="1">
        <v>43928.731053240743</v>
      </c>
      <c r="C1297" t="s">
        <v>3888</v>
      </c>
      <c r="D1297">
        <v>0</v>
      </c>
      <c r="E1297">
        <v>0</v>
      </c>
      <c r="F1297" t="s">
        <v>15</v>
      </c>
      <c r="G1297" t="s">
        <v>3889</v>
      </c>
      <c r="H1297" t="s">
        <v>3890</v>
      </c>
      <c r="I1297">
        <v>77</v>
      </c>
      <c r="J1297" t="b">
        <v>0</v>
      </c>
      <c r="K1297">
        <v>442</v>
      </c>
      <c r="L1297">
        <v>1401</v>
      </c>
      <c r="M1297" s="1">
        <v>43415.499328703707</v>
      </c>
    </row>
    <row r="1298" spans="1:13">
      <c r="A1298" t="s">
        <v>3891</v>
      </c>
      <c r="B1298" s="1">
        <v>43928.73096064815</v>
      </c>
      <c r="C1298" t="s">
        <v>3892</v>
      </c>
      <c r="D1298">
        <v>0</v>
      </c>
      <c r="E1298">
        <v>0</v>
      </c>
      <c r="F1298" t="s">
        <v>15</v>
      </c>
      <c r="G1298" t="s">
        <v>3893</v>
      </c>
      <c r="H1298" t="s">
        <v>3894</v>
      </c>
      <c r="I1298">
        <v>571</v>
      </c>
      <c r="J1298" t="b">
        <v>0</v>
      </c>
      <c r="K1298">
        <v>644</v>
      </c>
      <c r="L1298">
        <v>6155</v>
      </c>
      <c r="M1298" s="1">
        <v>42062.930069444446</v>
      </c>
    </row>
    <row r="1299" spans="1:13">
      <c r="A1299" t="s">
        <v>3895</v>
      </c>
      <c r="B1299" s="1">
        <v>43928.730810185189</v>
      </c>
      <c r="C1299" t="s">
        <v>3896</v>
      </c>
      <c r="D1299">
        <v>12</v>
      </c>
      <c r="E1299">
        <v>6</v>
      </c>
      <c r="F1299" t="s">
        <v>15</v>
      </c>
      <c r="G1299" t="s">
        <v>3897</v>
      </c>
      <c r="H1299" t="s">
        <v>3898</v>
      </c>
      <c r="I1299">
        <v>94</v>
      </c>
      <c r="J1299" t="b">
        <v>0</v>
      </c>
      <c r="K1299">
        <v>16</v>
      </c>
      <c r="L1299">
        <v>630</v>
      </c>
      <c r="M1299" s="1">
        <v>43631.712106481478</v>
      </c>
    </row>
    <row r="1300" spans="1:13">
      <c r="A1300" t="s">
        <v>3899</v>
      </c>
      <c r="B1300" s="1">
        <v>43928.730729166666</v>
      </c>
      <c r="C1300" t="s">
        <v>3900</v>
      </c>
      <c r="D1300">
        <v>0</v>
      </c>
      <c r="E1300">
        <v>0</v>
      </c>
      <c r="F1300" t="s">
        <v>15</v>
      </c>
      <c r="G1300" t="s">
        <v>82</v>
      </c>
      <c r="H1300" t="s">
        <v>3901</v>
      </c>
      <c r="I1300">
        <v>452</v>
      </c>
      <c r="J1300" t="b">
        <v>0</v>
      </c>
      <c r="K1300">
        <v>1068</v>
      </c>
      <c r="L1300">
        <v>20887</v>
      </c>
      <c r="M1300" s="1">
        <v>42388.352847222224</v>
      </c>
    </row>
    <row r="1301" spans="1:13" ht="94.5">
      <c r="A1301" t="s">
        <v>3902</v>
      </c>
      <c r="B1301" s="1">
        <v>43928.730462962965</v>
      </c>
      <c r="C1301" t="s">
        <v>3903</v>
      </c>
      <c r="D1301">
        <v>0</v>
      </c>
      <c r="E1301">
        <v>0</v>
      </c>
      <c r="F1301" t="s">
        <v>15</v>
      </c>
      <c r="G1301" t="s">
        <v>3904</v>
      </c>
      <c r="H1301" s="2" t="s">
        <v>3905</v>
      </c>
      <c r="I1301">
        <v>1802</v>
      </c>
      <c r="J1301" t="b">
        <v>0</v>
      </c>
      <c r="K1301">
        <v>852</v>
      </c>
      <c r="L1301">
        <v>19428</v>
      </c>
      <c r="M1301" s="1">
        <v>40807.433923611112</v>
      </c>
    </row>
    <row r="1302" spans="1:13" ht="94.5">
      <c r="A1302" t="s">
        <v>3906</v>
      </c>
      <c r="B1302" s="1">
        <v>43928.730370370373</v>
      </c>
      <c r="C1302" t="s">
        <v>3907</v>
      </c>
      <c r="D1302">
        <v>0</v>
      </c>
      <c r="E1302">
        <v>0</v>
      </c>
      <c r="F1302" t="s">
        <v>15</v>
      </c>
      <c r="G1302" t="s">
        <v>3908</v>
      </c>
      <c r="H1302" s="2" t="s">
        <v>3909</v>
      </c>
      <c r="I1302">
        <v>185</v>
      </c>
      <c r="J1302" t="b">
        <v>0</v>
      </c>
      <c r="K1302">
        <v>335</v>
      </c>
      <c r="L1302">
        <v>17210</v>
      </c>
      <c r="M1302" s="1">
        <v>40260.013379629629</v>
      </c>
    </row>
    <row r="1303" spans="1:13" ht="94.5">
      <c r="A1303" t="s">
        <v>3910</v>
      </c>
      <c r="B1303" s="1">
        <v>43928.730254629627</v>
      </c>
      <c r="C1303" t="s">
        <v>3911</v>
      </c>
      <c r="D1303">
        <v>0</v>
      </c>
      <c r="E1303">
        <v>0</v>
      </c>
      <c r="F1303" t="s">
        <v>15</v>
      </c>
      <c r="G1303" t="s">
        <v>3912</v>
      </c>
      <c r="H1303" s="2" t="s">
        <v>3913</v>
      </c>
      <c r="I1303">
        <v>11</v>
      </c>
      <c r="J1303" t="b">
        <v>0</v>
      </c>
      <c r="K1303">
        <v>13</v>
      </c>
      <c r="L1303">
        <v>4750</v>
      </c>
      <c r="M1303" s="1">
        <v>43564.177314814813</v>
      </c>
    </row>
    <row r="1304" spans="1:13">
      <c r="A1304" t="s">
        <v>3914</v>
      </c>
      <c r="B1304" s="1">
        <v>43928.730173611111</v>
      </c>
      <c r="C1304" t="s">
        <v>3915</v>
      </c>
      <c r="D1304">
        <v>0</v>
      </c>
      <c r="E1304">
        <v>0</v>
      </c>
      <c r="F1304" t="s">
        <v>15</v>
      </c>
      <c r="G1304" t="s">
        <v>3916</v>
      </c>
      <c r="H1304" t="s">
        <v>3917</v>
      </c>
      <c r="I1304">
        <v>211</v>
      </c>
      <c r="J1304" t="b">
        <v>0</v>
      </c>
      <c r="K1304">
        <v>337</v>
      </c>
      <c r="L1304">
        <v>8209</v>
      </c>
      <c r="M1304" s="1">
        <v>43606.59302083333</v>
      </c>
    </row>
    <row r="1305" spans="1:13">
      <c r="A1305" t="s">
        <v>3918</v>
      </c>
      <c r="B1305" s="1">
        <v>43928.730104166665</v>
      </c>
      <c r="C1305" t="s">
        <v>3919</v>
      </c>
      <c r="D1305">
        <v>0</v>
      </c>
      <c r="E1305">
        <v>0</v>
      </c>
      <c r="F1305" t="s">
        <v>15</v>
      </c>
      <c r="H1305" t="s">
        <v>3920</v>
      </c>
      <c r="I1305">
        <v>56</v>
      </c>
      <c r="J1305" t="b">
        <v>0</v>
      </c>
      <c r="K1305">
        <v>203</v>
      </c>
      <c r="L1305">
        <v>32</v>
      </c>
      <c r="M1305" s="1">
        <v>43909.321956018517</v>
      </c>
    </row>
    <row r="1306" spans="1:13" ht="81">
      <c r="A1306" t="s">
        <v>2736</v>
      </c>
      <c r="B1306" s="1">
        <v>43928.730023148149</v>
      </c>
      <c r="C1306" t="s">
        <v>3921</v>
      </c>
      <c r="D1306">
        <v>0</v>
      </c>
      <c r="E1306">
        <v>0</v>
      </c>
      <c r="F1306" t="s">
        <v>15</v>
      </c>
      <c r="G1306" t="s">
        <v>2738</v>
      </c>
      <c r="H1306" s="2" t="s">
        <v>2739</v>
      </c>
      <c r="I1306">
        <v>674</v>
      </c>
      <c r="J1306" t="b">
        <v>0</v>
      </c>
      <c r="K1306">
        <v>678</v>
      </c>
      <c r="L1306">
        <v>30787</v>
      </c>
      <c r="M1306" s="1">
        <v>40816.44295138889</v>
      </c>
    </row>
    <row r="1307" spans="1:13">
      <c r="A1307" t="s">
        <v>3922</v>
      </c>
      <c r="B1307" s="1">
        <v>43928.729618055557</v>
      </c>
      <c r="C1307" t="s">
        <v>3923</v>
      </c>
      <c r="D1307">
        <v>2</v>
      </c>
      <c r="E1307">
        <v>0</v>
      </c>
      <c r="F1307" t="s">
        <v>15</v>
      </c>
      <c r="G1307" t="s">
        <v>3924</v>
      </c>
      <c r="H1307" t="s">
        <v>3925</v>
      </c>
      <c r="I1307">
        <v>10600</v>
      </c>
      <c r="J1307" t="b">
        <v>0</v>
      </c>
      <c r="K1307">
        <v>10922</v>
      </c>
      <c r="L1307">
        <v>9499</v>
      </c>
      <c r="M1307" s="1">
        <v>42469.357083333336</v>
      </c>
    </row>
    <row r="1308" spans="1:13">
      <c r="A1308" t="s">
        <v>3926</v>
      </c>
      <c r="B1308" s="1">
        <v>43928.729525462964</v>
      </c>
      <c r="C1308" t="e">
        <f ca="1">_xlfn.SINGLE(Takehiro0720I アプリ入ってなくてPayPay使おうとする猛者いるんですね),不覚にも笑ってしまいました笑笑😂何事も勉強が必要ですね,自分も人に迷惑かけないようにちゃんといろいろ勉強したいと思います💡</f>
        <v>#NAME?</v>
      </c>
      <c r="D1308">
        <v>2</v>
      </c>
      <c r="E1308">
        <v>0</v>
      </c>
      <c r="F1308" t="s">
        <v>15</v>
      </c>
      <c r="H1308" t="s">
        <v>3927</v>
      </c>
      <c r="I1308">
        <v>36</v>
      </c>
      <c r="J1308" t="b">
        <v>0</v>
      </c>
      <c r="K1308">
        <v>41</v>
      </c>
      <c r="L1308">
        <v>598</v>
      </c>
      <c r="M1308" s="1">
        <v>43804.541597222225</v>
      </c>
    </row>
    <row r="1309" spans="1:13">
      <c r="A1309" t="s">
        <v>200</v>
      </c>
      <c r="B1309" s="1">
        <v>43928.729317129626</v>
      </c>
      <c r="C1309" t="s">
        <v>3928</v>
      </c>
      <c r="D1309">
        <v>0</v>
      </c>
      <c r="E1309">
        <v>0</v>
      </c>
      <c r="F1309" t="s">
        <v>15</v>
      </c>
      <c r="H1309" t="s">
        <v>202</v>
      </c>
      <c r="I1309">
        <v>20</v>
      </c>
      <c r="J1309" t="b">
        <v>0</v>
      </c>
      <c r="K1309">
        <v>30</v>
      </c>
      <c r="L1309">
        <v>184</v>
      </c>
      <c r="M1309" s="1">
        <v>43911.534016203703</v>
      </c>
    </row>
    <row r="1310" spans="1:13">
      <c r="A1310" t="s">
        <v>1017</v>
      </c>
      <c r="B1310" s="1">
        <v>43928.72923611111</v>
      </c>
      <c r="C1310" t="s">
        <v>3929</v>
      </c>
      <c r="D1310">
        <v>0</v>
      </c>
      <c r="E1310">
        <v>0</v>
      </c>
      <c r="F1310" t="s">
        <v>15</v>
      </c>
      <c r="G1310" t="s">
        <v>1019</v>
      </c>
      <c r="H1310" t="s">
        <v>1020</v>
      </c>
      <c r="I1310">
        <v>164</v>
      </c>
      <c r="J1310" t="b">
        <v>0</v>
      </c>
      <c r="K1310">
        <v>173</v>
      </c>
      <c r="L1310">
        <v>1296</v>
      </c>
      <c r="M1310" s="1">
        <v>43739.521863425929</v>
      </c>
    </row>
    <row r="1311" spans="1:13">
      <c r="A1311" t="s">
        <v>3930</v>
      </c>
      <c r="B1311" s="1">
        <v>43928.729189814818</v>
      </c>
      <c r="C1311" t="s">
        <v>3931</v>
      </c>
      <c r="D1311">
        <v>1</v>
      </c>
      <c r="E1311">
        <v>0</v>
      </c>
      <c r="F1311" t="s">
        <v>15</v>
      </c>
      <c r="G1311" t="s">
        <v>1499</v>
      </c>
      <c r="H1311" t="s">
        <v>3932</v>
      </c>
      <c r="I1311">
        <v>1684</v>
      </c>
      <c r="J1311" t="b">
        <v>0</v>
      </c>
      <c r="K1311">
        <v>1903</v>
      </c>
      <c r="L1311">
        <v>14762</v>
      </c>
      <c r="M1311" s="1">
        <v>41019.373391203706</v>
      </c>
    </row>
    <row r="1312" spans="1:13">
      <c r="A1312" t="s">
        <v>385</v>
      </c>
      <c r="B1312" s="1">
        <v>43928.728865740741</v>
      </c>
      <c r="C1312" t="s">
        <v>3933</v>
      </c>
      <c r="D1312">
        <v>0</v>
      </c>
      <c r="E1312">
        <v>0</v>
      </c>
      <c r="F1312" t="s">
        <v>15</v>
      </c>
      <c r="H1312" t="s">
        <v>387</v>
      </c>
      <c r="I1312">
        <v>1</v>
      </c>
      <c r="J1312" t="b">
        <v>0</v>
      </c>
      <c r="K1312">
        <v>2</v>
      </c>
      <c r="L1312">
        <v>134</v>
      </c>
      <c r="M1312" s="1">
        <v>43356.509479166663</v>
      </c>
    </row>
    <row r="1313" spans="1:13">
      <c r="A1313" t="s">
        <v>3934</v>
      </c>
      <c r="B1313" s="1">
        <v>43928.727685185186</v>
      </c>
      <c r="C1313" t="s">
        <v>3935</v>
      </c>
      <c r="D1313">
        <v>8</v>
      </c>
      <c r="E1313">
        <v>3</v>
      </c>
      <c r="F1313" t="s">
        <v>15</v>
      </c>
      <c r="G1313" t="s">
        <v>3936</v>
      </c>
      <c r="H1313" t="s">
        <v>3937</v>
      </c>
      <c r="I1313">
        <v>570</v>
      </c>
      <c r="J1313" t="b">
        <v>0</v>
      </c>
      <c r="K1313">
        <v>422</v>
      </c>
      <c r="L1313">
        <v>2236</v>
      </c>
      <c r="M1313" s="1">
        <v>41526.282812500001</v>
      </c>
    </row>
    <row r="1314" spans="1:13">
      <c r="A1314" t="s">
        <v>3938</v>
      </c>
      <c r="B1314" s="1">
        <v>43928.727395833332</v>
      </c>
      <c r="C1314" t="s">
        <v>3939</v>
      </c>
      <c r="D1314">
        <v>0</v>
      </c>
      <c r="E1314">
        <v>0</v>
      </c>
      <c r="F1314" t="s">
        <v>15</v>
      </c>
      <c r="H1314" t="s">
        <v>3940</v>
      </c>
      <c r="I1314">
        <v>2</v>
      </c>
      <c r="J1314" t="b">
        <v>0</v>
      </c>
      <c r="K1314">
        <v>1</v>
      </c>
      <c r="L1314">
        <v>42</v>
      </c>
      <c r="M1314" s="1">
        <v>43809.349421296298</v>
      </c>
    </row>
    <row r="1315" spans="1:13">
      <c r="A1315" t="s">
        <v>3941</v>
      </c>
      <c r="B1315" s="1">
        <v>43928.727361111109</v>
      </c>
      <c r="C1315" t="s">
        <v>3942</v>
      </c>
      <c r="D1315">
        <v>0</v>
      </c>
      <c r="E1315">
        <v>0</v>
      </c>
      <c r="F1315" t="s">
        <v>15</v>
      </c>
      <c r="H1315" t="s">
        <v>3943</v>
      </c>
      <c r="I1315">
        <v>3301</v>
      </c>
      <c r="J1315" t="b">
        <v>0</v>
      </c>
      <c r="K1315">
        <v>403</v>
      </c>
      <c r="L1315">
        <v>243177</v>
      </c>
      <c r="M1315" s="1">
        <v>40516.182812500003</v>
      </c>
    </row>
    <row r="1316" spans="1:13">
      <c r="A1316" t="s">
        <v>3944</v>
      </c>
      <c r="B1316" s="1">
        <v>43928.727094907408</v>
      </c>
      <c r="C1316" t="e">
        <f ca="1">_xlfn.SINGLE(h_nagayama _xlfn.SINGLE(IHayato PayPayの初期設定は若者でもわかりにくいめんどくさい))</f>
        <v>#NAME?</v>
      </c>
      <c r="D1316">
        <v>0</v>
      </c>
      <c r="E1316">
        <v>0</v>
      </c>
      <c r="F1316" t="s">
        <v>15</v>
      </c>
      <c r="H1316" t="s">
        <v>3945</v>
      </c>
      <c r="I1316">
        <v>34</v>
      </c>
      <c r="J1316" t="b">
        <v>0</v>
      </c>
      <c r="K1316">
        <v>49</v>
      </c>
      <c r="L1316">
        <v>635</v>
      </c>
      <c r="M1316" s="1">
        <v>43853.662268518521</v>
      </c>
    </row>
    <row r="1317" spans="1:13">
      <c r="A1317" t="s">
        <v>3946</v>
      </c>
      <c r="B1317" s="1">
        <v>43928.726840277777</v>
      </c>
      <c r="C1317" t="s">
        <v>3947</v>
      </c>
      <c r="D1317">
        <v>0</v>
      </c>
      <c r="E1317">
        <v>0</v>
      </c>
      <c r="F1317" t="s">
        <v>15</v>
      </c>
      <c r="G1317" t="s">
        <v>1862</v>
      </c>
      <c r="H1317" t="s">
        <v>3948</v>
      </c>
      <c r="I1317">
        <v>322</v>
      </c>
      <c r="J1317" t="b">
        <v>0</v>
      </c>
      <c r="K1317">
        <v>608</v>
      </c>
      <c r="L1317">
        <v>37332</v>
      </c>
      <c r="M1317" s="1">
        <v>40099.427615740744</v>
      </c>
    </row>
    <row r="1318" spans="1:13">
      <c r="A1318" t="s">
        <v>3949</v>
      </c>
      <c r="B1318" s="1">
        <v>43928.726782407408</v>
      </c>
      <c r="C1318" t="s">
        <v>3950</v>
      </c>
      <c r="D1318">
        <v>4</v>
      </c>
      <c r="E1318">
        <v>0</v>
      </c>
      <c r="F1318" t="s">
        <v>15</v>
      </c>
      <c r="G1318" t="s">
        <v>3951</v>
      </c>
      <c r="H1318" t="s">
        <v>3952</v>
      </c>
      <c r="I1318">
        <v>2362</v>
      </c>
      <c r="J1318" t="b">
        <v>0</v>
      </c>
      <c r="K1318">
        <v>993</v>
      </c>
      <c r="L1318">
        <v>9487</v>
      </c>
      <c r="M1318" s="1">
        <v>41601.860451388886</v>
      </c>
    </row>
    <row r="1319" spans="1:13">
      <c r="A1319" t="s">
        <v>3953</v>
      </c>
      <c r="B1319" s="1">
        <v>43928.726203703707</v>
      </c>
      <c r="C1319" t="s">
        <v>3954</v>
      </c>
      <c r="D1319">
        <v>3</v>
      </c>
      <c r="E1319">
        <v>0</v>
      </c>
      <c r="F1319" t="s">
        <v>15</v>
      </c>
      <c r="G1319" t="s">
        <v>82</v>
      </c>
      <c r="H1319" t="s">
        <v>3955</v>
      </c>
      <c r="I1319">
        <v>4172</v>
      </c>
      <c r="J1319" t="b">
        <v>0</v>
      </c>
      <c r="K1319">
        <v>3487</v>
      </c>
      <c r="L1319">
        <v>32098</v>
      </c>
      <c r="M1319" s="1">
        <v>40595.360046296293</v>
      </c>
    </row>
    <row r="1320" spans="1:13">
      <c r="A1320" t="s">
        <v>1208</v>
      </c>
      <c r="B1320" s="1">
        <v>43928.726087962961</v>
      </c>
      <c r="C1320" t="s">
        <v>3956</v>
      </c>
      <c r="D1320">
        <v>6</v>
      </c>
      <c r="E1320">
        <v>0</v>
      </c>
      <c r="F1320" t="s">
        <v>15</v>
      </c>
      <c r="G1320" t="s">
        <v>1209</v>
      </c>
      <c r="H1320" t="s">
        <v>1210</v>
      </c>
      <c r="I1320">
        <v>57</v>
      </c>
      <c r="J1320" t="b">
        <v>0</v>
      </c>
      <c r="K1320">
        <v>99</v>
      </c>
      <c r="L1320">
        <v>1452</v>
      </c>
      <c r="M1320" s="1">
        <v>43730.552210648151</v>
      </c>
    </row>
    <row r="1321" spans="1:13" ht="81">
      <c r="A1321" t="s">
        <v>3957</v>
      </c>
      <c r="B1321" s="1">
        <v>43928.726053240738</v>
      </c>
      <c r="C1321" t="s">
        <v>3958</v>
      </c>
      <c r="D1321">
        <v>1</v>
      </c>
      <c r="E1321">
        <v>1</v>
      </c>
      <c r="F1321" t="s">
        <v>15</v>
      </c>
      <c r="G1321" t="s">
        <v>3959</v>
      </c>
      <c r="H1321" s="2" t="s">
        <v>3960</v>
      </c>
      <c r="I1321">
        <v>579</v>
      </c>
      <c r="J1321" t="b">
        <v>0</v>
      </c>
      <c r="K1321">
        <v>1149</v>
      </c>
      <c r="L1321">
        <v>23747</v>
      </c>
      <c r="M1321" s="1">
        <v>40748.149618055555</v>
      </c>
    </row>
    <row r="1322" spans="1:13">
      <c r="A1322" t="s">
        <v>3961</v>
      </c>
      <c r="B1322" s="1">
        <v>43928.725960648146</v>
      </c>
      <c r="C1322" t="e">
        <f ca="1">momitenM こちらpaypayカスタマーセンターです。ｳﾞｪﾔｯ</f>
        <v>#NAME?</v>
      </c>
      <c r="D1322">
        <v>1</v>
      </c>
      <c r="E1322">
        <v>0</v>
      </c>
      <c r="F1322" t="s">
        <v>15</v>
      </c>
      <c r="G1322" t="s">
        <v>3962</v>
      </c>
      <c r="H1322" t="s">
        <v>3963</v>
      </c>
      <c r="I1322">
        <v>542</v>
      </c>
      <c r="J1322" t="b">
        <v>0</v>
      </c>
      <c r="K1322">
        <v>690</v>
      </c>
      <c r="L1322">
        <v>7248</v>
      </c>
      <c r="M1322" s="1">
        <v>43257.381863425922</v>
      </c>
    </row>
    <row r="1323" spans="1:13" ht="121.5">
      <c r="A1323" t="s">
        <v>3832</v>
      </c>
      <c r="B1323" s="1">
        <v>43928.725601851853</v>
      </c>
      <c r="C1323" t="s">
        <v>3964</v>
      </c>
      <c r="D1323">
        <v>0</v>
      </c>
      <c r="E1323">
        <v>0</v>
      </c>
      <c r="F1323" t="s">
        <v>15</v>
      </c>
      <c r="G1323" t="s">
        <v>2452</v>
      </c>
      <c r="H1323" s="2" t="s">
        <v>3834</v>
      </c>
      <c r="I1323">
        <v>1531</v>
      </c>
      <c r="J1323" t="b">
        <v>0</v>
      </c>
      <c r="K1323">
        <v>2240</v>
      </c>
      <c r="L1323">
        <v>8734</v>
      </c>
      <c r="M1323" s="1">
        <v>43797.336550925924</v>
      </c>
    </row>
    <row r="1324" spans="1:13">
      <c r="A1324" t="s">
        <v>3965</v>
      </c>
      <c r="B1324" s="1">
        <v>43928.725451388891</v>
      </c>
      <c r="C1324" t="s">
        <v>3966</v>
      </c>
      <c r="D1324">
        <v>0</v>
      </c>
      <c r="E1324">
        <v>0</v>
      </c>
      <c r="F1324" t="s">
        <v>15</v>
      </c>
      <c r="G1324" t="s">
        <v>3967</v>
      </c>
      <c r="H1324" t="s">
        <v>3968</v>
      </c>
      <c r="I1324">
        <v>605</v>
      </c>
      <c r="J1324" t="b">
        <v>0</v>
      </c>
      <c r="K1324">
        <v>902</v>
      </c>
      <c r="L1324">
        <v>151859</v>
      </c>
      <c r="M1324" s="1">
        <v>40449.594166666669</v>
      </c>
    </row>
    <row r="1325" spans="1:13">
      <c r="A1325" t="s">
        <v>3268</v>
      </c>
      <c r="B1325" s="1">
        <v>43928.724050925928</v>
      </c>
      <c r="C1325" t="s">
        <v>3969</v>
      </c>
      <c r="D1325">
        <v>1</v>
      </c>
      <c r="E1325">
        <v>0</v>
      </c>
      <c r="F1325" t="s">
        <v>15</v>
      </c>
      <c r="G1325" t="s">
        <v>3269</v>
      </c>
      <c r="H1325" t="s">
        <v>3270</v>
      </c>
      <c r="I1325">
        <v>207</v>
      </c>
      <c r="J1325" t="b">
        <v>0</v>
      </c>
      <c r="K1325">
        <v>228</v>
      </c>
      <c r="L1325">
        <v>10657</v>
      </c>
      <c r="M1325" s="1">
        <v>40285.597581018519</v>
      </c>
    </row>
    <row r="1326" spans="1:13">
      <c r="A1326" t="s">
        <v>3970</v>
      </c>
      <c r="B1326" s="1">
        <v>43928.72383101852</v>
      </c>
      <c r="C1326" t="s">
        <v>3971</v>
      </c>
      <c r="D1326">
        <v>0</v>
      </c>
      <c r="E1326">
        <v>0</v>
      </c>
      <c r="F1326" t="s">
        <v>15</v>
      </c>
      <c r="G1326" t="s">
        <v>3972</v>
      </c>
      <c r="H1326" t="s">
        <v>3973</v>
      </c>
      <c r="I1326">
        <v>1576</v>
      </c>
      <c r="J1326" t="b">
        <v>0</v>
      </c>
      <c r="K1326">
        <v>1520</v>
      </c>
      <c r="L1326">
        <v>41747</v>
      </c>
      <c r="M1326" s="1">
        <v>42941.224710648145</v>
      </c>
    </row>
    <row r="1327" spans="1:13">
      <c r="A1327" t="s">
        <v>3974</v>
      </c>
      <c r="B1327" s="1">
        <v>43928.723726851851</v>
      </c>
      <c r="C1327" t="e">
        <f ca="1">nocci_84 今使ってるのはPayPayですね。QRコードとURL両方貼ってます。</f>
        <v>#NAME?</v>
      </c>
      <c r="D1327">
        <v>1</v>
      </c>
      <c r="E1327">
        <v>0</v>
      </c>
      <c r="F1327" t="s">
        <v>15</v>
      </c>
      <c r="G1327" t="s">
        <v>3975</v>
      </c>
      <c r="H1327" t="s">
        <v>3976</v>
      </c>
      <c r="I1327">
        <v>842</v>
      </c>
      <c r="J1327" t="b">
        <v>0</v>
      </c>
      <c r="K1327">
        <v>1003</v>
      </c>
      <c r="L1327">
        <v>85416</v>
      </c>
      <c r="M1327" s="1">
        <v>40764.74318287037</v>
      </c>
    </row>
    <row r="1328" spans="1:13">
      <c r="A1328" t="s">
        <v>3977</v>
      </c>
      <c r="B1328" s="1">
        <v>43928.723599537036</v>
      </c>
      <c r="C1328" t="e">
        <f ca="1">itocchi_0130 やはりPayPayはないかと🤔</f>
        <v>#NAME?</v>
      </c>
      <c r="D1328">
        <v>1</v>
      </c>
      <c r="E1328">
        <v>0</v>
      </c>
      <c r="F1328" t="s">
        <v>15</v>
      </c>
      <c r="H1328" t="s">
        <v>3978</v>
      </c>
      <c r="I1328">
        <v>675</v>
      </c>
      <c r="J1328" t="b">
        <v>0</v>
      </c>
      <c r="K1328">
        <v>746</v>
      </c>
      <c r="L1328">
        <v>4692</v>
      </c>
      <c r="M1328" s="1">
        <v>43652.126099537039</v>
      </c>
    </row>
    <row r="1329" spans="1:13">
      <c r="A1329" t="s">
        <v>3979</v>
      </c>
      <c r="B1329" s="1">
        <v>43928.723356481481</v>
      </c>
      <c r="C1329" t="s">
        <v>3980</v>
      </c>
      <c r="D1329">
        <v>0</v>
      </c>
      <c r="E1329">
        <v>0</v>
      </c>
      <c r="F1329" t="s">
        <v>15</v>
      </c>
      <c r="H1329" t="s">
        <v>3981</v>
      </c>
      <c r="I1329">
        <v>765</v>
      </c>
      <c r="J1329" t="b">
        <v>0</v>
      </c>
      <c r="K1329">
        <v>1925</v>
      </c>
      <c r="L1329">
        <v>50615</v>
      </c>
      <c r="M1329" s="1">
        <v>40223.116724537038</v>
      </c>
    </row>
    <row r="1330" spans="1:13" ht="40.5">
      <c r="A1330" t="s">
        <v>3982</v>
      </c>
      <c r="B1330" s="1">
        <v>43928.723136574074</v>
      </c>
      <c r="C1330" t="s">
        <v>3983</v>
      </c>
      <c r="D1330">
        <v>0</v>
      </c>
      <c r="E1330">
        <v>0</v>
      </c>
      <c r="F1330" t="s">
        <v>15</v>
      </c>
      <c r="G1330" t="s">
        <v>3984</v>
      </c>
      <c r="H1330" s="2" t="s">
        <v>3985</v>
      </c>
      <c r="I1330">
        <v>92</v>
      </c>
      <c r="J1330" t="b">
        <v>0</v>
      </c>
      <c r="K1330">
        <v>249</v>
      </c>
      <c r="L1330">
        <v>19712</v>
      </c>
      <c r="M1330" s="1">
        <v>40974.021203703705</v>
      </c>
    </row>
    <row r="1331" spans="1:13">
      <c r="A1331" t="s">
        <v>1981</v>
      </c>
      <c r="B1331" s="1">
        <v>43928.723090277781</v>
      </c>
      <c r="C1331" t="e">
        <f ca="1">misaisadayo 俺が返したpaypayが生きるな👌きついタイミングで返ってきた方がいいやろうし</f>
        <v>#NAME?</v>
      </c>
      <c r="D1331">
        <v>0</v>
      </c>
      <c r="E1331">
        <v>0</v>
      </c>
      <c r="F1331" t="s">
        <v>15</v>
      </c>
      <c r="G1331" t="s">
        <v>1982</v>
      </c>
      <c r="H1331" t="s">
        <v>1983</v>
      </c>
      <c r="I1331">
        <v>341</v>
      </c>
      <c r="J1331" t="b">
        <v>0</v>
      </c>
      <c r="K1331">
        <v>214</v>
      </c>
      <c r="L1331">
        <v>49507</v>
      </c>
      <c r="M1331" s="1">
        <v>42490.539687500001</v>
      </c>
    </row>
    <row r="1332" spans="1:13">
      <c r="A1332" t="s">
        <v>3986</v>
      </c>
      <c r="B1332" s="1">
        <v>43928.723090277781</v>
      </c>
      <c r="C1332" t="e">
        <f ca="1">dorararara_inc PayPayしか使えないね</f>
        <v>#NAME?</v>
      </c>
      <c r="D1332">
        <v>1</v>
      </c>
      <c r="E1332">
        <v>0</v>
      </c>
      <c r="F1332" t="s">
        <v>15</v>
      </c>
      <c r="G1332" t="s">
        <v>3987</v>
      </c>
      <c r="H1332" t="s">
        <v>3988</v>
      </c>
      <c r="I1332">
        <v>878</v>
      </c>
      <c r="J1332" t="b">
        <v>0</v>
      </c>
      <c r="K1332">
        <v>1059</v>
      </c>
      <c r="L1332">
        <v>93866</v>
      </c>
      <c r="M1332" s="1">
        <v>41303.695474537039</v>
      </c>
    </row>
    <row r="1333" spans="1:13">
      <c r="A1333" t="s">
        <v>3989</v>
      </c>
      <c r="B1333" s="1">
        <v>43928.723067129627</v>
      </c>
      <c r="C1333" t="s">
        <v>3990</v>
      </c>
      <c r="D1333">
        <v>1</v>
      </c>
      <c r="E1333">
        <v>0</v>
      </c>
      <c r="F1333" t="s">
        <v>15</v>
      </c>
      <c r="H1333" t="s">
        <v>3991</v>
      </c>
      <c r="I1333">
        <v>353</v>
      </c>
      <c r="J1333" t="b">
        <v>0</v>
      </c>
      <c r="K1333">
        <v>0</v>
      </c>
      <c r="L1333">
        <v>51</v>
      </c>
      <c r="M1333" s="1">
        <v>43853.274212962962</v>
      </c>
    </row>
    <row r="1334" spans="1:13">
      <c r="A1334" t="s">
        <v>3992</v>
      </c>
      <c r="B1334" s="1">
        <v>43928.723020833335</v>
      </c>
      <c r="C1334" t="s">
        <v>3993</v>
      </c>
      <c r="D1334">
        <v>6</v>
      </c>
      <c r="E1334">
        <v>0</v>
      </c>
      <c r="F1334" t="s">
        <v>15</v>
      </c>
      <c r="G1334" t="s">
        <v>3994</v>
      </c>
      <c r="H1334" t="s">
        <v>3995</v>
      </c>
      <c r="I1334">
        <v>151</v>
      </c>
      <c r="J1334" t="b">
        <v>0</v>
      </c>
      <c r="K1334">
        <v>189</v>
      </c>
      <c r="L1334">
        <v>6096</v>
      </c>
      <c r="M1334" s="1">
        <v>42436.338564814818</v>
      </c>
    </row>
    <row r="1335" spans="1:13">
      <c r="A1335" t="s">
        <v>3996</v>
      </c>
      <c r="B1335" s="1">
        <v>43928.722928240742</v>
      </c>
      <c r="C1335" t="s">
        <v>3997</v>
      </c>
      <c r="D1335">
        <v>0</v>
      </c>
      <c r="E1335">
        <v>0</v>
      </c>
      <c r="F1335" t="s">
        <v>15</v>
      </c>
      <c r="H1335" t="s">
        <v>3998</v>
      </c>
      <c r="I1335">
        <v>66</v>
      </c>
      <c r="J1335" t="b">
        <v>0</v>
      </c>
      <c r="K1335">
        <v>440</v>
      </c>
      <c r="L1335">
        <v>4669</v>
      </c>
      <c r="M1335" s="1">
        <v>41224.555671296293</v>
      </c>
    </row>
    <row r="1336" spans="1:13" ht="40.5">
      <c r="A1336" t="s">
        <v>3982</v>
      </c>
      <c r="B1336" s="1">
        <v>43928.722615740742</v>
      </c>
      <c r="C1336" t="s">
        <v>3999</v>
      </c>
      <c r="D1336">
        <v>0</v>
      </c>
      <c r="E1336">
        <v>0</v>
      </c>
      <c r="F1336" t="s">
        <v>15</v>
      </c>
      <c r="G1336" t="s">
        <v>3984</v>
      </c>
      <c r="H1336" s="2" t="s">
        <v>3985</v>
      </c>
      <c r="I1336">
        <v>92</v>
      </c>
      <c r="J1336" t="b">
        <v>0</v>
      </c>
      <c r="K1336">
        <v>249</v>
      </c>
      <c r="L1336">
        <v>19712</v>
      </c>
      <c r="M1336" s="1">
        <v>40974.021203703705</v>
      </c>
    </row>
    <row r="1337" spans="1:13">
      <c r="A1337" t="s">
        <v>4000</v>
      </c>
      <c r="B1337" s="1">
        <v>43928.721921296295</v>
      </c>
      <c r="C1337" t="s">
        <v>4001</v>
      </c>
      <c r="D1337">
        <v>1</v>
      </c>
      <c r="E1337">
        <v>0</v>
      </c>
      <c r="F1337" t="s">
        <v>15</v>
      </c>
      <c r="G1337" t="s">
        <v>4002</v>
      </c>
      <c r="H1337" t="s">
        <v>4003</v>
      </c>
      <c r="I1337">
        <v>1279</v>
      </c>
      <c r="J1337" t="b">
        <v>0</v>
      </c>
      <c r="K1337">
        <v>364</v>
      </c>
      <c r="L1337">
        <v>9885</v>
      </c>
      <c r="M1337" s="1">
        <v>41301.619756944441</v>
      </c>
    </row>
    <row r="1338" spans="1:13">
      <c r="A1338" t="s">
        <v>4004</v>
      </c>
      <c r="B1338" s="1">
        <v>43928.721898148149</v>
      </c>
      <c r="C1338" t="s">
        <v>4005</v>
      </c>
      <c r="D1338">
        <v>0</v>
      </c>
      <c r="E1338">
        <v>0</v>
      </c>
      <c r="F1338" t="s">
        <v>15</v>
      </c>
      <c r="G1338" t="s">
        <v>4006</v>
      </c>
      <c r="H1338" t="s">
        <v>4007</v>
      </c>
      <c r="I1338">
        <v>155</v>
      </c>
      <c r="J1338" t="b">
        <v>0</v>
      </c>
      <c r="K1338">
        <v>77</v>
      </c>
      <c r="L1338">
        <v>10703</v>
      </c>
      <c r="M1338" s="1">
        <v>40419.236643518518</v>
      </c>
    </row>
    <row r="1339" spans="1:13">
      <c r="A1339" t="s">
        <v>4008</v>
      </c>
      <c r="B1339" s="1">
        <v>43928.721863425926</v>
      </c>
      <c r="C1339" t="s">
        <v>4009</v>
      </c>
      <c r="D1339">
        <v>0</v>
      </c>
      <c r="E1339">
        <v>0</v>
      </c>
      <c r="F1339" t="s">
        <v>15</v>
      </c>
      <c r="H1339" t="s">
        <v>4010</v>
      </c>
      <c r="I1339">
        <v>1040</v>
      </c>
      <c r="J1339" t="b">
        <v>0</v>
      </c>
      <c r="K1339">
        <v>884</v>
      </c>
      <c r="L1339">
        <v>50621</v>
      </c>
      <c r="M1339" s="1">
        <v>41465.956712962965</v>
      </c>
    </row>
    <row r="1340" spans="1:13">
      <c r="A1340" t="s">
        <v>4011</v>
      </c>
      <c r="B1340" s="1">
        <v>43928.721770833334</v>
      </c>
      <c r="C1340" t="s">
        <v>4012</v>
      </c>
      <c r="D1340">
        <v>0</v>
      </c>
      <c r="E1340">
        <v>0</v>
      </c>
      <c r="F1340" t="s">
        <v>15</v>
      </c>
      <c r="H1340" t="s">
        <v>4013</v>
      </c>
      <c r="I1340">
        <v>208</v>
      </c>
      <c r="J1340" t="b">
        <v>0</v>
      </c>
      <c r="K1340">
        <v>243</v>
      </c>
      <c r="L1340">
        <v>3499</v>
      </c>
      <c r="M1340" s="1">
        <v>42904.187511574077</v>
      </c>
    </row>
    <row r="1341" spans="1:13">
      <c r="A1341" t="s">
        <v>4014</v>
      </c>
      <c r="B1341" s="1">
        <v>43928.721631944441</v>
      </c>
      <c r="C1341" t="s">
        <v>4015</v>
      </c>
      <c r="D1341">
        <v>0</v>
      </c>
      <c r="E1341">
        <v>0</v>
      </c>
      <c r="F1341" t="s">
        <v>15</v>
      </c>
      <c r="G1341" t="s">
        <v>4016</v>
      </c>
      <c r="H1341" t="s">
        <v>4017</v>
      </c>
      <c r="I1341">
        <v>230</v>
      </c>
      <c r="J1341" t="b">
        <v>0</v>
      </c>
      <c r="K1341">
        <v>226</v>
      </c>
      <c r="L1341">
        <v>13360</v>
      </c>
      <c r="M1341" s="1">
        <v>43527.943715277775</v>
      </c>
    </row>
    <row r="1342" spans="1:13">
      <c r="A1342" t="s">
        <v>4018</v>
      </c>
      <c r="B1342" s="1">
        <v>43928.721585648149</v>
      </c>
      <c r="C1342" t="e">
        <f ca="1">__aw__ paypayならQR読めればできるので画面越しで決済できるかもですねw</f>
        <v>#NAME?</v>
      </c>
      <c r="D1342">
        <v>0</v>
      </c>
      <c r="E1342">
        <v>0</v>
      </c>
      <c r="F1342" t="s">
        <v>15</v>
      </c>
      <c r="G1342" t="s">
        <v>2272</v>
      </c>
      <c r="H1342" t="s">
        <v>4019</v>
      </c>
      <c r="I1342">
        <v>2376</v>
      </c>
      <c r="J1342" t="b">
        <v>0</v>
      </c>
      <c r="K1342">
        <v>967</v>
      </c>
      <c r="L1342">
        <v>202529</v>
      </c>
      <c r="M1342" s="1">
        <v>39449.814456018517</v>
      </c>
    </row>
    <row r="1343" spans="1:13" ht="94.5">
      <c r="A1343" t="s">
        <v>4020</v>
      </c>
      <c r="B1343" s="1">
        <v>43928.721307870372</v>
      </c>
      <c r="C1343" t="s">
        <v>4021</v>
      </c>
      <c r="D1343">
        <v>39</v>
      </c>
      <c r="E1343">
        <v>12</v>
      </c>
      <c r="F1343" t="s">
        <v>15</v>
      </c>
      <c r="H1343" s="2" t="s">
        <v>4022</v>
      </c>
      <c r="I1343">
        <v>1432</v>
      </c>
      <c r="J1343" t="b">
        <v>0</v>
      </c>
      <c r="K1343">
        <v>2980</v>
      </c>
      <c r="L1343">
        <v>29958</v>
      </c>
      <c r="M1343" s="1">
        <v>42487.864027777781</v>
      </c>
    </row>
    <row r="1344" spans="1:13">
      <c r="A1344" t="s">
        <v>4023</v>
      </c>
      <c r="B1344" s="1">
        <v>43928.721284722225</v>
      </c>
      <c r="C1344" t="s">
        <v>4024</v>
      </c>
      <c r="D1344">
        <v>2</v>
      </c>
      <c r="E1344">
        <v>0</v>
      </c>
      <c r="F1344" t="s">
        <v>15</v>
      </c>
      <c r="H1344" t="s">
        <v>4025</v>
      </c>
      <c r="I1344">
        <v>264</v>
      </c>
      <c r="J1344" t="b">
        <v>0</v>
      </c>
      <c r="K1344">
        <v>429</v>
      </c>
      <c r="L1344">
        <v>1181</v>
      </c>
      <c r="M1344" s="1">
        <v>42989.466481481482</v>
      </c>
    </row>
    <row r="1345" spans="1:13">
      <c r="A1345" t="s">
        <v>4026</v>
      </c>
      <c r="B1345" s="1">
        <v>43928.721076388887</v>
      </c>
      <c r="C1345" t="s">
        <v>4027</v>
      </c>
      <c r="D1345">
        <v>1</v>
      </c>
      <c r="E1345">
        <v>0</v>
      </c>
      <c r="F1345" t="s">
        <v>15</v>
      </c>
      <c r="G1345" t="s">
        <v>4028</v>
      </c>
      <c r="H1345" t="s">
        <v>4029</v>
      </c>
      <c r="I1345">
        <v>314</v>
      </c>
      <c r="J1345" t="b">
        <v>0</v>
      </c>
      <c r="K1345">
        <v>34</v>
      </c>
      <c r="L1345">
        <v>20148</v>
      </c>
      <c r="M1345" s="1">
        <v>40582.800706018519</v>
      </c>
    </row>
    <row r="1346" spans="1:13">
      <c r="A1346" t="s">
        <v>4030</v>
      </c>
      <c r="B1346" s="1">
        <v>43928.720995370371</v>
      </c>
      <c r="C1346" t="s">
        <v>4031</v>
      </c>
      <c r="D1346">
        <v>0</v>
      </c>
      <c r="E1346">
        <v>0</v>
      </c>
      <c r="F1346" t="s">
        <v>15</v>
      </c>
      <c r="H1346" t="s">
        <v>4032</v>
      </c>
      <c r="I1346">
        <v>253</v>
      </c>
      <c r="J1346" t="b">
        <v>0</v>
      </c>
      <c r="K1346">
        <v>1002</v>
      </c>
      <c r="L1346">
        <v>75078</v>
      </c>
      <c r="M1346" s="1">
        <v>41583.502789351849</v>
      </c>
    </row>
    <row r="1347" spans="1:13">
      <c r="A1347" t="s">
        <v>4033</v>
      </c>
      <c r="B1347" s="1">
        <v>43928.720810185187</v>
      </c>
      <c r="C1347" t="s">
        <v>4034</v>
      </c>
      <c r="D1347">
        <v>1</v>
      </c>
      <c r="E1347">
        <v>1</v>
      </c>
      <c r="F1347" t="s">
        <v>15</v>
      </c>
      <c r="H1347" t="s">
        <v>4035</v>
      </c>
      <c r="I1347">
        <v>3100</v>
      </c>
      <c r="J1347" t="b">
        <v>0</v>
      </c>
      <c r="K1347">
        <v>387</v>
      </c>
      <c r="L1347">
        <v>14342</v>
      </c>
      <c r="M1347" s="1">
        <v>40839.929236111115</v>
      </c>
    </row>
    <row r="1348" spans="1:13">
      <c r="A1348" t="s">
        <v>4036</v>
      </c>
      <c r="B1348" s="1">
        <v>43928.720694444448</v>
      </c>
      <c r="C1348" t="s">
        <v>4037</v>
      </c>
      <c r="D1348">
        <v>0</v>
      </c>
      <c r="E1348">
        <v>0</v>
      </c>
      <c r="F1348" t="s">
        <v>15</v>
      </c>
      <c r="G1348" t="s">
        <v>552</v>
      </c>
      <c r="H1348" t="s">
        <v>4038</v>
      </c>
      <c r="I1348">
        <v>99</v>
      </c>
      <c r="J1348" t="b">
        <v>0</v>
      </c>
      <c r="K1348">
        <v>177</v>
      </c>
      <c r="L1348">
        <v>4106</v>
      </c>
      <c r="M1348" s="1">
        <v>40934.254155092596</v>
      </c>
    </row>
    <row r="1349" spans="1:13">
      <c r="A1349" t="s">
        <v>4039</v>
      </c>
      <c r="B1349" s="1">
        <v>43928.720069444447</v>
      </c>
      <c r="C1349" t="s">
        <v>4040</v>
      </c>
      <c r="D1349">
        <v>0</v>
      </c>
      <c r="E1349">
        <v>0</v>
      </c>
      <c r="F1349" t="s">
        <v>15</v>
      </c>
      <c r="G1349" t="s">
        <v>4041</v>
      </c>
      <c r="H1349" t="s">
        <v>4042</v>
      </c>
      <c r="I1349">
        <v>82</v>
      </c>
      <c r="J1349" t="b">
        <v>0</v>
      </c>
      <c r="K1349">
        <v>640</v>
      </c>
      <c r="L1349">
        <v>7290</v>
      </c>
      <c r="M1349" s="1">
        <v>40055.167291666665</v>
      </c>
    </row>
    <row r="1350" spans="1:13" ht="121.5">
      <c r="A1350" t="s">
        <v>3832</v>
      </c>
      <c r="B1350" s="1">
        <v>43928.719849537039</v>
      </c>
      <c r="C1350" t="s">
        <v>4043</v>
      </c>
      <c r="D1350">
        <v>0</v>
      </c>
      <c r="E1350">
        <v>0</v>
      </c>
      <c r="F1350" t="s">
        <v>15</v>
      </c>
      <c r="G1350" t="s">
        <v>2452</v>
      </c>
      <c r="H1350" s="2" t="s">
        <v>3834</v>
      </c>
      <c r="I1350">
        <v>1531</v>
      </c>
      <c r="J1350" t="b">
        <v>0</v>
      </c>
      <c r="K1350">
        <v>2240</v>
      </c>
      <c r="L1350">
        <v>8734</v>
      </c>
      <c r="M1350" s="1">
        <v>43797.336550925924</v>
      </c>
    </row>
    <row r="1351" spans="1:13">
      <c r="A1351" t="s">
        <v>3922</v>
      </c>
      <c r="B1351" s="1">
        <v>43928.719166666669</v>
      </c>
      <c r="C1351" t="s">
        <v>4044</v>
      </c>
      <c r="D1351">
        <v>1</v>
      </c>
      <c r="E1351">
        <v>0</v>
      </c>
      <c r="F1351" t="s">
        <v>15</v>
      </c>
      <c r="G1351" t="s">
        <v>3924</v>
      </c>
      <c r="H1351" t="s">
        <v>3925</v>
      </c>
      <c r="I1351">
        <v>10600</v>
      </c>
      <c r="J1351" t="b">
        <v>0</v>
      </c>
      <c r="K1351">
        <v>10922</v>
      </c>
      <c r="L1351">
        <v>9499</v>
      </c>
      <c r="M1351" s="1">
        <v>42469.357083333336</v>
      </c>
    </row>
    <row r="1352" spans="1:13">
      <c r="A1352" t="s">
        <v>4045</v>
      </c>
      <c r="B1352" s="1">
        <v>43928.718854166669</v>
      </c>
      <c r="C1352" t="s">
        <v>4046</v>
      </c>
      <c r="D1352">
        <v>0</v>
      </c>
      <c r="E1352">
        <v>0</v>
      </c>
      <c r="F1352" t="s">
        <v>15</v>
      </c>
      <c r="H1352" t="s">
        <v>4047</v>
      </c>
      <c r="I1352">
        <v>5</v>
      </c>
      <c r="J1352" t="b">
        <v>0</v>
      </c>
      <c r="K1352">
        <v>0</v>
      </c>
      <c r="L1352">
        <v>20469</v>
      </c>
      <c r="M1352" s="1">
        <v>42181.480046296296</v>
      </c>
    </row>
    <row r="1353" spans="1:13">
      <c r="A1353" t="s">
        <v>4048</v>
      </c>
      <c r="B1353" s="1">
        <v>43928.7184375</v>
      </c>
      <c r="C1353" t="s">
        <v>4049</v>
      </c>
      <c r="D1353">
        <v>12</v>
      </c>
      <c r="E1353">
        <v>0</v>
      </c>
      <c r="F1353" t="s">
        <v>15</v>
      </c>
      <c r="G1353" t="s">
        <v>697</v>
      </c>
      <c r="H1353" t="s">
        <v>4050</v>
      </c>
      <c r="I1353">
        <v>272</v>
      </c>
      <c r="J1353" t="b">
        <v>0</v>
      </c>
      <c r="K1353">
        <v>164</v>
      </c>
      <c r="L1353">
        <v>4176</v>
      </c>
      <c r="M1353" s="1">
        <v>43094.084918981483</v>
      </c>
    </row>
    <row r="1354" spans="1:13">
      <c r="A1354" t="s">
        <v>4030</v>
      </c>
      <c r="B1354" s="1">
        <v>43928.718171296299</v>
      </c>
      <c r="C1354" t="e">
        <f ca="1">_xlfn.SINGLE(Lycoris00b 携帯の下取りがPayPayに還元されるサービスになったのよねソフトバンク),んで下取り額がこのくらいになった</f>
        <v>#NAME?</v>
      </c>
      <c r="D1354">
        <v>0</v>
      </c>
      <c r="E1354">
        <v>0</v>
      </c>
      <c r="F1354" t="s">
        <v>15</v>
      </c>
      <c r="H1354" t="s">
        <v>4032</v>
      </c>
      <c r="I1354">
        <v>253</v>
      </c>
      <c r="J1354" t="b">
        <v>0</v>
      </c>
      <c r="K1354">
        <v>1002</v>
      </c>
      <c r="L1354">
        <v>75078</v>
      </c>
      <c r="M1354" s="1">
        <v>41583.502789351849</v>
      </c>
    </row>
    <row r="1355" spans="1:13">
      <c r="A1355" t="s">
        <v>4051</v>
      </c>
      <c r="B1355" s="1">
        <v>43928.717835648145</v>
      </c>
      <c r="C1355" t="s">
        <v>4052</v>
      </c>
      <c r="D1355">
        <v>1</v>
      </c>
      <c r="E1355">
        <v>0</v>
      </c>
      <c r="F1355" t="s">
        <v>15</v>
      </c>
      <c r="G1355" t="s">
        <v>4053</v>
      </c>
      <c r="H1355" t="s">
        <v>4054</v>
      </c>
      <c r="I1355">
        <v>207</v>
      </c>
      <c r="J1355" t="b">
        <v>0</v>
      </c>
      <c r="K1355">
        <v>247</v>
      </c>
      <c r="L1355">
        <v>8628</v>
      </c>
      <c r="M1355" s="1">
        <v>42042.261064814818</v>
      </c>
    </row>
    <row r="1356" spans="1:13">
      <c r="A1356" t="s">
        <v>4055</v>
      </c>
      <c r="B1356" s="1">
        <v>43928.717824074076</v>
      </c>
      <c r="C1356" t="s">
        <v>4056</v>
      </c>
      <c r="D1356">
        <v>0</v>
      </c>
      <c r="E1356">
        <v>0</v>
      </c>
      <c r="F1356" t="s">
        <v>15</v>
      </c>
      <c r="G1356" t="s">
        <v>4057</v>
      </c>
      <c r="H1356" t="s">
        <v>4058</v>
      </c>
      <c r="I1356">
        <v>547</v>
      </c>
      <c r="J1356" t="b">
        <v>0</v>
      </c>
      <c r="K1356">
        <v>435</v>
      </c>
      <c r="L1356">
        <v>199297</v>
      </c>
      <c r="M1356" s="1">
        <v>40204.716932870368</v>
      </c>
    </row>
    <row r="1357" spans="1:13">
      <c r="A1357" t="s">
        <v>4059</v>
      </c>
      <c r="B1357" s="1">
        <v>43928.71775462963</v>
      </c>
      <c r="C1357" t="s">
        <v>4060</v>
      </c>
      <c r="D1357">
        <v>0</v>
      </c>
      <c r="E1357">
        <v>0</v>
      </c>
      <c r="F1357" t="s">
        <v>15</v>
      </c>
      <c r="G1357" t="s">
        <v>4061</v>
      </c>
      <c r="H1357" t="s">
        <v>4062</v>
      </c>
      <c r="I1357">
        <v>3209</v>
      </c>
      <c r="J1357" t="b">
        <v>0</v>
      </c>
      <c r="K1357">
        <v>220</v>
      </c>
      <c r="L1357">
        <v>711</v>
      </c>
      <c r="M1357" s="1">
        <v>42803.108402777776</v>
      </c>
    </row>
    <row r="1358" spans="1:13" ht="40.5">
      <c r="A1358" t="s">
        <v>4063</v>
      </c>
      <c r="B1358" s="1">
        <v>43928.717731481483</v>
      </c>
      <c r="C1358" t="s">
        <v>4064</v>
      </c>
      <c r="D1358">
        <v>1</v>
      </c>
      <c r="E1358">
        <v>0</v>
      </c>
      <c r="F1358" t="s">
        <v>15</v>
      </c>
      <c r="G1358" t="s">
        <v>4065</v>
      </c>
      <c r="H1358" s="2" t="s">
        <v>4066</v>
      </c>
      <c r="I1358">
        <v>619</v>
      </c>
      <c r="J1358" t="b">
        <v>0</v>
      </c>
      <c r="K1358">
        <v>140</v>
      </c>
      <c r="L1358">
        <v>2753</v>
      </c>
      <c r="M1358" s="1">
        <v>40787.971932870372</v>
      </c>
    </row>
    <row r="1359" spans="1:13">
      <c r="A1359" t="s">
        <v>4067</v>
      </c>
      <c r="B1359" s="1">
        <v>43928.71769675926</v>
      </c>
      <c r="C1359" t="s">
        <v>4068</v>
      </c>
      <c r="D1359">
        <v>0</v>
      </c>
      <c r="E1359">
        <v>0</v>
      </c>
      <c r="F1359" t="s">
        <v>15</v>
      </c>
      <c r="H1359" t="s">
        <v>4069</v>
      </c>
      <c r="I1359">
        <v>31</v>
      </c>
      <c r="J1359" t="b">
        <v>0</v>
      </c>
      <c r="K1359">
        <v>39</v>
      </c>
      <c r="L1359">
        <v>1870</v>
      </c>
      <c r="M1359" s="1">
        <v>41546.526678240742</v>
      </c>
    </row>
    <row r="1360" spans="1:13">
      <c r="A1360" t="s">
        <v>4070</v>
      </c>
      <c r="B1360" s="1">
        <v>43928.717442129629</v>
      </c>
      <c r="C1360" t="s">
        <v>4071</v>
      </c>
      <c r="D1360">
        <v>1</v>
      </c>
      <c r="E1360">
        <v>0</v>
      </c>
      <c r="F1360" t="s">
        <v>15</v>
      </c>
      <c r="G1360" t="s">
        <v>4072</v>
      </c>
      <c r="H1360" t="s">
        <v>4073</v>
      </c>
      <c r="I1360">
        <v>1060</v>
      </c>
      <c r="J1360" t="b">
        <v>0</v>
      </c>
      <c r="K1360">
        <v>383</v>
      </c>
      <c r="L1360">
        <v>75688</v>
      </c>
      <c r="M1360" s="1">
        <v>42066.289513888885</v>
      </c>
    </row>
    <row r="1361" spans="1:13">
      <c r="A1361" t="s">
        <v>4074</v>
      </c>
      <c r="B1361" s="1">
        <v>43928.717129629629</v>
      </c>
      <c r="C1361" t="s">
        <v>4075</v>
      </c>
      <c r="D1361">
        <v>5</v>
      </c>
      <c r="E1361">
        <v>0</v>
      </c>
      <c r="F1361" t="s">
        <v>15</v>
      </c>
      <c r="G1361" t="s">
        <v>4076</v>
      </c>
      <c r="H1361" t="s">
        <v>4077</v>
      </c>
      <c r="I1361">
        <v>2734</v>
      </c>
      <c r="J1361" t="b">
        <v>0</v>
      </c>
      <c r="K1361">
        <v>2595</v>
      </c>
      <c r="L1361">
        <v>77129</v>
      </c>
      <c r="M1361" s="1">
        <v>40196.313379629632</v>
      </c>
    </row>
    <row r="1362" spans="1:13">
      <c r="A1362" t="s">
        <v>4078</v>
      </c>
      <c r="B1362" s="1">
        <v>43928.716909722221</v>
      </c>
      <c r="C1362" t="s">
        <v>4079</v>
      </c>
      <c r="D1362">
        <v>0</v>
      </c>
      <c r="E1362">
        <v>0</v>
      </c>
      <c r="F1362" t="s">
        <v>15</v>
      </c>
      <c r="H1362" t="s">
        <v>4080</v>
      </c>
      <c r="I1362">
        <v>990</v>
      </c>
      <c r="J1362" t="b">
        <v>0</v>
      </c>
      <c r="K1362">
        <v>845</v>
      </c>
      <c r="L1362">
        <v>286523</v>
      </c>
      <c r="M1362" s="1">
        <v>40217.991805555554</v>
      </c>
    </row>
    <row r="1363" spans="1:13">
      <c r="A1363" t="s">
        <v>121</v>
      </c>
      <c r="B1363" s="1">
        <v>43928.716412037036</v>
      </c>
      <c r="C1363" t="s">
        <v>4081</v>
      </c>
      <c r="D1363">
        <v>0</v>
      </c>
      <c r="E1363">
        <v>0</v>
      </c>
      <c r="F1363" t="s">
        <v>15</v>
      </c>
      <c r="H1363" t="s">
        <v>123</v>
      </c>
      <c r="I1363">
        <v>3</v>
      </c>
      <c r="J1363" t="b">
        <v>0</v>
      </c>
      <c r="K1363">
        <v>0</v>
      </c>
      <c r="L1363">
        <v>95</v>
      </c>
      <c r="M1363" s="1">
        <v>43924.244016203702</v>
      </c>
    </row>
    <row r="1364" spans="1:13">
      <c r="A1364" t="s">
        <v>4082</v>
      </c>
      <c r="B1364" s="1">
        <v>43928.715891203705</v>
      </c>
      <c r="C1364" t="s">
        <v>4083</v>
      </c>
      <c r="D1364">
        <v>2</v>
      </c>
      <c r="E1364">
        <v>0</v>
      </c>
      <c r="F1364" t="s">
        <v>15</v>
      </c>
      <c r="H1364" t="s">
        <v>4084</v>
      </c>
      <c r="I1364">
        <v>676</v>
      </c>
      <c r="J1364" t="b">
        <v>0</v>
      </c>
      <c r="K1364">
        <v>416</v>
      </c>
      <c r="L1364">
        <v>1964</v>
      </c>
      <c r="M1364" s="1">
        <v>43799.93822916667</v>
      </c>
    </row>
    <row r="1365" spans="1:13">
      <c r="A1365" t="s">
        <v>4085</v>
      </c>
      <c r="B1365" s="1">
        <v>43928.715868055559</v>
      </c>
      <c r="C1365" t="s">
        <v>4086</v>
      </c>
      <c r="D1365">
        <v>1</v>
      </c>
      <c r="E1365">
        <v>0</v>
      </c>
      <c r="F1365" t="s">
        <v>15</v>
      </c>
      <c r="G1365" t="s">
        <v>4087</v>
      </c>
      <c r="H1365" t="s">
        <v>4088</v>
      </c>
      <c r="I1365">
        <v>475</v>
      </c>
      <c r="J1365" t="b">
        <v>0</v>
      </c>
      <c r="K1365">
        <v>416</v>
      </c>
      <c r="L1365">
        <v>149522</v>
      </c>
      <c r="M1365" s="1">
        <v>40441.590810185182</v>
      </c>
    </row>
    <row r="1366" spans="1:13">
      <c r="A1366" t="s">
        <v>4089</v>
      </c>
      <c r="B1366" s="1">
        <v>43928.715821759259</v>
      </c>
      <c r="C1366" t="s">
        <v>4090</v>
      </c>
      <c r="D1366">
        <v>3</v>
      </c>
      <c r="E1366">
        <v>0</v>
      </c>
      <c r="F1366" t="s">
        <v>15</v>
      </c>
      <c r="G1366" t="s">
        <v>4091</v>
      </c>
      <c r="H1366" t="s">
        <v>4092</v>
      </c>
      <c r="I1366">
        <v>2231</v>
      </c>
      <c r="J1366" t="b">
        <v>0</v>
      </c>
      <c r="K1366">
        <v>4654</v>
      </c>
      <c r="L1366">
        <v>522776</v>
      </c>
      <c r="M1366" s="1">
        <v>40547.161435185182</v>
      </c>
    </row>
    <row r="1367" spans="1:13">
      <c r="A1367" t="s">
        <v>4093</v>
      </c>
      <c r="B1367" s="1">
        <v>43928.715578703705</v>
      </c>
      <c r="C1367" t="s">
        <v>4094</v>
      </c>
      <c r="D1367">
        <v>1</v>
      </c>
      <c r="E1367">
        <v>1</v>
      </c>
      <c r="F1367" t="s">
        <v>15</v>
      </c>
      <c r="G1367" t="s">
        <v>243</v>
      </c>
      <c r="H1367" t="s">
        <v>4095</v>
      </c>
      <c r="I1367">
        <v>2308</v>
      </c>
      <c r="J1367" t="b">
        <v>0</v>
      </c>
      <c r="K1367">
        <v>1941</v>
      </c>
      <c r="L1367">
        <v>391149</v>
      </c>
      <c r="M1367" s="1">
        <v>40277.213356481479</v>
      </c>
    </row>
    <row r="1368" spans="1:13">
      <c r="A1368" t="s">
        <v>4096</v>
      </c>
      <c r="B1368" s="1">
        <v>43928.715567129628</v>
      </c>
      <c r="C1368" t="s">
        <v>4097</v>
      </c>
      <c r="D1368">
        <v>0</v>
      </c>
      <c r="E1368">
        <v>0</v>
      </c>
      <c r="F1368" t="s">
        <v>15</v>
      </c>
      <c r="I1368">
        <v>2</v>
      </c>
      <c r="J1368" t="b">
        <v>0</v>
      </c>
      <c r="K1368">
        <v>7</v>
      </c>
      <c r="L1368">
        <v>67</v>
      </c>
      <c r="M1368" s="1">
        <v>41932.655289351853</v>
      </c>
    </row>
    <row r="1369" spans="1:13">
      <c r="A1369" t="s">
        <v>4098</v>
      </c>
      <c r="B1369" s="1">
        <v>43928.715289351851</v>
      </c>
      <c r="C1369" t="s">
        <v>4099</v>
      </c>
      <c r="D1369">
        <v>1</v>
      </c>
      <c r="E1369">
        <v>0</v>
      </c>
      <c r="F1369" t="s">
        <v>15</v>
      </c>
      <c r="G1369" t="s">
        <v>4100</v>
      </c>
      <c r="H1369" t="s">
        <v>4101</v>
      </c>
      <c r="I1369">
        <v>221</v>
      </c>
      <c r="J1369" t="b">
        <v>0</v>
      </c>
      <c r="K1369">
        <v>61</v>
      </c>
      <c r="L1369">
        <v>10985</v>
      </c>
      <c r="M1369" s="1">
        <v>43703.092916666668</v>
      </c>
    </row>
    <row r="1370" spans="1:13">
      <c r="A1370" t="s">
        <v>4102</v>
      </c>
      <c r="B1370" s="1">
        <v>43928.715057870373</v>
      </c>
      <c r="C1370" t="s">
        <v>4103</v>
      </c>
      <c r="D1370">
        <v>1</v>
      </c>
      <c r="E1370">
        <v>0</v>
      </c>
      <c r="F1370" t="s">
        <v>15</v>
      </c>
      <c r="G1370" t="s">
        <v>4104</v>
      </c>
      <c r="H1370" t="s">
        <v>4105</v>
      </c>
      <c r="I1370">
        <v>281</v>
      </c>
      <c r="J1370" t="b">
        <v>0</v>
      </c>
      <c r="K1370">
        <v>127</v>
      </c>
      <c r="L1370">
        <v>9795</v>
      </c>
      <c r="M1370" s="1">
        <v>43674.534108796295</v>
      </c>
    </row>
    <row r="1371" spans="1:13">
      <c r="A1371" t="s">
        <v>4106</v>
      </c>
      <c r="B1371" s="1">
        <v>43928.714942129627</v>
      </c>
      <c r="C1371" t="s">
        <v>4107</v>
      </c>
      <c r="D1371">
        <v>9</v>
      </c>
      <c r="E1371">
        <v>2</v>
      </c>
      <c r="F1371" t="s">
        <v>15</v>
      </c>
      <c r="G1371" t="s">
        <v>4108</v>
      </c>
      <c r="H1371" t="s">
        <v>4109</v>
      </c>
      <c r="I1371">
        <v>1012</v>
      </c>
      <c r="J1371" t="b">
        <v>0</v>
      </c>
      <c r="K1371">
        <v>664</v>
      </c>
      <c r="L1371">
        <v>10078</v>
      </c>
      <c r="M1371" s="1">
        <v>41689.595659722225</v>
      </c>
    </row>
    <row r="1372" spans="1:13">
      <c r="A1372" t="s">
        <v>3475</v>
      </c>
      <c r="B1372" s="1">
        <v>43928.714814814812</v>
      </c>
      <c r="C1372" t="s">
        <v>4110</v>
      </c>
      <c r="D1372">
        <v>7</v>
      </c>
      <c r="E1372">
        <v>2</v>
      </c>
      <c r="F1372" t="s">
        <v>15</v>
      </c>
      <c r="G1372" t="s">
        <v>3477</v>
      </c>
      <c r="H1372" t="s">
        <v>3478</v>
      </c>
      <c r="I1372">
        <v>3939</v>
      </c>
      <c r="J1372" t="b">
        <v>0</v>
      </c>
      <c r="K1372">
        <v>1502</v>
      </c>
      <c r="L1372">
        <v>11753</v>
      </c>
      <c r="M1372" s="1">
        <v>42342.258750000001</v>
      </c>
    </row>
    <row r="1373" spans="1:13">
      <c r="A1373" t="s">
        <v>2450</v>
      </c>
      <c r="B1373" s="1">
        <v>43928.714722222219</v>
      </c>
      <c r="C1373" t="s">
        <v>4111</v>
      </c>
      <c r="D1373">
        <v>8</v>
      </c>
      <c r="E1373">
        <v>1</v>
      </c>
      <c r="F1373" t="s">
        <v>15</v>
      </c>
      <c r="G1373" t="s">
        <v>2452</v>
      </c>
      <c r="H1373" t="s">
        <v>2453</v>
      </c>
      <c r="I1373">
        <v>284</v>
      </c>
      <c r="J1373" t="b">
        <v>0</v>
      </c>
      <c r="K1373">
        <v>262</v>
      </c>
      <c r="L1373">
        <v>8803</v>
      </c>
      <c r="M1373" s="1">
        <v>43380.555787037039</v>
      </c>
    </row>
    <row r="1374" spans="1:13" ht="121.5">
      <c r="A1374" t="s">
        <v>3832</v>
      </c>
      <c r="B1374" s="1">
        <v>43928.714409722219</v>
      </c>
      <c r="C1374" t="s">
        <v>4112</v>
      </c>
      <c r="D1374">
        <v>0</v>
      </c>
      <c r="E1374">
        <v>0</v>
      </c>
      <c r="F1374" t="s">
        <v>15</v>
      </c>
      <c r="G1374" t="s">
        <v>2452</v>
      </c>
      <c r="H1374" s="2" t="s">
        <v>3834</v>
      </c>
      <c r="I1374">
        <v>1531</v>
      </c>
      <c r="J1374" t="b">
        <v>0</v>
      </c>
      <c r="K1374">
        <v>2240</v>
      </c>
      <c r="L1374">
        <v>8734</v>
      </c>
      <c r="M1374" s="1">
        <v>43797.336550925924</v>
      </c>
    </row>
    <row r="1375" spans="1:13">
      <c r="A1375" t="s">
        <v>4113</v>
      </c>
      <c r="B1375" s="1">
        <v>43928.71434027778</v>
      </c>
      <c r="C1375" t="s">
        <v>4114</v>
      </c>
      <c r="D1375">
        <v>0</v>
      </c>
      <c r="E1375">
        <v>0</v>
      </c>
      <c r="F1375" t="s">
        <v>15</v>
      </c>
      <c r="G1375" t="s">
        <v>397</v>
      </c>
      <c r="H1375" t="s">
        <v>4115</v>
      </c>
      <c r="I1375">
        <v>276</v>
      </c>
      <c r="J1375" t="b">
        <v>0</v>
      </c>
      <c r="K1375">
        <v>25</v>
      </c>
      <c r="L1375">
        <v>140</v>
      </c>
      <c r="M1375" s="1">
        <v>43911.286759259259</v>
      </c>
    </row>
    <row r="1376" spans="1:13">
      <c r="A1376" t="s">
        <v>4116</v>
      </c>
      <c r="B1376" s="1">
        <v>43928.713495370372</v>
      </c>
      <c r="C1376" t="s">
        <v>4117</v>
      </c>
      <c r="D1376">
        <v>0</v>
      </c>
      <c r="E1376">
        <v>0</v>
      </c>
      <c r="F1376" t="s">
        <v>15</v>
      </c>
      <c r="G1376" t="s">
        <v>4118</v>
      </c>
      <c r="H1376" t="s">
        <v>4119</v>
      </c>
      <c r="I1376">
        <v>1913</v>
      </c>
      <c r="J1376" t="b">
        <v>0</v>
      </c>
      <c r="K1376">
        <v>3881</v>
      </c>
      <c r="L1376">
        <v>17008</v>
      </c>
      <c r="M1376" s="1">
        <v>43056.606712962966</v>
      </c>
    </row>
    <row r="1377" spans="1:13">
      <c r="A1377" t="s">
        <v>4120</v>
      </c>
      <c r="B1377" s="1">
        <v>43928.713009259256</v>
      </c>
      <c r="C1377" t="s">
        <v>4121</v>
      </c>
      <c r="D1377">
        <v>5</v>
      </c>
      <c r="E1377">
        <v>0</v>
      </c>
      <c r="F1377" t="s">
        <v>15</v>
      </c>
      <c r="H1377" t="s">
        <v>4122</v>
      </c>
      <c r="I1377">
        <v>282</v>
      </c>
      <c r="J1377" t="b">
        <v>0</v>
      </c>
      <c r="K1377">
        <v>135</v>
      </c>
      <c r="L1377">
        <v>6268</v>
      </c>
      <c r="M1377" s="1">
        <v>43575.041655092595</v>
      </c>
    </row>
    <row r="1378" spans="1:13">
      <c r="A1378" t="s">
        <v>4123</v>
      </c>
      <c r="B1378" s="1">
        <v>43928.712997685187</v>
      </c>
      <c r="C1378" t="s">
        <v>4124</v>
      </c>
      <c r="D1378">
        <v>4</v>
      </c>
      <c r="E1378">
        <v>0</v>
      </c>
      <c r="F1378" t="s">
        <v>15</v>
      </c>
      <c r="H1378" t="s">
        <v>4125</v>
      </c>
      <c r="I1378">
        <v>231</v>
      </c>
      <c r="J1378" t="b">
        <v>0</v>
      </c>
      <c r="K1378">
        <v>324</v>
      </c>
      <c r="L1378">
        <v>3727</v>
      </c>
      <c r="M1378" s="1">
        <v>43451.117800925924</v>
      </c>
    </row>
    <row r="1379" spans="1:13">
      <c r="A1379" t="s">
        <v>4126</v>
      </c>
      <c r="B1379" s="1">
        <v>43928.712604166663</v>
      </c>
      <c r="C1379" t="s">
        <v>4127</v>
      </c>
      <c r="D1379">
        <v>0</v>
      </c>
      <c r="E1379">
        <v>0</v>
      </c>
      <c r="F1379" t="s">
        <v>15</v>
      </c>
      <c r="G1379" t="s">
        <v>4128</v>
      </c>
      <c r="H1379" t="s">
        <v>4129</v>
      </c>
      <c r="I1379">
        <v>131</v>
      </c>
      <c r="J1379" t="b">
        <v>0</v>
      </c>
      <c r="K1379">
        <v>432</v>
      </c>
      <c r="L1379">
        <v>16157</v>
      </c>
      <c r="M1379" s="1">
        <v>40372.435752314814</v>
      </c>
    </row>
    <row r="1380" spans="1:13">
      <c r="A1380" t="s">
        <v>4130</v>
      </c>
      <c r="B1380" s="1">
        <v>43928.712465277778</v>
      </c>
      <c r="C1380" t="s">
        <v>4131</v>
      </c>
      <c r="D1380">
        <v>23</v>
      </c>
      <c r="E1380">
        <v>0</v>
      </c>
      <c r="F1380" t="s">
        <v>15</v>
      </c>
      <c r="G1380" t="s">
        <v>4132</v>
      </c>
      <c r="H1380" t="s">
        <v>4133</v>
      </c>
      <c r="I1380">
        <v>6129</v>
      </c>
      <c r="J1380" t="b">
        <v>0</v>
      </c>
      <c r="K1380">
        <v>2760</v>
      </c>
      <c r="L1380">
        <v>18213</v>
      </c>
      <c r="M1380" s="1">
        <v>42925.236597222225</v>
      </c>
    </row>
    <row r="1381" spans="1:13">
      <c r="A1381" t="s">
        <v>4134</v>
      </c>
      <c r="B1381" s="1">
        <v>43928.712407407409</v>
      </c>
      <c r="C1381" t="s">
        <v>4135</v>
      </c>
      <c r="D1381">
        <v>0</v>
      </c>
      <c r="E1381">
        <v>0</v>
      </c>
      <c r="F1381" t="s">
        <v>15</v>
      </c>
      <c r="G1381" t="s">
        <v>4136</v>
      </c>
      <c r="H1381" t="s">
        <v>4137</v>
      </c>
      <c r="I1381">
        <v>93</v>
      </c>
      <c r="J1381" t="b">
        <v>0</v>
      </c>
      <c r="K1381">
        <v>79</v>
      </c>
      <c r="L1381">
        <v>654</v>
      </c>
      <c r="M1381" s="1">
        <v>43214.318530092591</v>
      </c>
    </row>
    <row r="1382" spans="1:13" ht="108">
      <c r="A1382" t="s">
        <v>4138</v>
      </c>
      <c r="B1382" s="1">
        <v>43928.712245370371</v>
      </c>
      <c r="C1382" t="s">
        <v>4139</v>
      </c>
      <c r="D1382">
        <v>0</v>
      </c>
      <c r="E1382">
        <v>0</v>
      </c>
      <c r="F1382" t="s">
        <v>15</v>
      </c>
      <c r="G1382" t="s">
        <v>4140</v>
      </c>
      <c r="H1382" s="2" t="s">
        <v>4141</v>
      </c>
      <c r="I1382">
        <v>580</v>
      </c>
      <c r="J1382" t="b">
        <v>0</v>
      </c>
      <c r="K1382">
        <v>224</v>
      </c>
      <c r="L1382">
        <v>47681</v>
      </c>
      <c r="M1382" s="1">
        <v>40308.356828703705</v>
      </c>
    </row>
    <row r="1383" spans="1:13">
      <c r="A1383" t="s">
        <v>4142</v>
      </c>
      <c r="B1383" s="1">
        <v>43928.712106481478</v>
      </c>
      <c r="C1383" t="s">
        <v>4143</v>
      </c>
      <c r="D1383">
        <v>1</v>
      </c>
      <c r="E1383">
        <v>0</v>
      </c>
      <c r="F1383" t="s">
        <v>15</v>
      </c>
      <c r="H1383" t="s">
        <v>4144</v>
      </c>
      <c r="I1383">
        <v>381</v>
      </c>
      <c r="J1383" t="b">
        <v>0</v>
      </c>
      <c r="K1383">
        <v>682</v>
      </c>
      <c r="L1383">
        <v>6544</v>
      </c>
      <c r="M1383" s="1">
        <v>40481.681273148148</v>
      </c>
    </row>
    <row r="1384" spans="1:13" ht="81">
      <c r="A1384" t="s">
        <v>4145</v>
      </c>
      <c r="B1384" s="1">
        <v>43928.711793981478</v>
      </c>
      <c r="C1384" t="s">
        <v>4146</v>
      </c>
      <c r="D1384">
        <v>1</v>
      </c>
      <c r="E1384">
        <v>0</v>
      </c>
      <c r="F1384" t="s">
        <v>15</v>
      </c>
      <c r="G1384" t="s">
        <v>4147</v>
      </c>
      <c r="H1384" s="2" t="s">
        <v>4148</v>
      </c>
      <c r="I1384">
        <v>38</v>
      </c>
      <c r="J1384" t="b">
        <v>0</v>
      </c>
      <c r="K1384">
        <v>79</v>
      </c>
      <c r="L1384">
        <v>238</v>
      </c>
      <c r="M1384" s="1">
        <v>43560.061388888891</v>
      </c>
    </row>
    <row r="1385" spans="1:13">
      <c r="A1385" t="s">
        <v>4149</v>
      </c>
      <c r="B1385" s="1">
        <v>43928.710914351854</v>
      </c>
      <c r="C1385" t="s">
        <v>4150</v>
      </c>
      <c r="D1385">
        <v>0</v>
      </c>
      <c r="E1385">
        <v>0</v>
      </c>
      <c r="F1385" t="s">
        <v>15</v>
      </c>
      <c r="G1385" t="s">
        <v>1007</v>
      </c>
      <c r="H1385" t="s">
        <v>4151</v>
      </c>
      <c r="I1385">
        <v>224</v>
      </c>
      <c r="J1385" t="b">
        <v>0</v>
      </c>
      <c r="K1385">
        <v>429</v>
      </c>
      <c r="L1385">
        <v>13617</v>
      </c>
      <c r="M1385" s="1">
        <v>43131.014988425923</v>
      </c>
    </row>
    <row r="1386" spans="1:13" ht="108">
      <c r="A1386" t="s">
        <v>4152</v>
      </c>
      <c r="B1386" s="1">
        <v>43928.710266203707</v>
      </c>
      <c r="C1386" t="s">
        <v>4153</v>
      </c>
      <c r="D1386">
        <v>0</v>
      </c>
      <c r="E1386">
        <v>0</v>
      </c>
      <c r="F1386" t="s">
        <v>15</v>
      </c>
      <c r="G1386" t="s">
        <v>4154</v>
      </c>
      <c r="H1386" s="2" t="s">
        <v>4155</v>
      </c>
      <c r="I1386">
        <v>199</v>
      </c>
      <c r="J1386" t="b">
        <v>0</v>
      </c>
      <c r="K1386">
        <v>229</v>
      </c>
      <c r="L1386">
        <v>168409</v>
      </c>
      <c r="M1386" s="1">
        <v>40859.076412037037</v>
      </c>
    </row>
    <row r="1387" spans="1:13" ht="67.5">
      <c r="A1387" t="s">
        <v>4156</v>
      </c>
      <c r="B1387" s="1">
        <v>43928.710069444445</v>
      </c>
      <c r="C1387" t="e">
        <f ca="1">nakonako_kuppy 交通系とかEdyとかIDはしょっちゅうよ。QRコードのpay系は今のところPayPayだけだから</f>
        <v>#NAME?</v>
      </c>
      <c r="D1387">
        <v>0</v>
      </c>
      <c r="E1387">
        <v>0</v>
      </c>
      <c r="F1387" t="s">
        <v>15</v>
      </c>
      <c r="G1387" t="s">
        <v>4157</v>
      </c>
      <c r="H1387" s="2" t="s">
        <v>4158</v>
      </c>
      <c r="I1387">
        <v>306</v>
      </c>
      <c r="J1387" t="b">
        <v>0</v>
      </c>
      <c r="K1387">
        <v>416</v>
      </c>
      <c r="L1387">
        <v>24374</v>
      </c>
      <c r="M1387" s="1">
        <v>40287.192766203705</v>
      </c>
    </row>
    <row r="1388" spans="1:13">
      <c r="A1388" t="s">
        <v>4159</v>
      </c>
      <c r="B1388" s="1">
        <v>43928.709953703707</v>
      </c>
      <c r="C1388" t="s">
        <v>4160</v>
      </c>
      <c r="D1388">
        <v>186</v>
      </c>
      <c r="E1388">
        <v>6</v>
      </c>
      <c r="F1388" t="s">
        <v>15</v>
      </c>
      <c r="G1388" t="s">
        <v>4161</v>
      </c>
      <c r="H1388" t="s">
        <v>4162</v>
      </c>
      <c r="I1388">
        <v>14687</v>
      </c>
      <c r="J1388" t="b">
        <v>1</v>
      </c>
      <c r="K1388">
        <v>422</v>
      </c>
      <c r="L1388">
        <v>64674</v>
      </c>
      <c r="M1388" s="1">
        <v>40638.664722222224</v>
      </c>
    </row>
    <row r="1389" spans="1:13">
      <c r="A1389" t="s">
        <v>4163</v>
      </c>
      <c r="B1389" s="1">
        <v>43928.708969907406</v>
      </c>
      <c r="C1389" t="s">
        <v>4164</v>
      </c>
      <c r="D1389">
        <v>0</v>
      </c>
      <c r="E1389">
        <v>0</v>
      </c>
      <c r="F1389" t="s">
        <v>15</v>
      </c>
      <c r="G1389" t="s">
        <v>4165</v>
      </c>
      <c r="H1389" t="s">
        <v>4166</v>
      </c>
      <c r="I1389">
        <v>62</v>
      </c>
      <c r="J1389" t="b">
        <v>0</v>
      </c>
      <c r="K1389">
        <v>74</v>
      </c>
      <c r="L1389">
        <v>459</v>
      </c>
      <c r="M1389" s="1">
        <v>40590.085844907408</v>
      </c>
    </row>
    <row r="1390" spans="1:13">
      <c r="A1390" t="s">
        <v>434</v>
      </c>
      <c r="B1390" s="1">
        <v>43928.708715277775</v>
      </c>
      <c r="C1390" t="s">
        <v>4167</v>
      </c>
      <c r="D1390">
        <v>0</v>
      </c>
      <c r="E1390">
        <v>0</v>
      </c>
      <c r="F1390" t="s">
        <v>15</v>
      </c>
      <c r="G1390" t="e">
        <f ca="1">_xlfn.SINGLE(doryaseria _xlfn.SINGLE(ser1alcode))</f>
        <v>#NAME?</v>
      </c>
      <c r="H1390" t="s">
        <v>436</v>
      </c>
      <c r="I1390">
        <v>2435</v>
      </c>
      <c r="J1390" t="b">
        <v>0</v>
      </c>
      <c r="K1390">
        <v>28</v>
      </c>
      <c r="L1390">
        <v>910</v>
      </c>
      <c r="M1390" s="1">
        <v>43558.296238425923</v>
      </c>
    </row>
    <row r="1391" spans="1:13">
      <c r="A1391" t="s">
        <v>4168</v>
      </c>
      <c r="B1391" s="1">
        <v>43928.708275462966</v>
      </c>
      <c r="C1391" t="s">
        <v>4169</v>
      </c>
      <c r="D1391">
        <v>23</v>
      </c>
      <c r="E1391">
        <v>0</v>
      </c>
      <c r="F1391" t="s">
        <v>15</v>
      </c>
      <c r="H1391" t="s">
        <v>4170</v>
      </c>
      <c r="I1391">
        <v>11249</v>
      </c>
      <c r="J1391" t="b">
        <v>0</v>
      </c>
      <c r="K1391">
        <v>1342</v>
      </c>
      <c r="L1391">
        <v>44244</v>
      </c>
      <c r="M1391" s="1">
        <v>40919.451944444445</v>
      </c>
    </row>
    <row r="1392" spans="1:13">
      <c r="A1392" t="s">
        <v>4171</v>
      </c>
      <c r="B1392" s="1">
        <v>43928.70826388889</v>
      </c>
      <c r="C1392" t="s">
        <v>4172</v>
      </c>
      <c r="D1392">
        <v>5</v>
      </c>
      <c r="E1392">
        <v>0</v>
      </c>
      <c r="F1392" t="s">
        <v>15</v>
      </c>
      <c r="H1392" t="s">
        <v>4173</v>
      </c>
      <c r="I1392">
        <v>222</v>
      </c>
      <c r="J1392" t="b">
        <v>0</v>
      </c>
      <c r="K1392">
        <v>199</v>
      </c>
      <c r="L1392">
        <v>2693</v>
      </c>
      <c r="M1392" s="1">
        <v>43025.356041666666</v>
      </c>
    </row>
    <row r="1393" spans="1:13">
      <c r="A1393" t="s">
        <v>4174</v>
      </c>
      <c r="B1393" s="1">
        <v>43928.70815972222</v>
      </c>
      <c r="C1393" t="e">
        <f ca="1">sig_yuki 加入したいのは山々なのですが……何せアナログ人間でPaypalとかPayPayとか全然わからなくて😱やっぱり私では入れないですかね😨</f>
        <v>#NAME?</v>
      </c>
      <c r="D1393">
        <v>0</v>
      </c>
      <c r="E1393">
        <v>0</v>
      </c>
      <c r="F1393" t="s">
        <v>15</v>
      </c>
      <c r="G1393" t="s">
        <v>4175</v>
      </c>
      <c r="H1393" t="s">
        <v>4176</v>
      </c>
      <c r="I1393">
        <v>482</v>
      </c>
      <c r="J1393" t="b">
        <v>0</v>
      </c>
      <c r="K1393">
        <v>330</v>
      </c>
      <c r="L1393">
        <v>26171</v>
      </c>
      <c r="M1393" s="1">
        <v>43001.483159722222</v>
      </c>
    </row>
    <row r="1394" spans="1:13" ht="81">
      <c r="A1394" t="s">
        <v>4177</v>
      </c>
      <c r="B1394" s="1">
        <v>43928.707928240743</v>
      </c>
      <c r="C1394" t="s">
        <v>4178</v>
      </c>
      <c r="D1394">
        <v>0</v>
      </c>
      <c r="E1394">
        <v>0</v>
      </c>
      <c r="F1394" t="s">
        <v>15</v>
      </c>
      <c r="G1394" t="s">
        <v>4179</v>
      </c>
      <c r="H1394" s="2" t="s">
        <v>4180</v>
      </c>
      <c r="I1394">
        <v>186</v>
      </c>
      <c r="J1394" t="b">
        <v>0</v>
      </c>
      <c r="K1394">
        <v>233</v>
      </c>
      <c r="L1394">
        <v>83</v>
      </c>
      <c r="M1394" s="1">
        <v>43926.703599537039</v>
      </c>
    </row>
    <row r="1395" spans="1:13" ht="27">
      <c r="A1395" t="s">
        <v>4181</v>
      </c>
      <c r="B1395" s="1">
        <v>43928.707708333335</v>
      </c>
      <c r="C1395" t="s">
        <v>4182</v>
      </c>
      <c r="D1395">
        <v>2</v>
      </c>
      <c r="E1395">
        <v>0</v>
      </c>
      <c r="F1395" t="s">
        <v>15</v>
      </c>
      <c r="H1395" s="2" t="s">
        <v>4183</v>
      </c>
      <c r="I1395">
        <v>501</v>
      </c>
      <c r="J1395" t="b">
        <v>0</v>
      </c>
      <c r="K1395">
        <v>685</v>
      </c>
      <c r="L1395">
        <v>19627</v>
      </c>
      <c r="M1395" s="1">
        <v>43175.268622685187</v>
      </c>
    </row>
    <row r="1396" spans="1:13">
      <c r="A1396" t="s">
        <v>4184</v>
      </c>
      <c r="B1396" s="1">
        <v>43928.707187499997</v>
      </c>
      <c r="C1396" t="s">
        <v>4185</v>
      </c>
      <c r="D1396">
        <v>18</v>
      </c>
      <c r="E1396">
        <v>4</v>
      </c>
      <c r="F1396" t="s">
        <v>15</v>
      </c>
      <c r="G1396" t="s">
        <v>4186</v>
      </c>
      <c r="H1396" t="s">
        <v>4187</v>
      </c>
      <c r="I1396">
        <v>1066</v>
      </c>
      <c r="J1396" t="b">
        <v>0</v>
      </c>
      <c r="K1396">
        <v>981</v>
      </c>
      <c r="L1396">
        <v>13721</v>
      </c>
      <c r="M1396" s="1">
        <v>43827.546701388892</v>
      </c>
    </row>
    <row r="1397" spans="1:13" ht="67.5">
      <c r="A1397" t="s">
        <v>4188</v>
      </c>
      <c r="B1397" s="1">
        <v>43928.707060185188</v>
      </c>
      <c r="C1397" t="s">
        <v>4189</v>
      </c>
      <c r="D1397">
        <v>0</v>
      </c>
      <c r="E1397">
        <v>0</v>
      </c>
      <c r="F1397" t="s">
        <v>15</v>
      </c>
      <c r="H1397" s="2" t="s">
        <v>4190</v>
      </c>
      <c r="I1397">
        <v>255</v>
      </c>
      <c r="J1397" t="b">
        <v>0</v>
      </c>
      <c r="K1397">
        <v>1077</v>
      </c>
      <c r="L1397">
        <v>11858</v>
      </c>
      <c r="M1397" s="1">
        <v>43607.241539351853</v>
      </c>
    </row>
    <row r="1398" spans="1:13">
      <c r="A1398" t="s">
        <v>4191</v>
      </c>
      <c r="B1398" s="1">
        <v>43928.706979166665</v>
      </c>
      <c r="C1398" t="s">
        <v>4192</v>
      </c>
      <c r="D1398">
        <v>0</v>
      </c>
      <c r="E1398">
        <v>0</v>
      </c>
      <c r="F1398" t="s">
        <v>15</v>
      </c>
      <c r="G1398" t="s">
        <v>4193</v>
      </c>
      <c r="H1398" t="s">
        <v>4194</v>
      </c>
      <c r="I1398">
        <v>929</v>
      </c>
      <c r="J1398" t="b">
        <v>0</v>
      </c>
      <c r="K1398">
        <v>914</v>
      </c>
      <c r="L1398">
        <v>109710</v>
      </c>
      <c r="M1398" s="1">
        <v>40029.788541666669</v>
      </c>
    </row>
    <row r="1399" spans="1:13">
      <c r="A1399" t="s">
        <v>4195</v>
      </c>
      <c r="B1399" s="1">
        <v>43928.706770833334</v>
      </c>
      <c r="C1399" t="s">
        <v>4196</v>
      </c>
      <c r="D1399">
        <v>4</v>
      </c>
      <c r="E1399">
        <v>0</v>
      </c>
      <c r="F1399" t="s">
        <v>15</v>
      </c>
      <c r="H1399" t="s">
        <v>4197</v>
      </c>
      <c r="I1399">
        <v>286</v>
      </c>
      <c r="J1399" t="b">
        <v>0</v>
      </c>
      <c r="K1399">
        <v>188</v>
      </c>
      <c r="L1399">
        <v>74383</v>
      </c>
      <c r="M1399" s="1">
        <v>40890.637754629628</v>
      </c>
    </row>
    <row r="1400" spans="1:13">
      <c r="A1400" t="s">
        <v>3941</v>
      </c>
      <c r="B1400" s="1">
        <v>43928.706666666665</v>
      </c>
      <c r="C1400" t="s">
        <v>4198</v>
      </c>
      <c r="D1400">
        <v>2</v>
      </c>
      <c r="E1400">
        <v>0</v>
      </c>
      <c r="F1400" t="s">
        <v>15</v>
      </c>
      <c r="H1400" t="s">
        <v>3943</v>
      </c>
      <c r="I1400">
        <v>3301</v>
      </c>
      <c r="J1400" t="b">
        <v>0</v>
      </c>
      <c r="K1400">
        <v>403</v>
      </c>
      <c r="L1400">
        <v>243177</v>
      </c>
      <c r="M1400" s="1">
        <v>40516.182812500003</v>
      </c>
    </row>
    <row r="1401" spans="1:13" ht="27">
      <c r="A1401" t="s">
        <v>4199</v>
      </c>
      <c r="B1401" s="1">
        <v>43928.706504629627</v>
      </c>
      <c r="C1401" t="s">
        <v>4200</v>
      </c>
      <c r="D1401">
        <v>0</v>
      </c>
      <c r="E1401">
        <v>0</v>
      </c>
      <c r="F1401" t="s">
        <v>15</v>
      </c>
      <c r="G1401" t="s">
        <v>4201</v>
      </c>
      <c r="H1401" s="2" t="s">
        <v>4202</v>
      </c>
      <c r="I1401">
        <v>261</v>
      </c>
      <c r="J1401" t="b">
        <v>0</v>
      </c>
      <c r="K1401">
        <v>133</v>
      </c>
      <c r="L1401">
        <v>19975</v>
      </c>
      <c r="M1401" s="1">
        <v>41358.467372685183</v>
      </c>
    </row>
    <row r="1402" spans="1:13">
      <c r="A1402" t="s">
        <v>4203</v>
      </c>
      <c r="B1402" s="1">
        <v>43928.706041666665</v>
      </c>
      <c r="C1402" t="s">
        <v>4204</v>
      </c>
      <c r="D1402">
        <v>0</v>
      </c>
      <c r="E1402">
        <v>0</v>
      </c>
      <c r="F1402" t="s">
        <v>15</v>
      </c>
      <c r="G1402" t="s">
        <v>4205</v>
      </c>
      <c r="H1402" t="s">
        <v>4206</v>
      </c>
      <c r="I1402">
        <v>693</v>
      </c>
      <c r="J1402" t="b">
        <v>0</v>
      </c>
      <c r="K1402">
        <v>473</v>
      </c>
      <c r="L1402">
        <v>75517</v>
      </c>
      <c r="M1402" s="1">
        <v>40574.434259259258</v>
      </c>
    </row>
    <row r="1403" spans="1:13">
      <c r="A1403" t="s">
        <v>4207</v>
      </c>
      <c r="B1403" s="1">
        <v>43928.705567129633</v>
      </c>
      <c r="C1403" t="e">
        <f ca="1">_xlfn.SINGLE(milkey_h LINEもソフトバンクが運営するかもやけん),そのうちPayPayになるんちゃう？</f>
        <v>#NAME?</v>
      </c>
      <c r="D1403">
        <v>0</v>
      </c>
      <c r="E1403">
        <v>0</v>
      </c>
      <c r="F1403" t="s">
        <v>15</v>
      </c>
      <c r="G1403" t="s">
        <v>4208</v>
      </c>
      <c r="H1403" t="s">
        <v>4209</v>
      </c>
      <c r="I1403">
        <v>856</v>
      </c>
      <c r="J1403" t="b">
        <v>0</v>
      </c>
      <c r="K1403">
        <v>338</v>
      </c>
      <c r="L1403">
        <v>38803</v>
      </c>
      <c r="M1403" s="1">
        <v>41436.269375000003</v>
      </c>
    </row>
    <row r="1404" spans="1:13">
      <c r="A1404" t="s">
        <v>4210</v>
      </c>
      <c r="B1404" s="1">
        <v>43928.705243055556</v>
      </c>
      <c r="C1404" t="s">
        <v>4211</v>
      </c>
      <c r="D1404">
        <v>3</v>
      </c>
      <c r="E1404">
        <v>0</v>
      </c>
      <c r="F1404" t="s">
        <v>15</v>
      </c>
      <c r="G1404" t="s">
        <v>4212</v>
      </c>
      <c r="H1404" t="s">
        <v>4213</v>
      </c>
      <c r="I1404">
        <v>1673</v>
      </c>
      <c r="J1404" t="b">
        <v>0</v>
      </c>
      <c r="K1404">
        <v>1724</v>
      </c>
      <c r="L1404">
        <v>93772</v>
      </c>
      <c r="M1404" s="1">
        <v>40950.523275462961</v>
      </c>
    </row>
    <row r="1405" spans="1:13">
      <c r="A1405" t="s">
        <v>4214</v>
      </c>
      <c r="B1405" s="1">
        <v>43928.705046296294</v>
      </c>
      <c r="C1405" t="e">
        <f ca="1">SB6uYKooE7Hl3g2 PayPayみやび</f>
        <v>#NAME?</v>
      </c>
      <c r="D1405">
        <v>0</v>
      </c>
      <c r="E1405">
        <v>0</v>
      </c>
      <c r="F1405" t="s">
        <v>15</v>
      </c>
      <c r="G1405" t="s">
        <v>4215</v>
      </c>
      <c r="H1405" t="s">
        <v>4216</v>
      </c>
      <c r="I1405">
        <v>167</v>
      </c>
      <c r="J1405" t="b">
        <v>0</v>
      </c>
      <c r="K1405">
        <v>233</v>
      </c>
      <c r="L1405">
        <v>547</v>
      </c>
      <c r="M1405" s="1">
        <v>42009.572627314818</v>
      </c>
    </row>
    <row r="1406" spans="1:13">
      <c r="A1406" t="s">
        <v>4217</v>
      </c>
      <c r="B1406" s="1">
        <v>43928.704872685186</v>
      </c>
      <c r="C1406" t="s">
        <v>4218</v>
      </c>
      <c r="D1406">
        <v>0</v>
      </c>
      <c r="E1406">
        <v>0</v>
      </c>
      <c r="F1406" t="s">
        <v>15</v>
      </c>
      <c r="H1406" t="s">
        <v>4219</v>
      </c>
      <c r="I1406">
        <v>0</v>
      </c>
      <c r="J1406" t="b">
        <v>0</v>
      </c>
      <c r="K1406">
        <v>3</v>
      </c>
      <c r="L1406">
        <v>1490</v>
      </c>
      <c r="M1406" s="1">
        <v>43852.436030092591</v>
      </c>
    </row>
    <row r="1407" spans="1:13">
      <c r="A1407" t="s">
        <v>4220</v>
      </c>
      <c r="B1407" s="1">
        <v>43928.703981481478</v>
      </c>
      <c r="C1407" t="s">
        <v>4221</v>
      </c>
      <c r="D1407">
        <v>6</v>
      </c>
      <c r="E1407">
        <v>0</v>
      </c>
      <c r="F1407" t="s">
        <v>15</v>
      </c>
      <c r="G1407" t="s">
        <v>4222</v>
      </c>
      <c r="H1407" t="s">
        <v>4223</v>
      </c>
      <c r="I1407">
        <v>7467</v>
      </c>
      <c r="J1407" t="b">
        <v>0</v>
      </c>
      <c r="K1407">
        <v>6245</v>
      </c>
      <c r="L1407">
        <v>3847</v>
      </c>
      <c r="M1407" s="1">
        <v>42464.427951388891</v>
      </c>
    </row>
    <row r="1408" spans="1:13">
      <c r="A1408" t="s">
        <v>4224</v>
      </c>
      <c r="B1408" s="1">
        <v>43928.703287037039</v>
      </c>
      <c r="C1408" t="s">
        <v>4225</v>
      </c>
      <c r="D1408">
        <v>1</v>
      </c>
      <c r="E1408">
        <v>0</v>
      </c>
      <c r="F1408" t="s">
        <v>15</v>
      </c>
      <c r="G1408" t="s">
        <v>4226</v>
      </c>
      <c r="H1408" t="s">
        <v>4227</v>
      </c>
      <c r="I1408">
        <v>576</v>
      </c>
      <c r="J1408" t="b">
        <v>0</v>
      </c>
      <c r="K1408">
        <v>263</v>
      </c>
      <c r="L1408">
        <v>181740</v>
      </c>
      <c r="M1408" s="1">
        <v>41050.154988425929</v>
      </c>
    </row>
    <row r="1409" spans="1:13">
      <c r="A1409" t="s">
        <v>4228</v>
      </c>
      <c r="B1409" s="1">
        <v>43928.703275462962</v>
      </c>
      <c r="C1409" t="e">
        <f ca="1">paypay_01 似てる何かを感じる笑</f>
        <v>#NAME?</v>
      </c>
      <c r="D1409">
        <v>0</v>
      </c>
      <c r="E1409">
        <v>0</v>
      </c>
      <c r="F1409" t="s">
        <v>15</v>
      </c>
      <c r="H1409" t="s">
        <v>4229</v>
      </c>
      <c r="I1409">
        <v>144</v>
      </c>
      <c r="J1409" t="b">
        <v>0</v>
      </c>
      <c r="K1409">
        <v>166</v>
      </c>
      <c r="L1409">
        <v>208</v>
      </c>
      <c r="M1409" s="1">
        <v>43741.688969907409</v>
      </c>
    </row>
    <row r="1410" spans="1:13">
      <c r="A1410" t="s">
        <v>4230</v>
      </c>
      <c r="B1410" s="1">
        <v>43928.703194444446</v>
      </c>
      <c r="C1410" t="s">
        <v>4231</v>
      </c>
      <c r="D1410">
        <v>1</v>
      </c>
      <c r="E1410">
        <v>0</v>
      </c>
      <c r="F1410" t="s">
        <v>15</v>
      </c>
      <c r="H1410" t="s">
        <v>4232</v>
      </c>
      <c r="I1410">
        <v>975</v>
      </c>
      <c r="J1410" t="b">
        <v>0</v>
      </c>
      <c r="K1410">
        <v>1710</v>
      </c>
      <c r="L1410">
        <v>20107</v>
      </c>
      <c r="M1410" s="1">
        <v>41608.460821759261</v>
      </c>
    </row>
    <row r="1411" spans="1:13">
      <c r="A1411" t="s">
        <v>4233</v>
      </c>
      <c r="B1411" s="1">
        <v>43928.703148148146</v>
      </c>
      <c r="C1411" t="s">
        <v>4234</v>
      </c>
      <c r="D1411">
        <v>0</v>
      </c>
      <c r="E1411">
        <v>0</v>
      </c>
      <c r="F1411" t="s">
        <v>15</v>
      </c>
      <c r="H1411" t="s">
        <v>4235</v>
      </c>
      <c r="I1411">
        <v>65</v>
      </c>
      <c r="J1411" t="b">
        <v>0</v>
      </c>
      <c r="K1411">
        <v>93</v>
      </c>
      <c r="L1411">
        <v>48</v>
      </c>
      <c r="M1411" s="1">
        <v>43135.087187500001</v>
      </c>
    </row>
    <row r="1412" spans="1:13">
      <c r="A1412" t="s">
        <v>4236</v>
      </c>
      <c r="B1412" s="1">
        <v>43928.703055555554</v>
      </c>
      <c r="C1412" t="s">
        <v>4237</v>
      </c>
      <c r="D1412">
        <v>1</v>
      </c>
      <c r="E1412">
        <v>0</v>
      </c>
      <c r="F1412" t="s">
        <v>15</v>
      </c>
      <c r="H1412" t="s">
        <v>4238</v>
      </c>
      <c r="I1412">
        <v>75</v>
      </c>
      <c r="J1412" t="b">
        <v>0</v>
      </c>
      <c r="K1412">
        <v>163</v>
      </c>
      <c r="L1412">
        <v>4415</v>
      </c>
      <c r="M1412" s="1">
        <v>40855.564085648148</v>
      </c>
    </row>
    <row r="1413" spans="1:13" ht="67.5">
      <c r="A1413" t="s">
        <v>4239</v>
      </c>
      <c r="B1413" s="1">
        <v>43928.7028125</v>
      </c>
      <c r="C1413" t="s">
        <v>4240</v>
      </c>
      <c r="D1413">
        <v>0</v>
      </c>
      <c r="E1413">
        <v>0</v>
      </c>
      <c r="F1413" t="s">
        <v>15</v>
      </c>
      <c r="G1413" t="s">
        <v>4241</v>
      </c>
      <c r="H1413" s="2" t="s">
        <v>4242</v>
      </c>
      <c r="I1413">
        <v>971</v>
      </c>
      <c r="J1413" t="b">
        <v>0</v>
      </c>
      <c r="K1413">
        <v>966</v>
      </c>
      <c r="L1413">
        <v>48622</v>
      </c>
      <c r="M1413" s="1">
        <v>40157.044918981483</v>
      </c>
    </row>
    <row r="1414" spans="1:13" ht="67.5">
      <c r="A1414" t="s">
        <v>4243</v>
      </c>
      <c r="B1414" s="1">
        <v>43928.702662037038</v>
      </c>
      <c r="C1414" t="s">
        <v>4244</v>
      </c>
      <c r="D1414">
        <v>1</v>
      </c>
      <c r="E1414">
        <v>0</v>
      </c>
      <c r="F1414" t="s">
        <v>15</v>
      </c>
      <c r="G1414" t="s">
        <v>4245</v>
      </c>
      <c r="H1414" s="2" t="s">
        <v>4246</v>
      </c>
      <c r="I1414">
        <v>350</v>
      </c>
      <c r="J1414" t="b">
        <v>0</v>
      </c>
      <c r="K1414">
        <v>1017</v>
      </c>
      <c r="L1414">
        <v>79695</v>
      </c>
      <c r="M1414" s="1">
        <v>40440.255787037036</v>
      </c>
    </row>
    <row r="1415" spans="1:13" ht="108">
      <c r="A1415" t="s">
        <v>4247</v>
      </c>
      <c r="B1415" s="1">
        <v>43928.702407407407</v>
      </c>
      <c r="C1415" t="s">
        <v>4248</v>
      </c>
      <c r="D1415">
        <v>1</v>
      </c>
      <c r="E1415">
        <v>0</v>
      </c>
      <c r="F1415" t="s">
        <v>15</v>
      </c>
      <c r="G1415" t="s">
        <v>4249</v>
      </c>
      <c r="H1415" s="2" t="s">
        <v>4250</v>
      </c>
      <c r="I1415">
        <v>185</v>
      </c>
      <c r="J1415" t="b">
        <v>0</v>
      </c>
      <c r="K1415">
        <v>188</v>
      </c>
      <c r="L1415">
        <v>380</v>
      </c>
      <c r="M1415" s="1">
        <v>42675.625844907408</v>
      </c>
    </row>
    <row r="1416" spans="1:13">
      <c r="A1416" t="s">
        <v>4251</v>
      </c>
      <c r="B1416" s="1">
        <v>43928.702384259261</v>
      </c>
      <c r="C1416" t="s">
        <v>4252</v>
      </c>
      <c r="D1416">
        <v>0</v>
      </c>
      <c r="E1416">
        <v>0</v>
      </c>
      <c r="F1416" t="s">
        <v>15</v>
      </c>
      <c r="G1416" t="s">
        <v>4253</v>
      </c>
      <c r="H1416" t="s">
        <v>4254</v>
      </c>
      <c r="I1416">
        <v>310</v>
      </c>
      <c r="J1416" t="b">
        <v>0</v>
      </c>
      <c r="K1416">
        <v>181</v>
      </c>
      <c r="L1416">
        <v>2446</v>
      </c>
      <c r="M1416" s="1">
        <v>42791.132430555554</v>
      </c>
    </row>
    <row r="1417" spans="1:13">
      <c r="A1417" t="s">
        <v>4255</v>
      </c>
      <c r="B1417" s="1">
        <v>43928.702164351853</v>
      </c>
      <c r="C1417" t="s">
        <v>4256</v>
      </c>
      <c r="D1417">
        <v>3</v>
      </c>
      <c r="E1417">
        <v>0</v>
      </c>
      <c r="F1417" t="s">
        <v>15</v>
      </c>
      <c r="G1417" t="s">
        <v>4257</v>
      </c>
      <c r="H1417" t="s">
        <v>4258</v>
      </c>
      <c r="I1417">
        <v>1772</v>
      </c>
      <c r="J1417" t="b">
        <v>0</v>
      </c>
      <c r="K1417">
        <v>1224</v>
      </c>
      <c r="L1417">
        <v>4517</v>
      </c>
      <c r="M1417" s="1">
        <v>42700.471724537034</v>
      </c>
    </row>
    <row r="1418" spans="1:13">
      <c r="A1418" t="s">
        <v>4259</v>
      </c>
      <c r="B1418" s="1">
        <v>43928.702048611114</v>
      </c>
      <c r="C1418" t="s">
        <v>4260</v>
      </c>
      <c r="D1418">
        <v>0</v>
      </c>
      <c r="E1418">
        <v>0</v>
      </c>
      <c r="F1418" t="s">
        <v>15</v>
      </c>
      <c r="G1418" t="s">
        <v>4261</v>
      </c>
      <c r="H1418" t="s">
        <v>4262</v>
      </c>
      <c r="I1418">
        <v>70</v>
      </c>
      <c r="J1418" t="b">
        <v>0</v>
      </c>
      <c r="K1418">
        <v>166</v>
      </c>
      <c r="L1418">
        <v>1713</v>
      </c>
      <c r="M1418" s="1">
        <v>42448.467245370368</v>
      </c>
    </row>
    <row r="1419" spans="1:13">
      <c r="A1419" t="s">
        <v>4263</v>
      </c>
      <c r="B1419" s="1">
        <v>43928.701874999999</v>
      </c>
      <c r="C1419" t="s">
        <v>4264</v>
      </c>
      <c r="D1419">
        <v>0</v>
      </c>
      <c r="E1419">
        <v>0</v>
      </c>
      <c r="F1419" t="s">
        <v>15</v>
      </c>
      <c r="G1419" t="s">
        <v>4265</v>
      </c>
      <c r="H1419" t="s">
        <v>4266</v>
      </c>
      <c r="I1419">
        <v>7</v>
      </c>
      <c r="J1419" t="b">
        <v>0</v>
      </c>
      <c r="K1419">
        <v>0</v>
      </c>
      <c r="L1419">
        <v>309</v>
      </c>
      <c r="M1419" s="1">
        <v>42902.107777777775</v>
      </c>
    </row>
    <row r="1420" spans="1:13">
      <c r="A1420" t="s">
        <v>4267</v>
      </c>
      <c r="B1420" s="1">
        <v>43928.701678240737</v>
      </c>
      <c r="C1420" t="s">
        <v>4268</v>
      </c>
      <c r="D1420">
        <v>0</v>
      </c>
      <c r="E1420">
        <v>1</v>
      </c>
      <c r="F1420" t="s">
        <v>15</v>
      </c>
      <c r="G1420" t="s">
        <v>4269</v>
      </c>
      <c r="H1420" t="s">
        <v>4270</v>
      </c>
      <c r="I1420">
        <v>36</v>
      </c>
      <c r="J1420" t="b">
        <v>0</v>
      </c>
      <c r="K1420">
        <v>183</v>
      </c>
      <c r="L1420">
        <v>113</v>
      </c>
      <c r="M1420" s="1">
        <v>42908.438113425924</v>
      </c>
    </row>
    <row r="1421" spans="1:13">
      <c r="A1421" t="s">
        <v>4271</v>
      </c>
      <c r="B1421" s="1">
        <v>43928.701655092591</v>
      </c>
      <c r="C1421" t="s">
        <v>4272</v>
      </c>
      <c r="D1421">
        <v>0</v>
      </c>
      <c r="E1421">
        <v>0</v>
      </c>
      <c r="F1421" t="s">
        <v>15</v>
      </c>
      <c r="G1421" t="s">
        <v>4273</v>
      </c>
      <c r="H1421" t="s">
        <v>4274</v>
      </c>
      <c r="I1421">
        <v>18</v>
      </c>
      <c r="J1421" t="b">
        <v>0</v>
      </c>
      <c r="K1421">
        <v>12</v>
      </c>
      <c r="L1421">
        <v>87</v>
      </c>
      <c r="M1421" s="1">
        <v>43557.960173611114</v>
      </c>
    </row>
    <row r="1422" spans="1:13">
      <c r="A1422" t="s">
        <v>4275</v>
      </c>
      <c r="B1422" s="1">
        <v>43928.701643518521</v>
      </c>
      <c r="C1422" t="s">
        <v>4276</v>
      </c>
      <c r="D1422">
        <v>0</v>
      </c>
      <c r="E1422">
        <v>0</v>
      </c>
      <c r="F1422" t="s">
        <v>15</v>
      </c>
      <c r="G1422" t="s">
        <v>4277</v>
      </c>
      <c r="H1422" t="s">
        <v>4278</v>
      </c>
      <c r="I1422">
        <v>101</v>
      </c>
      <c r="J1422" t="b">
        <v>0</v>
      </c>
      <c r="K1422">
        <v>80</v>
      </c>
      <c r="L1422">
        <v>2153</v>
      </c>
      <c r="M1422" s="1">
        <v>40271.583425925928</v>
      </c>
    </row>
    <row r="1423" spans="1:13">
      <c r="A1423" t="s">
        <v>4279</v>
      </c>
      <c r="B1423" s="1">
        <v>43928.701643518521</v>
      </c>
      <c r="C1423" t="s">
        <v>4280</v>
      </c>
      <c r="D1423">
        <v>0</v>
      </c>
      <c r="E1423">
        <v>0</v>
      </c>
      <c r="F1423" t="s">
        <v>15</v>
      </c>
      <c r="H1423" t="s">
        <v>4281</v>
      </c>
      <c r="I1423">
        <v>8</v>
      </c>
      <c r="J1423" t="b">
        <v>0</v>
      </c>
      <c r="K1423">
        <v>8</v>
      </c>
      <c r="L1423">
        <v>44</v>
      </c>
      <c r="M1423" s="1">
        <v>43925.546875</v>
      </c>
    </row>
    <row r="1424" spans="1:13">
      <c r="A1424" t="s">
        <v>4282</v>
      </c>
      <c r="B1424" s="1">
        <v>43928.701273148145</v>
      </c>
      <c r="C1424" t="e">
        <f ca="1">mmiissssaaa PayPayよく分かんないんだけど簡単？</f>
        <v>#NAME?</v>
      </c>
      <c r="D1424">
        <v>0</v>
      </c>
      <c r="E1424">
        <v>0</v>
      </c>
      <c r="F1424" t="s">
        <v>15</v>
      </c>
      <c r="H1424" t="s">
        <v>4283</v>
      </c>
      <c r="I1424">
        <v>116</v>
      </c>
      <c r="J1424" t="b">
        <v>0</v>
      </c>
      <c r="K1424">
        <v>139</v>
      </c>
      <c r="L1424">
        <v>8227</v>
      </c>
      <c r="M1424" s="1">
        <v>42892.501458333332</v>
      </c>
    </row>
    <row r="1425" spans="1:13">
      <c r="A1425" t="s">
        <v>4284</v>
      </c>
      <c r="B1425" s="1">
        <v>43928.701249999998</v>
      </c>
      <c r="C1425" t="s">
        <v>4285</v>
      </c>
      <c r="D1425">
        <v>2</v>
      </c>
      <c r="E1425">
        <v>0</v>
      </c>
      <c r="F1425" t="s">
        <v>15</v>
      </c>
      <c r="G1425" t="s">
        <v>1448</v>
      </c>
      <c r="H1425" t="s">
        <v>4286</v>
      </c>
      <c r="I1425">
        <v>1917</v>
      </c>
      <c r="J1425" t="b">
        <v>0</v>
      </c>
      <c r="K1425">
        <v>3992</v>
      </c>
      <c r="L1425">
        <v>5627</v>
      </c>
      <c r="M1425" s="1">
        <v>40513.478020833332</v>
      </c>
    </row>
    <row r="1426" spans="1:13">
      <c r="A1426" t="s">
        <v>4287</v>
      </c>
      <c r="B1426" s="1">
        <v>43928.701157407406</v>
      </c>
      <c r="C1426" t="s">
        <v>4288</v>
      </c>
      <c r="D1426">
        <v>1</v>
      </c>
      <c r="E1426">
        <v>0</v>
      </c>
      <c r="F1426" t="s">
        <v>15</v>
      </c>
      <c r="G1426" t="s">
        <v>4289</v>
      </c>
      <c r="H1426" t="s">
        <v>4290</v>
      </c>
      <c r="I1426">
        <v>363</v>
      </c>
      <c r="J1426" t="b">
        <v>0</v>
      </c>
      <c r="K1426">
        <v>191</v>
      </c>
      <c r="L1426">
        <v>4000</v>
      </c>
      <c r="M1426" s="1">
        <v>43734.63921296296</v>
      </c>
    </row>
    <row r="1427" spans="1:13" ht="54">
      <c r="A1427" t="s">
        <v>4291</v>
      </c>
      <c r="B1427" s="1">
        <v>43928.700254629628</v>
      </c>
      <c r="C1427" t="e">
        <f ca="1">_xlfn.SINGLE(lavorare89suki かしこまりました。それではお手続きを始める前に),弊社代表銀行口座に手数料として2000円をお振込みください。その後,お客様の氏名,ご住所,電話番号,銀行口座,クレジットカード番号をお送りいただきます。手数料の入金,お客様情報の送付確認がとれ次第,PayPay送金を致します。よろしくお願い致</f>
        <v>#NAME?</v>
      </c>
      <c r="D1427">
        <v>1</v>
      </c>
      <c r="E1427">
        <v>0</v>
      </c>
      <c r="F1427" t="s">
        <v>15</v>
      </c>
      <c r="G1427" t="s">
        <v>4292</v>
      </c>
      <c r="H1427" s="2" t="s">
        <v>4293</v>
      </c>
      <c r="I1427">
        <v>605</v>
      </c>
      <c r="J1427" t="b">
        <v>0</v>
      </c>
      <c r="K1427">
        <v>500</v>
      </c>
      <c r="L1427">
        <v>21665</v>
      </c>
      <c r="M1427" s="1">
        <v>42742.58861111111</v>
      </c>
    </row>
    <row r="1428" spans="1:13">
      <c r="A1428" t="s">
        <v>4294</v>
      </c>
      <c r="B1428" s="1">
        <v>43928.700243055559</v>
      </c>
      <c r="C1428" t="s">
        <v>4295</v>
      </c>
      <c r="D1428">
        <v>0</v>
      </c>
      <c r="E1428">
        <v>0</v>
      </c>
      <c r="F1428" t="s">
        <v>15</v>
      </c>
      <c r="G1428" t="s">
        <v>4296</v>
      </c>
      <c r="H1428" t="s">
        <v>4297</v>
      </c>
      <c r="I1428">
        <v>163</v>
      </c>
      <c r="J1428" t="b">
        <v>0</v>
      </c>
      <c r="K1428">
        <v>164</v>
      </c>
      <c r="L1428">
        <v>15384</v>
      </c>
      <c r="M1428" s="1">
        <v>40049.369062500002</v>
      </c>
    </row>
    <row r="1429" spans="1:13">
      <c r="A1429" t="s">
        <v>4298</v>
      </c>
      <c r="B1429" s="1">
        <v>43928.700231481482</v>
      </c>
      <c r="C1429" t="s">
        <v>4299</v>
      </c>
      <c r="D1429">
        <v>0</v>
      </c>
      <c r="E1429">
        <v>0</v>
      </c>
      <c r="F1429" t="s">
        <v>15</v>
      </c>
      <c r="H1429" t="s">
        <v>4300</v>
      </c>
      <c r="I1429">
        <v>21</v>
      </c>
      <c r="J1429" t="b">
        <v>0</v>
      </c>
      <c r="K1429">
        <v>20</v>
      </c>
      <c r="L1429">
        <v>7798</v>
      </c>
      <c r="M1429" s="1">
        <v>43761.465914351851</v>
      </c>
    </row>
    <row r="1430" spans="1:13">
      <c r="A1430" t="s">
        <v>4301</v>
      </c>
      <c r="B1430" s="1">
        <v>43928.699895833335</v>
      </c>
      <c r="C1430" t="s">
        <v>4302</v>
      </c>
      <c r="D1430">
        <v>0</v>
      </c>
      <c r="E1430">
        <v>0</v>
      </c>
      <c r="F1430" t="s">
        <v>15</v>
      </c>
      <c r="G1430" t="s">
        <v>4303</v>
      </c>
      <c r="H1430" t="s">
        <v>4304</v>
      </c>
      <c r="I1430">
        <v>36</v>
      </c>
      <c r="J1430" t="b">
        <v>0</v>
      </c>
      <c r="K1430">
        <v>66</v>
      </c>
      <c r="L1430">
        <v>3765</v>
      </c>
      <c r="M1430" s="1">
        <v>43672.975532407407</v>
      </c>
    </row>
    <row r="1431" spans="1:13">
      <c r="A1431" t="s">
        <v>4305</v>
      </c>
      <c r="B1431" s="1">
        <v>43928.699502314812</v>
      </c>
      <c r="C1431" t="s">
        <v>4306</v>
      </c>
      <c r="D1431">
        <v>0</v>
      </c>
      <c r="E1431">
        <v>0</v>
      </c>
      <c r="F1431" t="s">
        <v>15</v>
      </c>
      <c r="G1431" t="s">
        <v>4307</v>
      </c>
      <c r="H1431" t="s">
        <v>4308</v>
      </c>
      <c r="I1431">
        <v>1184</v>
      </c>
      <c r="J1431" t="b">
        <v>0</v>
      </c>
      <c r="K1431">
        <v>3644</v>
      </c>
      <c r="L1431">
        <v>36760</v>
      </c>
      <c r="M1431" s="1">
        <v>43118.241099537037</v>
      </c>
    </row>
    <row r="1432" spans="1:13">
      <c r="A1432" t="s">
        <v>4309</v>
      </c>
      <c r="B1432" s="1">
        <v>43928.699502314812</v>
      </c>
      <c r="C1432" t="s">
        <v>4310</v>
      </c>
      <c r="D1432">
        <v>7</v>
      </c>
      <c r="E1432">
        <v>1</v>
      </c>
      <c r="F1432" t="s">
        <v>15</v>
      </c>
      <c r="G1432" t="s">
        <v>4311</v>
      </c>
      <c r="H1432" t="s">
        <v>4312</v>
      </c>
      <c r="I1432">
        <v>627</v>
      </c>
      <c r="J1432" t="b">
        <v>0</v>
      </c>
      <c r="K1432">
        <v>389</v>
      </c>
      <c r="L1432">
        <v>7555</v>
      </c>
      <c r="M1432" s="1">
        <v>40283.136712962965</v>
      </c>
    </row>
    <row r="1433" spans="1:13">
      <c r="A1433" t="s">
        <v>4313</v>
      </c>
      <c r="B1433" s="1">
        <v>43928.699340277781</v>
      </c>
      <c r="C1433" t="s">
        <v>4314</v>
      </c>
      <c r="D1433">
        <v>0</v>
      </c>
      <c r="E1433">
        <v>0</v>
      </c>
      <c r="F1433" t="s">
        <v>15</v>
      </c>
      <c r="G1433" t="s">
        <v>4315</v>
      </c>
      <c r="H1433" t="s">
        <v>4316</v>
      </c>
      <c r="I1433">
        <v>466</v>
      </c>
      <c r="J1433" t="b">
        <v>0</v>
      </c>
      <c r="K1433">
        <v>37</v>
      </c>
      <c r="L1433">
        <v>120660</v>
      </c>
      <c r="M1433" s="1">
        <v>40092.460057870368</v>
      </c>
    </row>
    <row r="1434" spans="1:13">
      <c r="A1434" t="s">
        <v>4317</v>
      </c>
      <c r="B1434" s="1">
        <v>43928.699224537035</v>
      </c>
      <c r="C1434" t="s">
        <v>4318</v>
      </c>
      <c r="D1434">
        <v>0</v>
      </c>
      <c r="E1434">
        <v>0</v>
      </c>
      <c r="F1434" t="s">
        <v>15</v>
      </c>
      <c r="G1434" t="s">
        <v>4319</v>
      </c>
      <c r="H1434" t="s">
        <v>4320</v>
      </c>
      <c r="I1434">
        <v>32</v>
      </c>
      <c r="J1434" t="b">
        <v>0</v>
      </c>
      <c r="K1434">
        <v>13</v>
      </c>
      <c r="L1434">
        <v>5365</v>
      </c>
      <c r="M1434" s="1">
        <v>42907.0237037037</v>
      </c>
    </row>
    <row r="1435" spans="1:13">
      <c r="A1435" t="s">
        <v>4321</v>
      </c>
      <c r="B1435" s="1">
        <v>43928.69902777778</v>
      </c>
      <c r="C1435" t="s">
        <v>4322</v>
      </c>
      <c r="D1435">
        <v>0</v>
      </c>
      <c r="E1435">
        <v>0</v>
      </c>
      <c r="F1435" t="s">
        <v>15</v>
      </c>
      <c r="G1435" t="s">
        <v>4323</v>
      </c>
      <c r="H1435" t="s">
        <v>4324</v>
      </c>
      <c r="I1435">
        <v>274</v>
      </c>
      <c r="J1435" t="b">
        <v>0</v>
      </c>
      <c r="K1435">
        <v>312</v>
      </c>
      <c r="L1435">
        <v>7557</v>
      </c>
      <c r="M1435" s="1">
        <v>43217.515451388892</v>
      </c>
    </row>
    <row r="1436" spans="1:13" ht="27">
      <c r="A1436" t="s">
        <v>4325</v>
      </c>
      <c r="B1436" s="1">
        <v>43928.698865740742</v>
      </c>
      <c r="C1436" t="s">
        <v>4326</v>
      </c>
      <c r="D1436">
        <v>2</v>
      </c>
      <c r="E1436">
        <v>0</v>
      </c>
      <c r="F1436" t="s">
        <v>15</v>
      </c>
      <c r="G1436" t="s">
        <v>4327</v>
      </c>
      <c r="H1436" s="2" t="s">
        <v>4328</v>
      </c>
      <c r="I1436">
        <v>270</v>
      </c>
      <c r="J1436" t="b">
        <v>0</v>
      </c>
      <c r="K1436">
        <v>307</v>
      </c>
      <c r="L1436">
        <v>25606</v>
      </c>
      <c r="M1436" s="1">
        <v>40309.098460648151</v>
      </c>
    </row>
    <row r="1437" spans="1:13">
      <c r="A1437" t="s">
        <v>3210</v>
      </c>
      <c r="B1437" s="1">
        <v>43928.698819444442</v>
      </c>
      <c r="C1437" t="s">
        <v>4329</v>
      </c>
      <c r="D1437">
        <v>0</v>
      </c>
      <c r="E1437">
        <v>0</v>
      </c>
      <c r="F1437" t="s">
        <v>15</v>
      </c>
      <c r="G1437" t="s">
        <v>3212</v>
      </c>
      <c r="H1437" t="s">
        <v>3213</v>
      </c>
      <c r="I1437">
        <v>4719</v>
      </c>
      <c r="J1437" t="b">
        <v>0</v>
      </c>
      <c r="K1437">
        <v>5211</v>
      </c>
      <c r="L1437">
        <v>32676</v>
      </c>
      <c r="M1437" s="1">
        <v>40234.171597222223</v>
      </c>
    </row>
    <row r="1438" spans="1:13">
      <c r="A1438" t="s">
        <v>4330</v>
      </c>
      <c r="B1438" s="1">
        <v>43928.698692129627</v>
      </c>
      <c r="C1438" t="s">
        <v>4331</v>
      </c>
      <c r="D1438">
        <v>1</v>
      </c>
      <c r="E1438">
        <v>0</v>
      </c>
      <c r="F1438" t="s">
        <v>15</v>
      </c>
      <c r="G1438" t="s">
        <v>4332</v>
      </c>
      <c r="H1438" t="s">
        <v>4333</v>
      </c>
      <c r="I1438">
        <v>615</v>
      </c>
      <c r="J1438" t="b">
        <v>0</v>
      </c>
      <c r="K1438">
        <v>599</v>
      </c>
      <c r="L1438">
        <v>59336</v>
      </c>
      <c r="M1438" s="1">
        <v>41972.655474537038</v>
      </c>
    </row>
    <row r="1439" spans="1:13">
      <c r="A1439" t="s">
        <v>4334</v>
      </c>
      <c r="B1439" s="1">
        <v>43928.698368055557</v>
      </c>
      <c r="C1439" t="s">
        <v>4335</v>
      </c>
      <c r="D1439">
        <v>0</v>
      </c>
      <c r="E1439">
        <v>0</v>
      </c>
      <c r="F1439" t="s">
        <v>15</v>
      </c>
      <c r="G1439" t="s">
        <v>4336</v>
      </c>
      <c r="H1439" t="s">
        <v>4337</v>
      </c>
      <c r="I1439">
        <v>161</v>
      </c>
      <c r="J1439" t="b">
        <v>0</v>
      </c>
      <c r="K1439">
        <v>182</v>
      </c>
      <c r="L1439">
        <v>5617</v>
      </c>
      <c r="M1439" s="1">
        <v>43096.47587962963</v>
      </c>
    </row>
    <row r="1440" spans="1:13">
      <c r="A1440" t="s">
        <v>4338</v>
      </c>
      <c r="B1440" s="1">
        <v>43928.697754629633</v>
      </c>
      <c r="C1440" t="e">
        <f ca="1">sug_nom39 PayPayに振り込んでもらえれば(笑)</f>
        <v>#NAME?</v>
      </c>
      <c r="D1440">
        <v>0</v>
      </c>
      <c r="E1440">
        <v>0</v>
      </c>
      <c r="F1440" t="s">
        <v>15</v>
      </c>
      <c r="G1440" t="s">
        <v>1007</v>
      </c>
      <c r="H1440" t="s">
        <v>4339</v>
      </c>
      <c r="I1440">
        <v>2300</v>
      </c>
      <c r="J1440" t="b">
        <v>0</v>
      </c>
      <c r="K1440">
        <v>416</v>
      </c>
      <c r="L1440">
        <v>10793</v>
      </c>
      <c r="M1440" s="1">
        <v>42136.078784722224</v>
      </c>
    </row>
    <row r="1441" spans="1:13">
      <c r="A1441" t="s">
        <v>2197</v>
      </c>
      <c r="B1441" s="1">
        <v>43928.69771990741</v>
      </c>
      <c r="C1441" t="s">
        <v>4340</v>
      </c>
      <c r="D1441">
        <v>3</v>
      </c>
      <c r="E1441">
        <v>0</v>
      </c>
      <c r="F1441" t="s">
        <v>15</v>
      </c>
      <c r="G1441" t="s">
        <v>2198</v>
      </c>
      <c r="H1441" t="s">
        <v>2199</v>
      </c>
      <c r="I1441">
        <v>695</v>
      </c>
      <c r="J1441" t="b">
        <v>0</v>
      </c>
      <c r="K1441">
        <v>241</v>
      </c>
      <c r="L1441">
        <v>104515</v>
      </c>
      <c r="M1441" s="1">
        <v>41848.639988425923</v>
      </c>
    </row>
    <row r="1442" spans="1:13">
      <c r="A1442" t="s">
        <v>4341</v>
      </c>
      <c r="B1442" s="1">
        <v>43928.697662037041</v>
      </c>
      <c r="C1442" t="s">
        <v>4342</v>
      </c>
      <c r="D1442">
        <v>5</v>
      </c>
      <c r="E1442">
        <v>0</v>
      </c>
      <c r="F1442" t="s">
        <v>15</v>
      </c>
      <c r="G1442" t="s">
        <v>4343</v>
      </c>
      <c r="H1442" t="s">
        <v>4344</v>
      </c>
      <c r="I1442">
        <v>2057</v>
      </c>
      <c r="J1442" t="b">
        <v>0</v>
      </c>
      <c r="K1442">
        <v>2962</v>
      </c>
      <c r="L1442">
        <v>132938</v>
      </c>
      <c r="M1442" s="1">
        <v>40317.357083333336</v>
      </c>
    </row>
    <row r="1443" spans="1:13">
      <c r="A1443" t="s">
        <v>4345</v>
      </c>
      <c r="B1443" s="1">
        <v>43928.696250000001</v>
      </c>
      <c r="C1443" t="s">
        <v>4346</v>
      </c>
      <c r="D1443">
        <v>1</v>
      </c>
      <c r="E1443">
        <v>0</v>
      </c>
      <c r="F1443" t="s">
        <v>15</v>
      </c>
      <c r="G1443" t="s">
        <v>4347</v>
      </c>
      <c r="H1443" t="s">
        <v>4348</v>
      </c>
      <c r="I1443">
        <v>37</v>
      </c>
      <c r="J1443" t="b">
        <v>0</v>
      </c>
      <c r="K1443">
        <v>155</v>
      </c>
      <c r="L1443">
        <v>480</v>
      </c>
      <c r="M1443" s="1">
        <v>43180.452337962961</v>
      </c>
    </row>
    <row r="1444" spans="1:13">
      <c r="A1444" t="s">
        <v>4349</v>
      </c>
      <c r="B1444" s="1">
        <v>43928.695949074077</v>
      </c>
      <c r="C1444" t="s">
        <v>4350</v>
      </c>
      <c r="D1444">
        <v>0</v>
      </c>
      <c r="E1444">
        <v>0</v>
      </c>
      <c r="F1444" t="s">
        <v>15</v>
      </c>
      <c r="H1444" t="s">
        <v>4351</v>
      </c>
      <c r="I1444">
        <v>47</v>
      </c>
      <c r="J1444" t="b">
        <v>0</v>
      </c>
      <c r="K1444">
        <v>99</v>
      </c>
      <c r="L1444">
        <v>9087</v>
      </c>
      <c r="M1444" s="1">
        <v>41969.587719907409</v>
      </c>
    </row>
    <row r="1445" spans="1:13">
      <c r="A1445" t="s">
        <v>121</v>
      </c>
      <c r="B1445" s="1">
        <v>43928.695833333331</v>
      </c>
      <c r="C1445" t="s">
        <v>4352</v>
      </c>
      <c r="D1445">
        <v>0</v>
      </c>
      <c r="E1445">
        <v>0</v>
      </c>
      <c r="F1445" t="s">
        <v>15</v>
      </c>
      <c r="H1445" t="s">
        <v>123</v>
      </c>
      <c r="I1445">
        <v>3</v>
      </c>
      <c r="J1445" t="b">
        <v>0</v>
      </c>
      <c r="K1445">
        <v>0</v>
      </c>
      <c r="L1445">
        <v>95</v>
      </c>
      <c r="M1445" s="1">
        <v>43924.244016203702</v>
      </c>
    </row>
    <row r="1446" spans="1:13">
      <c r="A1446" t="s">
        <v>121</v>
      </c>
      <c r="B1446" s="1">
        <v>43928.695729166669</v>
      </c>
      <c r="C1446" t="s">
        <v>4353</v>
      </c>
      <c r="D1446">
        <v>0</v>
      </c>
      <c r="E1446">
        <v>0</v>
      </c>
      <c r="F1446" t="s">
        <v>15</v>
      </c>
      <c r="H1446" t="s">
        <v>123</v>
      </c>
      <c r="I1446">
        <v>3</v>
      </c>
      <c r="J1446" t="b">
        <v>0</v>
      </c>
      <c r="K1446">
        <v>0</v>
      </c>
      <c r="L1446">
        <v>95</v>
      </c>
      <c r="M1446" s="1">
        <v>43924.244016203702</v>
      </c>
    </row>
    <row r="1447" spans="1:13">
      <c r="A1447" t="s">
        <v>4354</v>
      </c>
      <c r="B1447" s="1">
        <v>43928.695636574077</v>
      </c>
      <c r="C1447" t="s">
        <v>4355</v>
      </c>
      <c r="D1447">
        <v>0</v>
      </c>
      <c r="E1447">
        <v>0</v>
      </c>
      <c r="F1447" t="s">
        <v>15</v>
      </c>
      <c r="G1447" t="s">
        <v>243</v>
      </c>
      <c r="H1447" t="s">
        <v>4356</v>
      </c>
      <c r="I1447">
        <v>1309</v>
      </c>
      <c r="J1447" t="b">
        <v>0</v>
      </c>
      <c r="K1447">
        <v>1326</v>
      </c>
      <c r="L1447">
        <v>82837</v>
      </c>
      <c r="M1447" s="1">
        <v>40618.546342592592</v>
      </c>
    </row>
    <row r="1448" spans="1:13">
      <c r="A1448" t="s">
        <v>4357</v>
      </c>
      <c r="B1448" s="1">
        <v>43928.695347222223</v>
      </c>
      <c r="C1448" t="s">
        <v>4358</v>
      </c>
      <c r="D1448">
        <v>0</v>
      </c>
      <c r="E1448">
        <v>0</v>
      </c>
      <c r="F1448" t="s">
        <v>15</v>
      </c>
      <c r="G1448" t="s">
        <v>1071</v>
      </c>
      <c r="H1448" t="s">
        <v>4359</v>
      </c>
      <c r="I1448">
        <v>454</v>
      </c>
      <c r="J1448" t="b">
        <v>0</v>
      </c>
      <c r="K1448">
        <v>682</v>
      </c>
      <c r="L1448">
        <v>15580</v>
      </c>
      <c r="M1448" s="1">
        <v>43122.522615740738</v>
      </c>
    </row>
    <row r="1449" spans="1:13">
      <c r="A1449" t="s">
        <v>4360</v>
      </c>
      <c r="B1449" s="1">
        <v>43928.694861111115</v>
      </c>
      <c r="C1449" t="s">
        <v>4361</v>
      </c>
      <c r="D1449">
        <v>0</v>
      </c>
      <c r="E1449">
        <v>0</v>
      </c>
      <c r="F1449" t="s">
        <v>15</v>
      </c>
      <c r="H1449" t="s">
        <v>4362</v>
      </c>
      <c r="I1449">
        <v>748</v>
      </c>
      <c r="J1449" t="b">
        <v>0</v>
      </c>
      <c r="K1449">
        <v>909</v>
      </c>
      <c r="L1449">
        <v>16250</v>
      </c>
      <c r="M1449" s="1">
        <v>43428.393483796295</v>
      </c>
    </row>
    <row r="1450" spans="1:13">
      <c r="A1450" t="s">
        <v>4363</v>
      </c>
      <c r="B1450" s="1">
        <v>43928.694722222222</v>
      </c>
      <c r="C1450" t="e">
        <f ca="1">ptsr_ymmt 余裕で買います。PayPay払い求ム...</f>
        <v>#NAME?</v>
      </c>
      <c r="D1450">
        <v>1</v>
      </c>
      <c r="E1450">
        <v>0</v>
      </c>
      <c r="F1450" t="s">
        <v>15</v>
      </c>
      <c r="G1450" t="s">
        <v>4364</v>
      </c>
      <c r="H1450" t="s">
        <v>4365</v>
      </c>
      <c r="I1450">
        <v>300</v>
      </c>
      <c r="J1450" t="b">
        <v>0</v>
      </c>
      <c r="K1450">
        <v>417</v>
      </c>
      <c r="L1450">
        <v>3427</v>
      </c>
      <c r="M1450" s="1">
        <v>41788.29409722222</v>
      </c>
    </row>
    <row r="1451" spans="1:13">
      <c r="A1451" t="s">
        <v>1428</v>
      </c>
      <c r="B1451" s="1">
        <v>43928.694444444445</v>
      </c>
      <c r="C1451" t="s">
        <v>4366</v>
      </c>
      <c r="D1451">
        <v>0</v>
      </c>
      <c r="E1451">
        <v>0</v>
      </c>
      <c r="F1451" t="s">
        <v>15</v>
      </c>
      <c r="G1451" t="s">
        <v>1430</v>
      </c>
      <c r="H1451" t="s">
        <v>1431</v>
      </c>
      <c r="I1451">
        <v>639</v>
      </c>
      <c r="J1451" t="b">
        <v>0</v>
      </c>
      <c r="K1451">
        <v>804</v>
      </c>
      <c r="L1451">
        <v>76924</v>
      </c>
      <c r="M1451" s="1">
        <v>40575.27275462963</v>
      </c>
    </row>
    <row r="1452" spans="1:13">
      <c r="A1452" t="s">
        <v>1428</v>
      </c>
      <c r="B1452" s="1">
        <v>43928.694444444445</v>
      </c>
      <c r="C1452" t="s">
        <v>4367</v>
      </c>
      <c r="D1452">
        <v>0</v>
      </c>
      <c r="E1452">
        <v>0</v>
      </c>
      <c r="F1452" t="s">
        <v>15</v>
      </c>
      <c r="G1452" t="s">
        <v>1430</v>
      </c>
      <c r="H1452" t="s">
        <v>1431</v>
      </c>
      <c r="I1452">
        <v>639</v>
      </c>
      <c r="J1452" t="b">
        <v>0</v>
      </c>
      <c r="K1452">
        <v>804</v>
      </c>
      <c r="L1452">
        <v>76924</v>
      </c>
      <c r="M1452" s="1">
        <v>40575.27275462963</v>
      </c>
    </row>
    <row r="1453" spans="1:13">
      <c r="A1453" t="s">
        <v>4368</v>
      </c>
      <c r="B1453" s="1">
        <v>43928.694224537037</v>
      </c>
      <c r="C1453" t="s">
        <v>4369</v>
      </c>
      <c r="D1453">
        <v>0</v>
      </c>
      <c r="E1453">
        <v>0</v>
      </c>
      <c r="F1453" t="s">
        <v>15</v>
      </c>
      <c r="G1453" t="s">
        <v>4370</v>
      </c>
      <c r="H1453" t="s">
        <v>4371</v>
      </c>
      <c r="I1453">
        <v>385</v>
      </c>
      <c r="J1453" t="b">
        <v>0</v>
      </c>
      <c r="K1453">
        <v>534</v>
      </c>
      <c r="L1453">
        <v>91985</v>
      </c>
      <c r="M1453" s="1">
        <v>39986.7893287037</v>
      </c>
    </row>
    <row r="1454" spans="1:13">
      <c r="A1454" t="s">
        <v>4372</v>
      </c>
      <c r="B1454" s="1">
        <v>43928.693356481483</v>
      </c>
      <c r="C1454" t="s">
        <v>4373</v>
      </c>
      <c r="D1454">
        <v>0</v>
      </c>
      <c r="E1454">
        <v>0</v>
      </c>
      <c r="F1454" t="s">
        <v>15</v>
      </c>
      <c r="G1454" t="s">
        <v>243</v>
      </c>
      <c r="H1454" t="s">
        <v>4374</v>
      </c>
      <c r="I1454">
        <v>36</v>
      </c>
      <c r="J1454" t="b">
        <v>0</v>
      </c>
      <c r="K1454">
        <v>41</v>
      </c>
      <c r="L1454">
        <v>42</v>
      </c>
      <c r="M1454" s="1">
        <v>43923.581145833334</v>
      </c>
    </row>
    <row r="1455" spans="1:13">
      <c r="A1455" t="s">
        <v>4375</v>
      </c>
      <c r="B1455" s="1">
        <v>43928.693090277775</v>
      </c>
      <c r="C1455" t="s">
        <v>4376</v>
      </c>
      <c r="D1455">
        <v>0</v>
      </c>
      <c r="E1455">
        <v>0</v>
      </c>
      <c r="F1455" t="s">
        <v>15</v>
      </c>
      <c r="G1455" t="s">
        <v>4377</v>
      </c>
      <c r="H1455" t="s">
        <v>4378</v>
      </c>
      <c r="I1455">
        <v>623</v>
      </c>
      <c r="J1455" t="b">
        <v>0</v>
      </c>
      <c r="K1455">
        <v>969</v>
      </c>
      <c r="L1455">
        <v>14935</v>
      </c>
      <c r="M1455" s="1">
        <v>43507.561249999999</v>
      </c>
    </row>
    <row r="1456" spans="1:13">
      <c r="A1456" t="s">
        <v>4379</v>
      </c>
      <c r="B1456" s="1">
        <v>43928.692962962959</v>
      </c>
      <c r="C1456" t="s">
        <v>4380</v>
      </c>
      <c r="D1456">
        <v>0</v>
      </c>
      <c r="E1456">
        <v>0</v>
      </c>
      <c r="F1456" t="s">
        <v>15</v>
      </c>
      <c r="G1456" t="s">
        <v>4381</v>
      </c>
      <c r="H1456" t="s">
        <v>4382</v>
      </c>
      <c r="I1456">
        <v>109</v>
      </c>
      <c r="J1456" t="b">
        <v>0</v>
      </c>
      <c r="K1456">
        <v>189</v>
      </c>
      <c r="L1456">
        <v>7270</v>
      </c>
      <c r="M1456" s="1">
        <v>43819.053611111114</v>
      </c>
    </row>
    <row r="1457" spans="1:13">
      <c r="A1457" t="s">
        <v>4383</v>
      </c>
      <c r="B1457" s="1">
        <v>43928.692418981482</v>
      </c>
      <c r="C1457" t="s">
        <v>4384</v>
      </c>
      <c r="D1457">
        <v>0</v>
      </c>
      <c r="E1457">
        <v>0</v>
      </c>
      <c r="F1457" t="s">
        <v>15</v>
      </c>
      <c r="G1457" t="s">
        <v>4385</v>
      </c>
      <c r="H1457" t="s">
        <v>4386</v>
      </c>
      <c r="I1457">
        <v>153</v>
      </c>
      <c r="J1457" t="b">
        <v>0</v>
      </c>
      <c r="K1457">
        <v>486</v>
      </c>
      <c r="L1457">
        <v>66035</v>
      </c>
      <c r="M1457" s="1">
        <v>40033.515613425923</v>
      </c>
    </row>
    <row r="1458" spans="1:13">
      <c r="A1458" t="s">
        <v>4387</v>
      </c>
      <c r="B1458" s="1">
        <v>43928.691666666666</v>
      </c>
      <c r="C1458" t="s">
        <v>4388</v>
      </c>
      <c r="D1458">
        <v>0</v>
      </c>
      <c r="E1458">
        <v>0</v>
      </c>
      <c r="F1458" t="s">
        <v>15</v>
      </c>
      <c r="H1458" t="s">
        <v>4389</v>
      </c>
      <c r="I1458">
        <v>114</v>
      </c>
      <c r="J1458" t="b">
        <v>0</v>
      </c>
      <c r="K1458">
        <v>158</v>
      </c>
      <c r="L1458">
        <v>4166</v>
      </c>
      <c r="M1458" s="1">
        <v>43314.511712962965</v>
      </c>
    </row>
    <row r="1459" spans="1:13" ht="40.5">
      <c r="A1459" t="s">
        <v>4390</v>
      </c>
      <c r="B1459" s="1">
        <v>43928.69159722222</v>
      </c>
      <c r="C1459" t="s">
        <v>4391</v>
      </c>
      <c r="D1459">
        <v>0</v>
      </c>
      <c r="E1459">
        <v>0</v>
      </c>
      <c r="F1459" t="s">
        <v>15</v>
      </c>
      <c r="G1459" t="s">
        <v>4392</v>
      </c>
      <c r="H1459" s="2" t="s">
        <v>4393</v>
      </c>
      <c r="I1459">
        <v>163</v>
      </c>
      <c r="J1459" t="b">
        <v>0</v>
      </c>
      <c r="K1459">
        <v>299</v>
      </c>
      <c r="L1459">
        <v>1879</v>
      </c>
      <c r="M1459" s="1">
        <v>43281.910358796296</v>
      </c>
    </row>
    <row r="1460" spans="1:13" ht="94.5">
      <c r="A1460" t="s">
        <v>4394</v>
      </c>
      <c r="B1460" s="1">
        <v>43928.691354166665</v>
      </c>
      <c r="C1460" t="s">
        <v>4395</v>
      </c>
      <c r="D1460">
        <v>0</v>
      </c>
      <c r="E1460">
        <v>0</v>
      </c>
      <c r="F1460" t="s">
        <v>15</v>
      </c>
      <c r="G1460" t="s">
        <v>4396</v>
      </c>
      <c r="H1460" s="2" t="s">
        <v>4397</v>
      </c>
      <c r="I1460">
        <v>884</v>
      </c>
      <c r="J1460" t="b">
        <v>0</v>
      </c>
      <c r="K1460">
        <v>2112</v>
      </c>
      <c r="L1460">
        <v>18189</v>
      </c>
      <c r="M1460" s="1">
        <v>42548.099733796298</v>
      </c>
    </row>
    <row r="1461" spans="1:13">
      <c r="A1461" t="s">
        <v>859</v>
      </c>
      <c r="B1461" s="1">
        <v>43928.691076388888</v>
      </c>
      <c r="C1461" t="s">
        <v>4398</v>
      </c>
      <c r="D1461">
        <v>2</v>
      </c>
      <c r="E1461">
        <v>0</v>
      </c>
      <c r="F1461" t="s">
        <v>15</v>
      </c>
      <c r="G1461" t="s">
        <v>72</v>
      </c>
      <c r="H1461" t="s">
        <v>861</v>
      </c>
      <c r="I1461">
        <v>58</v>
      </c>
      <c r="J1461" t="b">
        <v>0</v>
      </c>
      <c r="K1461">
        <v>0</v>
      </c>
      <c r="L1461">
        <v>106</v>
      </c>
      <c r="M1461" s="1">
        <v>43899.397893518515</v>
      </c>
    </row>
    <row r="1462" spans="1:13">
      <c r="A1462" t="s">
        <v>4399</v>
      </c>
      <c r="B1462" s="1">
        <v>43928.690810185188</v>
      </c>
      <c r="C1462" t="s">
        <v>4400</v>
      </c>
      <c r="D1462">
        <v>0</v>
      </c>
      <c r="E1462">
        <v>0</v>
      </c>
      <c r="F1462" t="s">
        <v>15</v>
      </c>
      <c r="G1462" t="s">
        <v>4401</v>
      </c>
      <c r="H1462" t="s">
        <v>4402</v>
      </c>
      <c r="I1462">
        <v>50</v>
      </c>
      <c r="J1462" t="b">
        <v>0</v>
      </c>
      <c r="K1462">
        <v>83</v>
      </c>
      <c r="L1462">
        <v>132832</v>
      </c>
      <c r="M1462" s="1">
        <v>40501.003738425927</v>
      </c>
    </row>
    <row r="1463" spans="1:13">
      <c r="A1463" t="s">
        <v>4403</v>
      </c>
      <c r="B1463" s="1">
        <v>43928.690729166665</v>
      </c>
      <c r="C1463" t="s">
        <v>4404</v>
      </c>
      <c r="D1463">
        <v>0</v>
      </c>
      <c r="E1463">
        <v>0</v>
      </c>
      <c r="F1463" t="s">
        <v>15</v>
      </c>
      <c r="H1463" t="s">
        <v>4405</v>
      </c>
      <c r="I1463">
        <v>109</v>
      </c>
      <c r="J1463" t="b">
        <v>0</v>
      </c>
      <c r="K1463">
        <v>1303</v>
      </c>
      <c r="L1463">
        <v>37310</v>
      </c>
      <c r="M1463" s="1">
        <v>43217.202291666668</v>
      </c>
    </row>
    <row r="1464" spans="1:13">
      <c r="A1464" t="s">
        <v>4406</v>
      </c>
      <c r="B1464" s="1">
        <v>43928.690497685187</v>
      </c>
      <c r="C1464" t="s">
        <v>4407</v>
      </c>
      <c r="D1464">
        <v>1</v>
      </c>
      <c r="E1464">
        <v>0</v>
      </c>
      <c r="F1464" t="s">
        <v>15</v>
      </c>
      <c r="G1464" t="s">
        <v>4408</v>
      </c>
      <c r="H1464" t="s">
        <v>4409</v>
      </c>
      <c r="I1464">
        <v>36</v>
      </c>
      <c r="J1464" t="b">
        <v>0</v>
      </c>
      <c r="K1464">
        <v>36</v>
      </c>
      <c r="L1464">
        <v>438</v>
      </c>
      <c r="M1464" s="1">
        <v>43859.565428240741</v>
      </c>
    </row>
    <row r="1465" spans="1:13">
      <c r="A1465" t="s">
        <v>4410</v>
      </c>
      <c r="B1465" s="1">
        <v>43928.690381944441</v>
      </c>
      <c r="C1465" t="s">
        <v>4411</v>
      </c>
      <c r="D1465">
        <v>4</v>
      </c>
      <c r="E1465">
        <v>0</v>
      </c>
      <c r="F1465" t="s">
        <v>15</v>
      </c>
      <c r="G1465" t="s">
        <v>4412</v>
      </c>
      <c r="H1465" t="s">
        <v>4413</v>
      </c>
      <c r="I1465">
        <v>7485</v>
      </c>
      <c r="J1465" t="b">
        <v>0</v>
      </c>
      <c r="K1465">
        <v>91</v>
      </c>
      <c r="L1465">
        <v>7917</v>
      </c>
      <c r="M1465" s="1">
        <v>42556.247534722221</v>
      </c>
    </row>
    <row r="1466" spans="1:13">
      <c r="A1466" t="s">
        <v>4414</v>
      </c>
      <c r="B1466" s="1">
        <v>43928.690300925926</v>
      </c>
      <c r="C1466" t="s">
        <v>4415</v>
      </c>
      <c r="D1466">
        <v>3</v>
      </c>
      <c r="E1466">
        <v>1</v>
      </c>
      <c r="F1466" t="s">
        <v>15</v>
      </c>
      <c r="H1466" t="s">
        <v>4416</v>
      </c>
      <c r="I1466">
        <v>2894</v>
      </c>
      <c r="J1466" t="b">
        <v>0</v>
      </c>
      <c r="K1466">
        <v>327</v>
      </c>
      <c r="L1466">
        <v>271293</v>
      </c>
      <c r="M1466" s="1">
        <v>41353.42528935185</v>
      </c>
    </row>
    <row r="1467" spans="1:13">
      <c r="A1467" t="s">
        <v>385</v>
      </c>
      <c r="B1467" s="1">
        <v>43928.690266203703</v>
      </c>
      <c r="C1467" t="s">
        <v>4417</v>
      </c>
      <c r="D1467">
        <v>0</v>
      </c>
      <c r="E1467">
        <v>0</v>
      </c>
      <c r="F1467" t="s">
        <v>15</v>
      </c>
      <c r="H1467" t="s">
        <v>387</v>
      </c>
      <c r="I1467">
        <v>1</v>
      </c>
      <c r="J1467" t="b">
        <v>0</v>
      </c>
      <c r="K1467">
        <v>2</v>
      </c>
      <c r="L1467">
        <v>134</v>
      </c>
      <c r="M1467" s="1">
        <v>43356.509479166663</v>
      </c>
    </row>
    <row r="1468" spans="1:13">
      <c r="A1468" t="s">
        <v>4418</v>
      </c>
      <c r="B1468" s="1">
        <v>43928.690243055556</v>
      </c>
      <c r="C1468" t="s">
        <v>4419</v>
      </c>
      <c r="D1468">
        <v>0</v>
      </c>
      <c r="E1468">
        <v>0</v>
      </c>
      <c r="F1468" t="s">
        <v>15</v>
      </c>
      <c r="H1468" t="s">
        <v>4420</v>
      </c>
      <c r="I1468">
        <v>1772</v>
      </c>
      <c r="J1468" t="b">
        <v>0</v>
      </c>
      <c r="K1468">
        <v>2056</v>
      </c>
      <c r="L1468">
        <v>10809</v>
      </c>
      <c r="M1468" s="1">
        <v>42982.164953703701</v>
      </c>
    </row>
    <row r="1469" spans="1:13">
      <c r="A1469" t="s">
        <v>4383</v>
      </c>
      <c r="B1469" s="1">
        <v>43928.689664351848</v>
      </c>
      <c r="C1469" t="e">
        <f ca="1">_xlfn.SINGLE(souchi_c そうそう。ちゃんとレジの人にも見てもらって確認してからPayPay♪って押すけど),バーコードだと思っていた時の金額入力は焦る……後ろに人いると特に焦る……</f>
        <v>#NAME?</v>
      </c>
      <c r="D1469">
        <v>0</v>
      </c>
      <c r="E1469">
        <v>0</v>
      </c>
      <c r="F1469" t="s">
        <v>15</v>
      </c>
      <c r="G1469" t="s">
        <v>4385</v>
      </c>
      <c r="H1469" t="s">
        <v>4386</v>
      </c>
      <c r="I1469">
        <v>153</v>
      </c>
      <c r="J1469" t="b">
        <v>0</v>
      </c>
      <c r="K1469">
        <v>486</v>
      </c>
      <c r="L1469">
        <v>66035</v>
      </c>
      <c r="M1469" s="1">
        <v>40033.515613425923</v>
      </c>
    </row>
    <row r="1470" spans="1:13" ht="54">
      <c r="A1470" t="s">
        <v>4421</v>
      </c>
      <c r="B1470" s="1">
        <v>43928.689641203702</v>
      </c>
      <c r="C1470" t="s">
        <v>4422</v>
      </c>
      <c r="D1470">
        <v>3</v>
      </c>
      <c r="E1470">
        <v>0</v>
      </c>
      <c r="F1470" t="s">
        <v>15</v>
      </c>
      <c r="G1470" t="s">
        <v>4423</v>
      </c>
      <c r="H1470" s="2" t="s">
        <v>4424</v>
      </c>
      <c r="I1470">
        <v>79</v>
      </c>
      <c r="J1470" t="b">
        <v>0</v>
      </c>
      <c r="K1470">
        <v>309</v>
      </c>
      <c r="L1470">
        <v>463</v>
      </c>
      <c r="M1470" s="1">
        <v>41218.235520833332</v>
      </c>
    </row>
    <row r="1471" spans="1:13">
      <c r="A1471" t="s">
        <v>4425</v>
      </c>
      <c r="B1471" s="1">
        <v>43928.68954861111</v>
      </c>
      <c r="C1471" t="s">
        <v>4426</v>
      </c>
      <c r="D1471">
        <v>1</v>
      </c>
      <c r="E1471">
        <v>0</v>
      </c>
      <c r="F1471" t="s">
        <v>15</v>
      </c>
      <c r="G1471" t="s">
        <v>4427</v>
      </c>
      <c r="H1471" t="s">
        <v>4428</v>
      </c>
      <c r="I1471">
        <v>1415</v>
      </c>
      <c r="J1471" t="b">
        <v>0</v>
      </c>
      <c r="K1471">
        <v>1038</v>
      </c>
      <c r="L1471">
        <v>38183</v>
      </c>
      <c r="M1471" s="1">
        <v>41311.713310185187</v>
      </c>
    </row>
    <row r="1472" spans="1:13">
      <c r="A1472" t="s">
        <v>4429</v>
      </c>
      <c r="B1472" s="1">
        <v>43928.689502314817</v>
      </c>
      <c r="C1472" t="s">
        <v>4430</v>
      </c>
      <c r="D1472">
        <v>0</v>
      </c>
      <c r="E1472">
        <v>0</v>
      </c>
      <c r="F1472" t="s">
        <v>15</v>
      </c>
      <c r="G1472" t="s">
        <v>4431</v>
      </c>
      <c r="H1472" t="s">
        <v>4432</v>
      </c>
      <c r="I1472">
        <v>207</v>
      </c>
      <c r="J1472" t="b">
        <v>0</v>
      </c>
      <c r="K1472">
        <v>62</v>
      </c>
      <c r="L1472">
        <v>64318</v>
      </c>
      <c r="M1472" s="1">
        <v>40249.065706018519</v>
      </c>
    </row>
    <row r="1473" spans="1:13">
      <c r="A1473" t="s">
        <v>4433</v>
      </c>
      <c r="B1473" s="1">
        <v>43928.689328703702</v>
      </c>
      <c r="C1473" t="s">
        <v>4434</v>
      </c>
      <c r="D1473">
        <v>0</v>
      </c>
      <c r="E1473">
        <v>0</v>
      </c>
      <c r="F1473" t="s">
        <v>15</v>
      </c>
      <c r="G1473" t="s">
        <v>4435</v>
      </c>
      <c r="H1473" t="s">
        <v>4436</v>
      </c>
      <c r="I1473">
        <v>196</v>
      </c>
      <c r="J1473" t="b">
        <v>0</v>
      </c>
      <c r="K1473">
        <v>446</v>
      </c>
      <c r="L1473">
        <v>2546</v>
      </c>
      <c r="M1473" s="1">
        <v>42948.391967592594</v>
      </c>
    </row>
    <row r="1474" spans="1:13">
      <c r="A1474" t="s">
        <v>973</v>
      </c>
      <c r="B1474" s="1">
        <v>43928.689166666663</v>
      </c>
      <c r="C1474" t="e">
        <f ca="1">aizawasyota11 でも今まで発送事故起きたことないし大丈夫かなーっておもてる😅笑今メルカリラクマヤフオクPayPayフリマで検索しまくっとるw</f>
        <v>#NAME?</v>
      </c>
      <c r="D1474">
        <v>0</v>
      </c>
      <c r="E1474">
        <v>0</v>
      </c>
      <c r="F1474" t="s">
        <v>15</v>
      </c>
      <c r="H1474" t="s">
        <v>975</v>
      </c>
      <c r="I1474">
        <v>20</v>
      </c>
      <c r="J1474" t="b">
        <v>0</v>
      </c>
      <c r="K1474">
        <v>34</v>
      </c>
      <c r="L1474">
        <v>432</v>
      </c>
      <c r="M1474" s="1">
        <v>43906.14162037037</v>
      </c>
    </row>
    <row r="1475" spans="1:13">
      <c r="A1475" t="s">
        <v>4437</v>
      </c>
      <c r="B1475" s="1">
        <v>43928.689004629632</v>
      </c>
      <c r="C1475" t="s">
        <v>4438</v>
      </c>
      <c r="D1475">
        <v>0</v>
      </c>
      <c r="E1475">
        <v>0</v>
      </c>
      <c r="F1475" t="s">
        <v>15</v>
      </c>
      <c r="G1475" t="s">
        <v>4439</v>
      </c>
      <c r="H1475" t="s">
        <v>4440</v>
      </c>
      <c r="I1475">
        <v>478</v>
      </c>
      <c r="J1475" t="b">
        <v>0</v>
      </c>
      <c r="K1475">
        <v>1119</v>
      </c>
      <c r="L1475">
        <v>64704</v>
      </c>
      <c r="M1475" s="1">
        <v>42007.430034722223</v>
      </c>
    </row>
    <row r="1476" spans="1:13">
      <c r="A1476" t="s">
        <v>4441</v>
      </c>
      <c r="B1476" s="1">
        <v>43928.687824074077</v>
      </c>
      <c r="C1476" t="s">
        <v>4442</v>
      </c>
      <c r="D1476">
        <v>0</v>
      </c>
      <c r="E1476">
        <v>0</v>
      </c>
      <c r="F1476" t="s">
        <v>15</v>
      </c>
      <c r="I1476">
        <v>78</v>
      </c>
      <c r="J1476" t="b">
        <v>0</v>
      </c>
      <c r="K1476">
        <v>160</v>
      </c>
      <c r="L1476">
        <v>1594</v>
      </c>
      <c r="M1476" s="1">
        <v>43217.359618055554</v>
      </c>
    </row>
    <row r="1477" spans="1:13">
      <c r="A1477" t="s">
        <v>4443</v>
      </c>
      <c r="B1477" s="1">
        <v>43928.687592592592</v>
      </c>
      <c r="C1477" t="s">
        <v>4444</v>
      </c>
      <c r="D1477">
        <v>38</v>
      </c>
      <c r="E1477">
        <v>1</v>
      </c>
      <c r="F1477" t="s">
        <v>15</v>
      </c>
      <c r="G1477" t="s">
        <v>4445</v>
      </c>
      <c r="H1477" t="s">
        <v>4446</v>
      </c>
      <c r="I1477">
        <v>12029</v>
      </c>
      <c r="J1477" t="b">
        <v>0</v>
      </c>
      <c r="K1477">
        <v>7713</v>
      </c>
      <c r="L1477">
        <v>89359</v>
      </c>
      <c r="M1477" s="1">
        <v>41835.928402777776</v>
      </c>
    </row>
    <row r="1478" spans="1:13">
      <c r="A1478" t="s">
        <v>4447</v>
      </c>
      <c r="B1478" s="1">
        <v>43928.686388888891</v>
      </c>
      <c r="C1478" t="s">
        <v>4448</v>
      </c>
      <c r="D1478">
        <v>0</v>
      </c>
      <c r="E1478">
        <v>0</v>
      </c>
      <c r="F1478" t="s">
        <v>15</v>
      </c>
      <c r="H1478" t="s">
        <v>4449</v>
      </c>
      <c r="I1478">
        <v>609</v>
      </c>
      <c r="J1478" t="b">
        <v>0</v>
      </c>
      <c r="K1478">
        <v>808</v>
      </c>
      <c r="L1478">
        <v>850</v>
      </c>
      <c r="M1478" s="1">
        <v>43838.874583333331</v>
      </c>
    </row>
    <row r="1479" spans="1:13" ht="81">
      <c r="A1479" t="s">
        <v>4450</v>
      </c>
      <c r="B1479" s="1">
        <v>43928.685983796298</v>
      </c>
      <c r="C1479" t="s">
        <v>4451</v>
      </c>
      <c r="D1479">
        <v>2</v>
      </c>
      <c r="E1479">
        <v>0</v>
      </c>
      <c r="F1479" t="s">
        <v>15</v>
      </c>
      <c r="H1479" s="2" t="s">
        <v>4452</v>
      </c>
      <c r="I1479">
        <v>342</v>
      </c>
      <c r="J1479" t="b">
        <v>0</v>
      </c>
      <c r="K1479">
        <v>456</v>
      </c>
      <c r="L1479">
        <v>2057</v>
      </c>
      <c r="M1479" s="1">
        <v>43561.860451388886</v>
      </c>
    </row>
    <row r="1480" spans="1:13">
      <c r="A1480" t="s">
        <v>4453</v>
      </c>
      <c r="B1480" s="1">
        <v>43928.685150462959</v>
      </c>
      <c r="C1480" t="s">
        <v>4454</v>
      </c>
      <c r="D1480">
        <v>1</v>
      </c>
      <c r="E1480">
        <v>0</v>
      </c>
      <c r="F1480" t="s">
        <v>15</v>
      </c>
      <c r="H1480" t="s">
        <v>4455</v>
      </c>
      <c r="I1480">
        <v>452</v>
      </c>
      <c r="J1480" t="b">
        <v>0</v>
      </c>
      <c r="K1480">
        <v>365</v>
      </c>
      <c r="L1480">
        <v>22840</v>
      </c>
      <c r="M1480" s="1">
        <v>42813.368344907409</v>
      </c>
    </row>
    <row r="1481" spans="1:13">
      <c r="A1481" t="s">
        <v>4456</v>
      </c>
      <c r="B1481" s="1">
        <v>43928.68513888889</v>
      </c>
      <c r="C1481" t="s">
        <v>4457</v>
      </c>
      <c r="D1481">
        <v>4</v>
      </c>
      <c r="E1481">
        <v>0</v>
      </c>
      <c r="F1481" t="s">
        <v>15</v>
      </c>
      <c r="G1481" t="s">
        <v>4458</v>
      </c>
      <c r="H1481" t="s">
        <v>4459</v>
      </c>
      <c r="I1481">
        <v>342</v>
      </c>
      <c r="J1481" t="b">
        <v>0</v>
      </c>
      <c r="K1481">
        <v>320</v>
      </c>
      <c r="L1481">
        <v>10959</v>
      </c>
      <c r="M1481" s="1">
        <v>43722.574178240742</v>
      </c>
    </row>
    <row r="1482" spans="1:13">
      <c r="A1482" t="s">
        <v>4460</v>
      </c>
      <c r="B1482" s="1">
        <v>43928.68478009259</v>
      </c>
      <c r="C1482" t="s">
        <v>4461</v>
      </c>
      <c r="D1482">
        <v>0</v>
      </c>
      <c r="E1482">
        <v>0</v>
      </c>
      <c r="F1482" t="s">
        <v>15</v>
      </c>
      <c r="I1482">
        <v>4</v>
      </c>
      <c r="J1482" t="b">
        <v>0</v>
      </c>
      <c r="K1482">
        <v>27</v>
      </c>
      <c r="L1482">
        <v>34</v>
      </c>
      <c r="M1482" s="1">
        <v>43688.183541666665</v>
      </c>
    </row>
    <row r="1483" spans="1:13" ht="54">
      <c r="A1483" t="s">
        <v>4462</v>
      </c>
      <c r="B1483" s="1">
        <v>43928.68440972222</v>
      </c>
      <c r="C1483" t="s">
        <v>4463</v>
      </c>
      <c r="D1483">
        <v>4</v>
      </c>
      <c r="E1483">
        <v>0</v>
      </c>
      <c r="F1483" t="s">
        <v>15</v>
      </c>
      <c r="G1483" t="s">
        <v>4464</v>
      </c>
      <c r="H1483" s="2" t="s">
        <v>4465</v>
      </c>
      <c r="I1483">
        <v>642</v>
      </c>
      <c r="J1483" t="b">
        <v>0</v>
      </c>
      <c r="K1483">
        <v>523</v>
      </c>
      <c r="L1483">
        <v>12408</v>
      </c>
      <c r="M1483" s="1">
        <v>40784.309236111112</v>
      </c>
    </row>
    <row r="1484" spans="1:13">
      <c r="A1484" t="s">
        <v>4466</v>
      </c>
      <c r="B1484" s="1">
        <v>43928.684236111112</v>
      </c>
      <c r="C1484" t="s">
        <v>4467</v>
      </c>
      <c r="D1484">
        <v>0</v>
      </c>
      <c r="E1484">
        <v>0</v>
      </c>
      <c r="F1484" t="s">
        <v>15</v>
      </c>
      <c r="G1484" t="s">
        <v>4468</v>
      </c>
      <c r="H1484" t="s">
        <v>4469</v>
      </c>
      <c r="I1484">
        <v>3554</v>
      </c>
      <c r="J1484" t="b">
        <v>0</v>
      </c>
      <c r="K1484">
        <v>4996</v>
      </c>
      <c r="L1484">
        <v>18716</v>
      </c>
      <c r="M1484" s="1">
        <v>41881.274745370371</v>
      </c>
    </row>
    <row r="1485" spans="1:13" ht="94.5">
      <c r="A1485" t="s">
        <v>4394</v>
      </c>
      <c r="B1485" s="1">
        <v>43928.684027777781</v>
      </c>
      <c r="C1485" t="s">
        <v>4470</v>
      </c>
      <c r="D1485">
        <v>0</v>
      </c>
      <c r="E1485">
        <v>0</v>
      </c>
      <c r="F1485" t="s">
        <v>15</v>
      </c>
      <c r="G1485" t="s">
        <v>4396</v>
      </c>
      <c r="H1485" s="2" t="s">
        <v>4397</v>
      </c>
      <c r="I1485">
        <v>884</v>
      </c>
      <c r="J1485" t="b">
        <v>0</v>
      </c>
      <c r="K1485">
        <v>2112</v>
      </c>
      <c r="L1485">
        <v>18189</v>
      </c>
      <c r="M1485" s="1">
        <v>42548.099733796298</v>
      </c>
    </row>
    <row r="1486" spans="1:13">
      <c r="A1486" t="s">
        <v>4471</v>
      </c>
      <c r="B1486" s="1">
        <v>43928.682222222225</v>
      </c>
      <c r="C1486" t="s">
        <v>4472</v>
      </c>
      <c r="D1486">
        <v>6</v>
      </c>
      <c r="E1486">
        <v>0</v>
      </c>
      <c r="F1486" t="s">
        <v>15</v>
      </c>
      <c r="G1486" t="s">
        <v>4473</v>
      </c>
      <c r="H1486" t="s">
        <v>4474</v>
      </c>
      <c r="I1486">
        <v>1915</v>
      </c>
      <c r="J1486" t="b">
        <v>0</v>
      </c>
      <c r="K1486">
        <v>435</v>
      </c>
      <c r="L1486">
        <v>13145</v>
      </c>
      <c r="M1486" s="1">
        <v>42290.05364583333</v>
      </c>
    </row>
    <row r="1487" spans="1:13">
      <c r="A1487" t="s">
        <v>4475</v>
      </c>
      <c r="B1487" s="1">
        <v>43928.681817129633</v>
      </c>
      <c r="C1487" t="s">
        <v>4476</v>
      </c>
      <c r="D1487">
        <v>0</v>
      </c>
      <c r="E1487">
        <v>0</v>
      </c>
      <c r="F1487" t="s">
        <v>15</v>
      </c>
      <c r="G1487" t="s">
        <v>4477</v>
      </c>
      <c r="H1487" t="s">
        <v>4478</v>
      </c>
      <c r="I1487">
        <v>626</v>
      </c>
      <c r="J1487" t="b">
        <v>0</v>
      </c>
      <c r="K1487">
        <v>741</v>
      </c>
      <c r="L1487">
        <v>17485</v>
      </c>
      <c r="M1487" s="1">
        <v>42650.953032407408</v>
      </c>
    </row>
    <row r="1488" spans="1:13">
      <c r="A1488" t="s">
        <v>3210</v>
      </c>
      <c r="B1488" s="1">
        <v>43928.681516203702</v>
      </c>
      <c r="C1488" t="s">
        <v>4479</v>
      </c>
      <c r="D1488">
        <v>0</v>
      </c>
      <c r="E1488">
        <v>0</v>
      </c>
      <c r="F1488" t="s">
        <v>15</v>
      </c>
      <c r="G1488" t="s">
        <v>3212</v>
      </c>
      <c r="H1488" t="s">
        <v>3213</v>
      </c>
      <c r="I1488">
        <v>4719</v>
      </c>
      <c r="J1488" t="b">
        <v>0</v>
      </c>
      <c r="K1488">
        <v>5211</v>
      </c>
      <c r="L1488">
        <v>32676</v>
      </c>
      <c r="M1488" s="1">
        <v>40234.171597222223</v>
      </c>
    </row>
    <row r="1489" spans="1:13">
      <c r="A1489" t="s">
        <v>4480</v>
      </c>
      <c r="B1489" s="1">
        <v>43928.681273148148</v>
      </c>
      <c r="C1489" t="s">
        <v>4481</v>
      </c>
      <c r="D1489">
        <v>4</v>
      </c>
      <c r="E1489">
        <v>0</v>
      </c>
      <c r="F1489" t="s">
        <v>15</v>
      </c>
      <c r="G1489" t="s">
        <v>4482</v>
      </c>
      <c r="H1489" t="s">
        <v>4483</v>
      </c>
      <c r="I1489">
        <v>299</v>
      </c>
      <c r="J1489" t="b">
        <v>0</v>
      </c>
      <c r="K1489">
        <v>281</v>
      </c>
      <c r="L1489">
        <v>4496</v>
      </c>
      <c r="M1489" s="1">
        <v>42882.21979166667</v>
      </c>
    </row>
    <row r="1490" spans="1:13">
      <c r="A1490" t="s">
        <v>4360</v>
      </c>
      <c r="B1490" s="1">
        <v>43928.681064814817</v>
      </c>
      <c r="C1490" t="s">
        <v>4484</v>
      </c>
      <c r="D1490">
        <v>0</v>
      </c>
      <c r="E1490">
        <v>0</v>
      </c>
      <c r="F1490" t="s">
        <v>15</v>
      </c>
      <c r="H1490" t="s">
        <v>4362</v>
      </c>
      <c r="I1490">
        <v>748</v>
      </c>
      <c r="J1490" t="b">
        <v>0</v>
      </c>
      <c r="K1490">
        <v>909</v>
      </c>
      <c r="L1490">
        <v>16250</v>
      </c>
      <c r="M1490" s="1">
        <v>43428.393483796295</v>
      </c>
    </row>
    <row r="1491" spans="1:13">
      <c r="A1491" t="s">
        <v>4485</v>
      </c>
      <c r="B1491" s="1">
        <v>43928.680520833332</v>
      </c>
      <c r="C1491" t="s">
        <v>4486</v>
      </c>
      <c r="D1491">
        <v>0</v>
      </c>
      <c r="E1491">
        <v>0</v>
      </c>
      <c r="F1491" t="s">
        <v>15</v>
      </c>
      <c r="G1491" t="s">
        <v>4487</v>
      </c>
      <c r="H1491" t="s">
        <v>4488</v>
      </c>
      <c r="I1491">
        <v>2</v>
      </c>
      <c r="J1491" t="b">
        <v>0</v>
      </c>
      <c r="K1491">
        <v>6</v>
      </c>
      <c r="L1491">
        <v>38</v>
      </c>
      <c r="M1491" s="1">
        <v>43867.492986111109</v>
      </c>
    </row>
    <row r="1492" spans="1:13">
      <c r="A1492" t="s">
        <v>4489</v>
      </c>
      <c r="B1492" s="1">
        <v>43928.680219907408</v>
      </c>
      <c r="C1492" t="s">
        <v>4490</v>
      </c>
      <c r="D1492">
        <v>8</v>
      </c>
      <c r="E1492">
        <v>0</v>
      </c>
      <c r="F1492" t="s">
        <v>15</v>
      </c>
      <c r="H1492" t="s">
        <v>4491</v>
      </c>
      <c r="I1492">
        <v>1114</v>
      </c>
      <c r="J1492" t="b">
        <v>0</v>
      </c>
      <c r="K1492">
        <v>169</v>
      </c>
      <c r="L1492">
        <v>18753</v>
      </c>
      <c r="M1492" s="1">
        <v>42955.175567129627</v>
      </c>
    </row>
    <row r="1493" spans="1:13">
      <c r="A1493" t="s">
        <v>2186</v>
      </c>
      <c r="B1493" s="1">
        <v>43928.679375</v>
      </c>
      <c r="C1493" t="s">
        <v>4492</v>
      </c>
      <c r="D1493">
        <v>0</v>
      </c>
      <c r="E1493">
        <v>3</v>
      </c>
      <c r="F1493" t="s">
        <v>15</v>
      </c>
      <c r="G1493" t="s">
        <v>2188</v>
      </c>
      <c r="H1493" t="s">
        <v>2189</v>
      </c>
      <c r="I1493">
        <v>2008</v>
      </c>
      <c r="J1493" t="b">
        <v>0</v>
      </c>
      <c r="K1493">
        <v>629</v>
      </c>
      <c r="L1493">
        <v>3336</v>
      </c>
      <c r="M1493" s="1">
        <v>42539.329456018517</v>
      </c>
    </row>
    <row r="1494" spans="1:13">
      <c r="A1494" t="s">
        <v>4493</v>
      </c>
      <c r="B1494" s="1">
        <v>43928.679293981484</v>
      </c>
      <c r="C1494" t="s">
        <v>4494</v>
      </c>
      <c r="D1494">
        <v>0</v>
      </c>
      <c r="E1494">
        <v>0</v>
      </c>
      <c r="F1494" t="s">
        <v>15</v>
      </c>
      <c r="G1494" t="s">
        <v>4495</v>
      </c>
      <c r="H1494" t="s">
        <v>4496</v>
      </c>
      <c r="I1494">
        <v>1521</v>
      </c>
      <c r="J1494" t="b">
        <v>0</v>
      </c>
      <c r="K1494">
        <v>4998</v>
      </c>
      <c r="L1494">
        <v>9485</v>
      </c>
      <c r="M1494" s="1">
        <v>43268.342557870368</v>
      </c>
    </row>
    <row r="1495" spans="1:13" ht="40.5">
      <c r="A1495" t="s">
        <v>2929</v>
      </c>
      <c r="B1495" s="1">
        <v>43928.679097222222</v>
      </c>
      <c r="C1495" t="s">
        <v>4497</v>
      </c>
      <c r="D1495">
        <v>0</v>
      </c>
      <c r="E1495">
        <v>0</v>
      </c>
      <c r="F1495" t="s">
        <v>15</v>
      </c>
      <c r="H1495" s="2" t="s">
        <v>2931</v>
      </c>
      <c r="I1495">
        <v>94</v>
      </c>
      <c r="J1495" t="b">
        <v>0</v>
      </c>
      <c r="K1495">
        <v>113</v>
      </c>
      <c r="L1495">
        <v>1214</v>
      </c>
      <c r="M1495" s="1">
        <v>43860.226145833331</v>
      </c>
    </row>
    <row r="1496" spans="1:13">
      <c r="A1496" t="s">
        <v>4498</v>
      </c>
      <c r="B1496" s="1">
        <v>43928.678622685184</v>
      </c>
      <c r="C1496" t="s">
        <v>4499</v>
      </c>
      <c r="D1496">
        <v>0</v>
      </c>
      <c r="E1496">
        <v>0</v>
      </c>
      <c r="F1496" t="s">
        <v>15</v>
      </c>
      <c r="G1496" t="s">
        <v>4500</v>
      </c>
      <c r="H1496" t="s">
        <v>4501</v>
      </c>
      <c r="I1496">
        <v>176</v>
      </c>
      <c r="J1496" t="b">
        <v>0</v>
      </c>
      <c r="K1496">
        <v>216</v>
      </c>
      <c r="L1496">
        <v>1899</v>
      </c>
      <c r="M1496" s="1">
        <v>43336.583078703705</v>
      </c>
    </row>
    <row r="1497" spans="1:13">
      <c r="A1497" t="s">
        <v>4502</v>
      </c>
      <c r="B1497" s="1">
        <v>43928.678541666668</v>
      </c>
      <c r="C1497" t="s">
        <v>4503</v>
      </c>
      <c r="D1497">
        <v>2</v>
      </c>
      <c r="E1497">
        <v>0</v>
      </c>
      <c r="F1497" t="s">
        <v>15</v>
      </c>
      <c r="H1497" t="s">
        <v>4504</v>
      </c>
      <c r="I1497">
        <v>0</v>
      </c>
      <c r="J1497" t="b">
        <v>0</v>
      </c>
      <c r="K1497">
        <v>0</v>
      </c>
      <c r="L1497">
        <v>47</v>
      </c>
      <c r="M1497" s="1">
        <v>43919.502870370372</v>
      </c>
    </row>
    <row r="1498" spans="1:13">
      <c r="A1498" t="s">
        <v>4505</v>
      </c>
      <c r="B1498" s="1">
        <v>43928.678402777776</v>
      </c>
      <c r="C1498" t="s">
        <v>4506</v>
      </c>
      <c r="D1498">
        <v>0</v>
      </c>
      <c r="E1498">
        <v>0</v>
      </c>
      <c r="F1498" t="s">
        <v>15</v>
      </c>
      <c r="G1498" t="s">
        <v>4507</v>
      </c>
      <c r="H1498" t="s">
        <v>4508</v>
      </c>
      <c r="I1498">
        <v>406</v>
      </c>
      <c r="J1498" t="b">
        <v>0</v>
      </c>
      <c r="K1498">
        <v>1257</v>
      </c>
      <c r="L1498">
        <v>13804</v>
      </c>
      <c r="M1498" s="1">
        <v>43467.301539351851</v>
      </c>
    </row>
    <row r="1499" spans="1:13">
      <c r="A1499" t="s">
        <v>4509</v>
      </c>
      <c r="B1499" s="1">
        <v>43928.678356481483</v>
      </c>
      <c r="C1499" t="s">
        <v>4510</v>
      </c>
      <c r="D1499">
        <v>0</v>
      </c>
      <c r="E1499">
        <v>0</v>
      </c>
      <c r="F1499" t="s">
        <v>15</v>
      </c>
      <c r="G1499" t="s">
        <v>4511</v>
      </c>
      <c r="H1499" t="s">
        <v>4512</v>
      </c>
      <c r="I1499">
        <v>2</v>
      </c>
      <c r="J1499" t="b">
        <v>0</v>
      </c>
      <c r="K1499">
        <v>29</v>
      </c>
      <c r="L1499">
        <v>1105</v>
      </c>
      <c r="M1499" s="1">
        <v>43622.961226851854</v>
      </c>
    </row>
    <row r="1500" spans="1:13">
      <c r="A1500" t="s">
        <v>4513</v>
      </c>
      <c r="B1500" s="1">
        <v>43928.678240740737</v>
      </c>
      <c r="C1500" t="s">
        <v>4514</v>
      </c>
      <c r="D1500">
        <v>0</v>
      </c>
      <c r="E1500">
        <v>0</v>
      </c>
      <c r="F1500" t="s">
        <v>15</v>
      </c>
      <c r="G1500" t="s">
        <v>2452</v>
      </c>
      <c r="H1500" t="s">
        <v>4515</v>
      </c>
      <c r="I1500">
        <v>20</v>
      </c>
      <c r="J1500" t="b">
        <v>0</v>
      </c>
      <c r="K1500">
        <v>47</v>
      </c>
      <c r="L1500">
        <v>6533</v>
      </c>
      <c r="M1500" s="1">
        <v>42700.763472222221</v>
      </c>
    </row>
    <row r="1501" spans="1:13">
      <c r="A1501" t="s">
        <v>4516</v>
      </c>
      <c r="B1501" s="1">
        <v>43928.677187499998</v>
      </c>
      <c r="C1501" t="s">
        <v>4517</v>
      </c>
      <c r="D1501">
        <v>3</v>
      </c>
      <c r="E1501">
        <v>0</v>
      </c>
      <c r="F1501" t="s">
        <v>15</v>
      </c>
      <c r="I1501">
        <v>176</v>
      </c>
      <c r="J1501" t="b">
        <v>0</v>
      </c>
      <c r="K1501">
        <v>744</v>
      </c>
      <c r="L1501">
        <v>4046</v>
      </c>
      <c r="M1501" s="1">
        <v>39963.931793981479</v>
      </c>
    </row>
    <row r="1502" spans="1:13">
      <c r="A1502" t="s">
        <v>4518</v>
      </c>
      <c r="B1502" s="1">
        <v>43928.676944444444</v>
      </c>
      <c r="C1502" t="s">
        <v>4519</v>
      </c>
      <c r="D1502">
        <v>0</v>
      </c>
      <c r="E1502">
        <v>0</v>
      </c>
      <c r="F1502" t="s">
        <v>15</v>
      </c>
      <c r="H1502" t="s">
        <v>4520</v>
      </c>
      <c r="I1502">
        <v>57</v>
      </c>
      <c r="J1502" t="b">
        <v>0</v>
      </c>
      <c r="K1502">
        <v>49</v>
      </c>
      <c r="L1502">
        <v>20</v>
      </c>
      <c r="M1502" s="1">
        <v>43477.789537037039</v>
      </c>
    </row>
    <row r="1503" spans="1:13">
      <c r="A1503" t="s">
        <v>4521</v>
      </c>
      <c r="B1503" s="1">
        <v>43928.676747685182</v>
      </c>
      <c r="C1503" t="s">
        <v>4522</v>
      </c>
      <c r="D1503">
        <v>0</v>
      </c>
      <c r="E1503">
        <v>0</v>
      </c>
      <c r="F1503" t="s">
        <v>15</v>
      </c>
      <c r="G1503" t="s">
        <v>4523</v>
      </c>
      <c r="H1503" t="s">
        <v>4524</v>
      </c>
      <c r="I1503">
        <v>29</v>
      </c>
      <c r="J1503" t="b">
        <v>0</v>
      </c>
      <c r="K1503">
        <v>113</v>
      </c>
      <c r="L1503">
        <v>865</v>
      </c>
      <c r="M1503" s="1">
        <v>40642.499525462961</v>
      </c>
    </row>
    <row r="1504" spans="1:13">
      <c r="A1504" t="s">
        <v>1017</v>
      </c>
      <c r="B1504" s="1">
        <v>43928.675844907404</v>
      </c>
      <c r="C1504" t="s">
        <v>4525</v>
      </c>
      <c r="D1504">
        <v>0</v>
      </c>
      <c r="E1504">
        <v>0</v>
      </c>
      <c r="F1504" t="s">
        <v>15</v>
      </c>
      <c r="G1504" t="s">
        <v>1019</v>
      </c>
      <c r="H1504" t="s">
        <v>1020</v>
      </c>
      <c r="I1504">
        <v>164</v>
      </c>
      <c r="J1504" t="b">
        <v>0</v>
      </c>
      <c r="K1504">
        <v>173</v>
      </c>
      <c r="L1504">
        <v>1296</v>
      </c>
      <c r="M1504" s="1">
        <v>43739.521863425929</v>
      </c>
    </row>
    <row r="1505" spans="1:13">
      <c r="A1505" t="s">
        <v>1981</v>
      </c>
      <c r="B1505" s="1">
        <v>43928.675798611112</v>
      </c>
      <c r="C1505" t="e">
        <f ca="1">misaisadayo paypayで毎日いけるやん💪</f>
        <v>#NAME?</v>
      </c>
      <c r="D1505">
        <v>0</v>
      </c>
      <c r="E1505">
        <v>0</v>
      </c>
      <c r="F1505" t="s">
        <v>15</v>
      </c>
      <c r="G1505" t="s">
        <v>1982</v>
      </c>
      <c r="H1505" t="s">
        <v>1983</v>
      </c>
      <c r="I1505">
        <v>341</v>
      </c>
      <c r="J1505" t="b">
        <v>0</v>
      </c>
      <c r="K1505">
        <v>214</v>
      </c>
      <c r="L1505">
        <v>49507</v>
      </c>
      <c r="M1505" s="1">
        <v>42490.539687500001</v>
      </c>
    </row>
    <row r="1506" spans="1:13" ht="81">
      <c r="A1506" t="s">
        <v>4526</v>
      </c>
      <c r="B1506" s="1">
        <v>43928.675706018519</v>
      </c>
      <c r="C1506" t="s">
        <v>4527</v>
      </c>
      <c r="D1506">
        <v>0</v>
      </c>
      <c r="E1506">
        <v>0</v>
      </c>
      <c r="F1506" t="s">
        <v>15</v>
      </c>
      <c r="H1506" s="2" t="s">
        <v>4528</v>
      </c>
      <c r="I1506">
        <v>1034</v>
      </c>
      <c r="J1506" t="b">
        <v>0</v>
      </c>
      <c r="K1506">
        <v>1397</v>
      </c>
      <c r="L1506">
        <v>56253</v>
      </c>
      <c r="M1506" s="1">
        <v>41042.221724537034</v>
      </c>
    </row>
    <row r="1507" spans="1:13">
      <c r="A1507" t="s">
        <v>4529</v>
      </c>
      <c r="B1507" s="1">
        <v>43928.675520833334</v>
      </c>
      <c r="C1507" t="s">
        <v>4530</v>
      </c>
      <c r="D1507">
        <v>2</v>
      </c>
      <c r="E1507">
        <v>1</v>
      </c>
      <c r="F1507" t="s">
        <v>15</v>
      </c>
      <c r="H1507" t="s">
        <v>4531</v>
      </c>
      <c r="I1507">
        <v>471</v>
      </c>
      <c r="J1507" t="b">
        <v>0</v>
      </c>
      <c r="K1507">
        <v>508</v>
      </c>
      <c r="L1507">
        <v>6432</v>
      </c>
      <c r="M1507" s="1">
        <v>43717.418321759258</v>
      </c>
    </row>
    <row r="1508" spans="1:13">
      <c r="A1508" t="s">
        <v>4485</v>
      </c>
      <c r="B1508" s="1">
        <v>43928.675347222219</v>
      </c>
      <c r="C1508" t="s">
        <v>4532</v>
      </c>
      <c r="D1508">
        <v>0</v>
      </c>
      <c r="E1508">
        <v>0</v>
      </c>
      <c r="F1508" t="s">
        <v>15</v>
      </c>
      <c r="G1508" t="s">
        <v>4487</v>
      </c>
      <c r="H1508" t="s">
        <v>4488</v>
      </c>
      <c r="I1508">
        <v>2</v>
      </c>
      <c r="J1508" t="b">
        <v>0</v>
      </c>
      <c r="K1508">
        <v>6</v>
      </c>
      <c r="L1508">
        <v>38</v>
      </c>
      <c r="M1508" s="1">
        <v>43867.492986111109</v>
      </c>
    </row>
    <row r="1509" spans="1:13">
      <c r="A1509" t="s">
        <v>4533</v>
      </c>
      <c r="B1509" s="1">
        <v>43928.674988425926</v>
      </c>
      <c r="C1509" t="s">
        <v>4534</v>
      </c>
      <c r="D1509">
        <v>0</v>
      </c>
      <c r="E1509">
        <v>0</v>
      </c>
      <c r="F1509" t="s">
        <v>15</v>
      </c>
      <c r="H1509" t="s">
        <v>4535</v>
      </c>
      <c r="I1509">
        <v>1986</v>
      </c>
      <c r="J1509" t="b">
        <v>0</v>
      </c>
      <c r="K1509">
        <v>1378</v>
      </c>
      <c r="L1509">
        <v>290172</v>
      </c>
      <c r="M1509" s="1">
        <v>39222.221979166665</v>
      </c>
    </row>
    <row r="1510" spans="1:13">
      <c r="A1510" t="s">
        <v>4203</v>
      </c>
      <c r="B1510" s="1">
        <v>43928.674849537034</v>
      </c>
      <c r="C1510" t="e">
        <f ca="1">naniwatteyoki 私もレビュー見ました😭 私もキャンセルしてPayPayで支払いしたお金返金してもらおうと思ったのですが……怒りと呆れがやばいですね…どうしよう……</f>
        <v>#NAME?</v>
      </c>
      <c r="D1510">
        <v>0</v>
      </c>
      <c r="E1510">
        <v>0</v>
      </c>
      <c r="F1510" t="s">
        <v>15</v>
      </c>
      <c r="G1510" t="s">
        <v>4205</v>
      </c>
      <c r="H1510" t="s">
        <v>4206</v>
      </c>
      <c r="I1510">
        <v>693</v>
      </c>
      <c r="J1510" t="b">
        <v>0</v>
      </c>
      <c r="K1510">
        <v>473</v>
      </c>
      <c r="L1510">
        <v>75517</v>
      </c>
      <c r="M1510" s="1">
        <v>40574.434259259258</v>
      </c>
    </row>
    <row r="1511" spans="1:13">
      <c r="A1511" t="s">
        <v>4536</v>
      </c>
      <c r="B1511" s="1">
        <v>43928.674837962964</v>
      </c>
      <c r="C1511" t="s">
        <v>4537</v>
      </c>
      <c r="D1511">
        <v>0</v>
      </c>
      <c r="E1511">
        <v>0</v>
      </c>
      <c r="F1511" t="s">
        <v>15</v>
      </c>
      <c r="G1511" t="s">
        <v>4538</v>
      </c>
      <c r="H1511" t="s">
        <v>4539</v>
      </c>
      <c r="I1511">
        <v>28</v>
      </c>
      <c r="J1511" t="b">
        <v>0</v>
      </c>
      <c r="K1511">
        <v>48</v>
      </c>
      <c r="L1511">
        <v>1298</v>
      </c>
      <c r="M1511" s="1">
        <v>43046.181747685187</v>
      </c>
    </row>
    <row r="1512" spans="1:13">
      <c r="A1512" t="s">
        <v>4540</v>
      </c>
      <c r="B1512" s="1">
        <v>43928.674837962964</v>
      </c>
      <c r="C1512" t="s">
        <v>4541</v>
      </c>
      <c r="D1512">
        <v>5</v>
      </c>
      <c r="E1512">
        <v>1</v>
      </c>
      <c r="F1512" t="s">
        <v>15</v>
      </c>
      <c r="G1512" t="s">
        <v>4542</v>
      </c>
      <c r="H1512" t="s">
        <v>4543</v>
      </c>
      <c r="I1512">
        <v>164</v>
      </c>
      <c r="J1512" t="b">
        <v>0</v>
      </c>
      <c r="K1512">
        <v>141</v>
      </c>
      <c r="L1512">
        <v>18014</v>
      </c>
      <c r="M1512" s="1">
        <v>40377.922106481485</v>
      </c>
    </row>
    <row r="1513" spans="1:13">
      <c r="A1513" t="s">
        <v>4544</v>
      </c>
      <c r="B1513" s="1">
        <v>43928.674641203703</v>
      </c>
      <c r="C1513" t="s">
        <v>4545</v>
      </c>
      <c r="D1513">
        <v>0</v>
      </c>
      <c r="E1513">
        <v>0</v>
      </c>
      <c r="F1513" t="s">
        <v>15</v>
      </c>
      <c r="H1513" t="s">
        <v>4546</v>
      </c>
      <c r="I1513">
        <v>2349</v>
      </c>
      <c r="J1513" t="b">
        <v>0</v>
      </c>
      <c r="K1513">
        <v>625</v>
      </c>
      <c r="L1513">
        <v>63044</v>
      </c>
      <c r="M1513" s="1">
        <v>40287.153194444443</v>
      </c>
    </row>
    <row r="1514" spans="1:13" ht="175.5">
      <c r="A1514" t="s">
        <v>4547</v>
      </c>
      <c r="B1514" s="1">
        <v>43928.674618055556</v>
      </c>
      <c r="C1514" t="e">
        <f ca="1">Markun_R paypayすいませんなんでもないです</f>
        <v>#NAME?</v>
      </c>
      <c r="D1514">
        <v>1</v>
      </c>
      <c r="E1514">
        <v>0</v>
      </c>
      <c r="F1514" t="s">
        <v>15</v>
      </c>
      <c r="G1514" t="s">
        <v>4548</v>
      </c>
      <c r="H1514" s="2" t="s">
        <v>4549</v>
      </c>
      <c r="I1514">
        <v>269</v>
      </c>
      <c r="J1514" t="b">
        <v>0</v>
      </c>
      <c r="K1514">
        <v>298</v>
      </c>
      <c r="L1514">
        <v>3408</v>
      </c>
      <c r="M1514" s="1">
        <v>43900.451817129629</v>
      </c>
    </row>
    <row r="1515" spans="1:13" ht="40.5">
      <c r="A1515" t="s">
        <v>4550</v>
      </c>
      <c r="B1515" s="1">
        <v>43928.674270833333</v>
      </c>
      <c r="C1515" t="s">
        <v>4551</v>
      </c>
      <c r="D1515">
        <v>0</v>
      </c>
      <c r="E1515">
        <v>0</v>
      </c>
      <c r="F1515" t="s">
        <v>15</v>
      </c>
      <c r="H1515" s="2" t="s">
        <v>4552</v>
      </c>
      <c r="I1515">
        <v>341</v>
      </c>
      <c r="J1515" t="b">
        <v>0</v>
      </c>
      <c r="K1515">
        <v>445</v>
      </c>
      <c r="L1515">
        <v>43174</v>
      </c>
      <c r="M1515" s="1">
        <v>42394.202280092592</v>
      </c>
    </row>
    <row r="1516" spans="1:13">
      <c r="A1516" t="s">
        <v>4553</v>
      </c>
      <c r="B1516" s="1">
        <v>43928.674178240741</v>
      </c>
      <c r="C1516" t="s">
        <v>4554</v>
      </c>
      <c r="D1516">
        <v>3</v>
      </c>
      <c r="E1516">
        <v>0</v>
      </c>
      <c r="F1516" t="s">
        <v>15</v>
      </c>
      <c r="H1516" t="s">
        <v>4555</v>
      </c>
      <c r="I1516">
        <v>397</v>
      </c>
      <c r="J1516" t="b">
        <v>0</v>
      </c>
      <c r="K1516">
        <v>867</v>
      </c>
      <c r="L1516">
        <v>1167</v>
      </c>
      <c r="M1516" s="1">
        <v>43131.741643518515</v>
      </c>
    </row>
    <row r="1517" spans="1:13" ht="81">
      <c r="A1517" t="s">
        <v>4556</v>
      </c>
      <c r="B1517" s="1">
        <v>43928.673819444448</v>
      </c>
      <c r="C1517" t="s">
        <v>4557</v>
      </c>
      <c r="D1517">
        <v>1</v>
      </c>
      <c r="E1517">
        <v>0</v>
      </c>
      <c r="F1517" t="s">
        <v>15</v>
      </c>
      <c r="H1517" s="2" t="s">
        <v>4558</v>
      </c>
      <c r="I1517">
        <v>326</v>
      </c>
      <c r="J1517" t="b">
        <v>0</v>
      </c>
      <c r="K1517">
        <v>235</v>
      </c>
      <c r="L1517">
        <v>793</v>
      </c>
      <c r="M1517" s="1">
        <v>43808.644537037035</v>
      </c>
    </row>
    <row r="1518" spans="1:13">
      <c r="A1518" t="s">
        <v>4203</v>
      </c>
      <c r="B1518" s="1">
        <v>43928.673611111109</v>
      </c>
      <c r="C1518" t="e">
        <f ca="1">azusashi やばいですよね…PayPayで支払いしたのでどうやって返金してもらうかぐぐります……😭</f>
        <v>#NAME?</v>
      </c>
      <c r="D1518">
        <v>1</v>
      </c>
      <c r="E1518">
        <v>0</v>
      </c>
      <c r="F1518" t="s">
        <v>15</v>
      </c>
      <c r="G1518" t="s">
        <v>4205</v>
      </c>
      <c r="H1518" t="s">
        <v>4206</v>
      </c>
      <c r="I1518">
        <v>693</v>
      </c>
      <c r="J1518" t="b">
        <v>0</v>
      </c>
      <c r="K1518">
        <v>473</v>
      </c>
      <c r="L1518">
        <v>75517</v>
      </c>
      <c r="M1518" s="1">
        <v>40574.434259259258</v>
      </c>
    </row>
    <row r="1519" spans="1:13">
      <c r="A1519" t="s">
        <v>4559</v>
      </c>
      <c r="B1519" s="1">
        <v>43928.673530092594</v>
      </c>
      <c r="C1519" t="e">
        <f ca="1">_xlfn.SINGLE(micashiinahappy 心の中で二度と来るなよと叫ぶな。接客業ずっとやってたけどめっちゃメンタルきつかった…PayPayとか導入すれば),触らないで済むんだけどね💦</f>
        <v>#NAME?</v>
      </c>
      <c r="D1519">
        <v>1</v>
      </c>
      <c r="E1519">
        <v>0</v>
      </c>
      <c r="F1519" t="s">
        <v>15</v>
      </c>
      <c r="G1519" t="s">
        <v>4560</v>
      </c>
      <c r="H1519" t="s">
        <v>4561</v>
      </c>
      <c r="I1519">
        <v>412</v>
      </c>
      <c r="J1519" t="b">
        <v>0</v>
      </c>
      <c r="K1519">
        <v>523</v>
      </c>
      <c r="L1519">
        <v>143645</v>
      </c>
      <c r="M1519" s="1">
        <v>42028.092800925922</v>
      </c>
    </row>
    <row r="1520" spans="1:13">
      <c r="A1520" t="s">
        <v>4562</v>
      </c>
      <c r="B1520" s="1">
        <v>43928.673518518517</v>
      </c>
      <c r="C1520" t="s">
        <v>4563</v>
      </c>
      <c r="D1520">
        <v>0</v>
      </c>
      <c r="E1520">
        <v>0</v>
      </c>
      <c r="F1520" t="s">
        <v>15</v>
      </c>
      <c r="H1520" t="s">
        <v>4564</v>
      </c>
      <c r="I1520">
        <v>86</v>
      </c>
      <c r="J1520" t="b">
        <v>0</v>
      </c>
      <c r="K1520">
        <v>124</v>
      </c>
      <c r="L1520">
        <v>238</v>
      </c>
      <c r="M1520" s="1">
        <v>43532.220219907409</v>
      </c>
    </row>
    <row r="1521" spans="1:13">
      <c r="A1521" t="s">
        <v>4565</v>
      </c>
      <c r="B1521" s="1">
        <v>43928.673495370371</v>
      </c>
      <c r="C1521" t="s">
        <v>4566</v>
      </c>
      <c r="D1521">
        <v>2</v>
      </c>
      <c r="E1521">
        <v>0</v>
      </c>
      <c r="F1521" t="s">
        <v>15</v>
      </c>
      <c r="H1521" t="s">
        <v>4567</v>
      </c>
      <c r="I1521">
        <v>817</v>
      </c>
      <c r="J1521" t="b">
        <v>0</v>
      </c>
      <c r="K1521">
        <v>1110</v>
      </c>
      <c r="L1521">
        <v>59166</v>
      </c>
      <c r="M1521" s="1">
        <v>41970.697881944441</v>
      </c>
    </row>
    <row r="1522" spans="1:13">
      <c r="A1522" t="s">
        <v>4568</v>
      </c>
      <c r="B1522" s="1">
        <v>43928.673275462963</v>
      </c>
      <c r="C1522" t="s">
        <v>4569</v>
      </c>
      <c r="D1522">
        <v>0</v>
      </c>
      <c r="E1522">
        <v>0</v>
      </c>
      <c r="F1522" t="s">
        <v>15</v>
      </c>
      <c r="H1522" t="s">
        <v>4570</v>
      </c>
      <c r="I1522">
        <v>641</v>
      </c>
      <c r="J1522" t="b">
        <v>0</v>
      </c>
      <c r="K1522">
        <v>271</v>
      </c>
      <c r="L1522">
        <v>14872</v>
      </c>
      <c r="M1522" s="1">
        <v>40363.43986111111</v>
      </c>
    </row>
    <row r="1523" spans="1:13">
      <c r="A1523" t="s">
        <v>4571</v>
      </c>
      <c r="B1523" s="1">
        <v>43928.672962962963</v>
      </c>
      <c r="C1523" t="s">
        <v>4572</v>
      </c>
      <c r="D1523">
        <v>0</v>
      </c>
      <c r="E1523">
        <v>0</v>
      </c>
      <c r="F1523" t="s">
        <v>15</v>
      </c>
      <c r="G1523" t="s">
        <v>4573</v>
      </c>
      <c r="H1523" t="s">
        <v>4574</v>
      </c>
      <c r="I1523">
        <v>19</v>
      </c>
      <c r="J1523" t="b">
        <v>0</v>
      </c>
      <c r="K1523">
        <v>4</v>
      </c>
      <c r="L1523">
        <v>398</v>
      </c>
      <c r="M1523" s="1">
        <v>43053.620648148149</v>
      </c>
    </row>
    <row r="1524" spans="1:13">
      <c r="A1524" t="s">
        <v>4267</v>
      </c>
      <c r="B1524" s="1">
        <v>43928.67287037037</v>
      </c>
      <c r="C1524" t="s">
        <v>4575</v>
      </c>
      <c r="D1524">
        <v>0</v>
      </c>
      <c r="E1524">
        <v>0</v>
      </c>
      <c r="F1524" t="s">
        <v>15</v>
      </c>
      <c r="G1524" t="s">
        <v>4269</v>
      </c>
      <c r="H1524" t="s">
        <v>4270</v>
      </c>
      <c r="I1524">
        <v>36</v>
      </c>
      <c r="J1524" t="b">
        <v>0</v>
      </c>
      <c r="K1524">
        <v>183</v>
      </c>
      <c r="L1524">
        <v>113</v>
      </c>
      <c r="M1524" s="1">
        <v>42908.438113425924</v>
      </c>
    </row>
    <row r="1525" spans="1:13">
      <c r="A1525" t="s">
        <v>4576</v>
      </c>
      <c r="B1525" s="1">
        <v>43928.672418981485</v>
      </c>
      <c r="C1525" t="s">
        <v>4577</v>
      </c>
      <c r="D1525">
        <v>0</v>
      </c>
      <c r="E1525">
        <v>0</v>
      </c>
      <c r="F1525" t="s">
        <v>15</v>
      </c>
      <c r="H1525" t="s">
        <v>4578</v>
      </c>
      <c r="I1525">
        <v>189</v>
      </c>
      <c r="J1525" t="b">
        <v>0</v>
      </c>
      <c r="K1525">
        <v>474</v>
      </c>
      <c r="L1525">
        <v>9370</v>
      </c>
      <c r="M1525" s="1">
        <v>40953.133958333332</v>
      </c>
    </row>
    <row r="1526" spans="1:13">
      <c r="A1526" t="s">
        <v>4579</v>
      </c>
      <c r="B1526" s="1">
        <v>43928.672337962962</v>
      </c>
      <c r="C1526" t="s">
        <v>4580</v>
      </c>
      <c r="D1526">
        <v>3</v>
      </c>
      <c r="E1526">
        <v>1</v>
      </c>
      <c r="F1526" t="s">
        <v>15</v>
      </c>
      <c r="G1526" t="s">
        <v>86</v>
      </c>
      <c r="H1526" t="s">
        <v>4581</v>
      </c>
      <c r="I1526">
        <v>993</v>
      </c>
      <c r="J1526" t="b">
        <v>0</v>
      </c>
      <c r="K1526">
        <v>2441</v>
      </c>
      <c r="L1526">
        <v>10556</v>
      </c>
      <c r="M1526" s="1">
        <v>41127.147326388891</v>
      </c>
    </row>
    <row r="1527" spans="1:13">
      <c r="A1527" t="s">
        <v>4582</v>
      </c>
      <c r="B1527" s="1">
        <v>43928.672233796293</v>
      </c>
      <c r="C1527" t="s">
        <v>4583</v>
      </c>
      <c r="D1527">
        <v>0</v>
      </c>
      <c r="E1527">
        <v>0</v>
      </c>
      <c r="F1527" t="s">
        <v>15</v>
      </c>
      <c r="G1527" t="s">
        <v>4584</v>
      </c>
      <c r="H1527" t="s">
        <v>4585</v>
      </c>
      <c r="I1527">
        <v>341</v>
      </c>
      <c r="J1527" t="b">
        <v>0</v>
      </c>
      <c r="K1527">
        <v>359</v>
      </c>
      <c r="L1527">
        <v>12987</v>
      </c>
      <c r="M1527" s="1">
        <v>40924.886979166666</v>
      </c>
    </row>
    <row r="1528" spans="1:13">
      <c r="A1528" t="s">
        <v>4586</v>
      </c>
      <c r="B1528" s="1">
        <v>43928.672037037039</v>
      </c>
      <c r="C1528" t="s">
        <v>4587</v>
      </c>
      <c r="D1528">
        <v>0</v>
      </c>
      <c r="E1528">
        <v>0</v>
      </c>
      <c r="F1528" t="s">
        <v>15</v>
      </c>
      <c r="G1528" t="s">
        <v>4588</v>
      </c>
      <c r="H1528" t="s">
        <v>4589</v>
      </c>
      <c r="I1528">
        <v>8224</v>
      </c>
      <c r="J1528" t="b">
        <v>0</v>
      </c>
      <c r="K1528">
        <v>7874</v>
      </c>
      <c r="L1528">
        <v>29013</v>
      </c>
      <c r="M1528" s="1">
        <v>40623.053668981483</v>
      </c>
    </row>
    <row r="1529" spans="1:13">
      <c r="A1529" t="s">
        <v>4590</v>
      </c>
      <c r="B1529" s="1">
        <v>43928.671898148146</v>
      </c>
      <c r="C1529" t="s">
        <v>4591</v>
      </c>
      <c r="D1529">
        <v>0</v>
      </c>
      <c r="E1529">
        <v>0</v>
      </c>
      <c r="F1529" t="s">
        <v>15</v>
      </c>
      <c r="G1529" t="s">
        <v>4592</v>
      </c>
      <c r="H1529" t="s">
        <v>4593</v>
      </c>
      <c r="I1529">
        <v>761</v>
      </c>
      <c r="J1529" t="b">
        <v>0</v>
      </c>
      <c r="K1529">
        <v>398</v>
      </c>
      <c r="L1529">
        <v>99266</v>
      </c>
      <c r="M1529" s="1">
        <v>42838.465370370373</v>
      </c>
    </row>
    <row r="1530" spans="1:13" ht="67.5">
      <c r="A1530" t="s">
        <v>4594</v>
      </c>
      <c r="B1530" s="1">
        <v>43928.671516203707</v>
      </c>
      <c r="C1530" t="s">
        <v>4595</v>
      </c>
      <c r="D1530">
        <v>0</v>
      </c>
      <c r="E1530">
        <v>0</v>
      </c>
      <c r="F1530" t="s">
        <v>15</v>
      </c>
      <c r="G1530" t="s">
        <v>4596</v>
      </c>
      <c r="H1530" s="2" t="s">
        <v>4597</v>
      </c>
      <c r="I1530">
        <v>1170</v>
      </c>
      <c r="J1530" t="b">
        <v>0</v>
      </c>
      <c r="K1530">
        <v>841</v>
      </c>
      <c r="L1530">
        <v>14904</v>
      </c>
      <c r="M1530" s="1">
        <v>39190.157384259262</v>
      </c>
    </row>
    <row r="1531" spans="1:13">
      <c r="A1531" t="s">
        <v>4598</v>
      </c>
      <c r="B1531" s="1">
        <v>43928.671458333331</v>
      </c>
      <c r="C1531" t="s">
        <v>4599</v>
      </c>
      <c r="D1531">
        <v>3</v>
      </c>
      <c r="E1531">
        <v>0</v>
      </c>
      <c r="F1531" t="s">
        <v>15</v>
      </c>
      <c r="G1531" t="s">
        <v>397</v>
      </c>
      <c r="H1531" t="s">
        <v>4600</v>
      </c>
      <c r="I1531">
        <v>463</v>
      </c>
      <c r="J1531" t="b">
        <v>0</v>
      </c>
      <c r="K1531">
        <v>218</v>
      </c>
      <c r="L1531">
        <v>1750</v>
      </c>
      <c r="M1531" s="1">
        <v>43895.446875000001</v>
      </c>
    </row>
    <row r="1532" spans="1:13" ht="121.5">
      <c r="A1532" t="s">
        <v>2356</v>
      </c>
      <c r="B1532" s="1">
        <v>43928.671157407407</v>
      </c>
      <c r="C1532" t="s">
        <v>4601</v>
      </c>
      <c r="D1532">
        <v>0</v>
      </c>
      <c r="E1532">
        <v>0</v>
      </c>
      <c r="F1532" t="s">
        <v>15</v>
      </c>
      <c r="G1532" t="s">
        <v>2358</v>
      </c>
      <c r="H1532" s="2" t="s">
        <v>2359</v>
      </c>
      <c r="I1532">
        <v>3495</v>
      </c>
      <c r="J1532" t="b">
        <v>0</v>
      </c>
      <c r="K1532">
        <v>2791</v>
      </c>
      <c r="L1532">
        <v>20443</v>
      </c>
      <c r="M1532" s="1">
        <v>40234.284351851849</v>
      </c>
    </row>
    <row r="1533" spans="1:13">
      <c r="A1533" t="s">
        <v>4571</v>
      </c>
      <c r="B1533" s="1">
        <v>43928.670902777776</v>
      </c>
      <c r="C1533" t="s">
        <v>4602</v>
      </c>
      <c r="D1533">
        <v>0</v>
      </c>
      <c r="E1533">
        <v>0</v>
      </c>
      <c r="F1533" t="s">
        <v>15</v>
      </c>
      <c r="G1533" t="s">
        <v>4573</v>
      </c>
      <c r="H1533" t="s">
        <v>4574</v>
      </c>
      <c r="I1533">
        <v>19</v>
      </c>
      <c r="J1533" t="b">
        <v>0</v>
      </c>
      <c r="K1533">
        <v>4</v>
      </c>
      <c r="L1533">
        <v>398</v>
      </c>
      <c r="M1533" s="1">
        <v>43053.620648148149</v>
      </c>
    </row>
    <row r="1534" spans="1:13">
      <c r="A1534" t="s">
        <v>4603</v>
      </c>
      <c r="B1534" s="1">
        <v>43928.670763888891</v>
      </c>
      <c r="C1534" t="s">
        <v>4604</v>
      </c>
      <c r="D1534">
        <v>1</v>
      </c>
      <c r="E1534">
        <v>0</v>
      </c>
      <c r="F1534" t="s">
        <v>15</v>
      </c>
      <c r="G1534" t="s">
        <v>4605</v>
      </c>
      <c r="H1534" t="s">
        <v>4606</v>
      </c>
      <c r="I1534">
        <v>1457</v>
      </c>
      <c r="J1534" t="b">
        <v>0</v>
      </c>
      <c r="K1534">
        <v>3462</v>
      </c>
      <c r="L1534">
        <v>37371</v>
      </c>
      <c r="M1534" s="1">
        <v>39938.122199074074</v>
      </c>
    </row>
    <row r="1535" spans="1:13">
      <c r="A1535" t="s">
        <v>4607</v>
      </c>
      <c r="B1535" s="1">
        <v>43928.670567129629</v>
      </c>
      <c r="C1535" t="s">
        <v>4608</v>
      </c>
      <c r="D1535">
        <v>1</v>
      </c>
      <c r="E1535">
        <v>0</v>
      </c>
      <c r="F1535" t="s">
        <v>15</v>
      </c>
      <c r="H1535" t="s">
        <v>4609</v>
      </c>
      <c r="I1535">
        <v>17</v>
      </c>
      <c r="J1535" t="b">
        <v>0</v>
      </c>
      <c r="K1535">
        <v>17</v>
      </c>
      <c r="L1535">
        <v>199</v>
      </c>
      <c r="M1535" s="1">
        <v>43923.436863425923</v>
      </c>
    </row>
    <row r="1536" spans="1:13">
      <c r="A1536" t="s">
        <v>4610</v>
      </c>
      <c r="B1536" s="1">
        <v>43928.670486111114</v>
      </c>
      <c r="C1536" t="s">
        <v>4611</v>
      </c>
      <c r="D1536">
        <v>1</v>
      </c>
      <c r="E1536">
        <v>0</v>
      </c>
      <c r="F1536" t="s">
        <v>15</v>
      </c>
      <c r="H1536" t="s">
        <v>4612</v>
      </c>
      <c r="I1536">
        <v>672</v>
      </c>
      <c r="J1536" t="b">
        <v>0</v>
      </c>
      <c r="K1536">
        <v>1650</v>
      </c>
      <c r="L1536">
        <v>21887</v>
      </c>
      <c r="M1536" s="1">
        <v>41658.457673611112</v>
      </c>
    </row>
    <row r="1537" spans="1:13">
      <c r="A1537" t="s">
        <v>4613</v>
      </c>
      <c r="B1537" s="1">
        <v>43928.670381944445</v>
      </c>
      <c r="C1537" t="s">
        <v>4614</v>
      </c>
      <c r="D1537">
        <v>0</v>
      </c>
      <c r="E1537">
        <v>0</v>
      </c>
      <c r="F1537" t="s">
        <v>15</v>
      </c>
      <c r="H1537" t="s">
        <v>4615</v>
      </c>
      <c r="I1537">
        <v>824</v>
      </c>
      <c r="J1537" t="b">
        <v>0</v>
      </c>
      <c r="K1537">
        <v>391</v>
      </c>
      <c r="L1537">
        <v>83375</v>
      </c>
      <c r="M1537" s="1">
        <v>42058.71230324074</v>
      </c>
    </row>
    <row r="1538" spans="1:13">
      <c r="A1538" t="s">
        <v>4616</v>
      </c>
      <c r="B1538" s="1">
        <v>43928.670370370368</v>
      </c>
      <c r="C1538" t="s">
        <v>4617</v>
      </c>
      <c r="D1538">
        <v>0</v>
      </c>
      <c r="E1538">
        <v>0</v>
      </c>
      <c r="F1538" t="s">
        <v>15</v>
      </c>
      <c r="G1538" t="s">
        <v>243</v>
      </c>
      <c r="H1538" t="s">
        <v>4618</v>
      </c>
      <c r="I1538">
        <v>6</v>
      </c>
      <c r="J1538" t="b">
        <v>0</v>
      </c>
      <c r="K1538">
        <v>33</v>
      </c>
      <c r="L1538">
        <v>20</v>
      </c>
      <c r="M1538" s="1">
        <v>43865.125324074077</v>
      </c>
    </row>
    <row r="1539" spans="1:13" ht="54">
      <c r="A1539" t="s">
        <v>4619</v>
      </c>
      <c r="B1539" s="1">
        <v>43928.670335648145</v>
      </c>
      <c r="C1539" t="s">
        <v>4620</v>
      </c>
      <c r="D1539">
        <v>2</v>
      </c>
      <c r="E1539">
        <v>0</v>
      </c>
      <c r="F1539" t="s">
        <v>15</v>
      </c>
      <c r="G1539" t="s">
        <v>4621</v>
      </c>
      <c r="H1539" s="2" t="s">
        <v>4622</v>
      </c>
      <c r="I1539">
        <v>79</v>
      </c>
      <c r="J1539" t="b">
        <v>0</v>
      </c>
      <c r="K1539">
        <v>136</v>
      </c>
      <c r="L1539">
        <v>10835</v>
      </c>
      <c r="M1539" s="1">
        <v>40169.538819444446</v>
      </c>
    </row>
    <row r="1540" spans="1:13">
      <c r="A1540" t="s">
        <v>4623</v>
      </c>
      <c r="B1540" s="1">
        <v>43928.670254629629</v>
      </c>
      <c r="C1540" t="s">
        <v>4624</v>
      </c>
      <c r="D1540">
        <v>0</v>
      </c>
      <c r="E1540">
        <v>0</v>
      </c>
      <c r="F1540" t="s">
        <v>15</v>
      </c>
      <c r="I1540">
        <v>9</v>
      </c>
      <c r="J1540" t="b">
        <v>0</v>
      </c>
      <c r="K1540">
        <v>13</v>
      </c>
      <c r="L1540">
        <v>4734</v>
      </c>
      <c r="M1540" s="1">
        <v>43686.607233796298</v>
      </c>
    </row>
    <row r="1541" spans="1:13">
      <c r="A1541" t="s">
        <v>4625</v>
      </c>
      <c r="B1541" s="1">
        <v>43928.670243055552</v>
      </c>
      <c r="C1541" t="s">
        <v>4626</v>
      </c>
      <c r="D1541">
        <v>3</v>
      </c>
      <c r="E1541">
        <v>1</v>
      </c>
      <c r="F1541" t="s">
        <v>15</v>
      </c>
      <c r="G1541" t="s">
        <v>4627</v>
      </c>
      <c r="H1541" t="s">
        <v>4628</v>
      </c>
      <c r="I1541">
        <v>2140</v>
      </c>
      <c r="J1541" t="b">
        <v>0</v>
      </c>
      <c r="K1541">
        <v>2061</v>
      </c>
      <c r="L1541">
        <v>11193</v>
      </c>
      <c r="M1541" s="1">
        <v>41158.258715277778</v>
      </c>
    </row>
    <row r="1542" spans="1:13">
      <c r="A1542" t="s">
        <v>4629</v>
      </c>
      <c r="B1542" s="1">
        <v>43928.670173611114</v>
      </c>
      <c r="C1542" t="s">
        <v>4630</v>
      </c>
      <c r="D1542">
        <v>0</v>
      </c>
      <c r="E1542">
        <v>0</v>
      </c>
      <c r="F1542" t="s">
        <v>15</v>
      </c>
      <c r="H1542" t="s">
        <v>4631</v>
      </c>
      <c r="I1542">
        <v>15</v>
      </c>
      <c r="J1542" t="b">
        <v>0</v>
      </c>
      <c r="K1542">
        <v>31</v>
      </c>
      <c r="L1542">
        <v>530</v>
      </c>
      <c r="M1542" s="1">
        <v>43159.109131944446</v>
      </c>
    </row>
    <row r="1543" spans="1:13">
      <c r="A1543" t="s">
        <v>4632</v>
      </c>
      <c r="B1543" s="1">
        <v>43928.670069444444</v>
      </c>
      <c r="C1543" t="e">
        <f ca="1">_xlfn.SINGLE(iSakipon コンビニなら「paypayで」って言ってバーコード画面見せたら店員さんが読み取って終了なので),まずはそっちで慣れた方がいいかも。</f>
        <v>#NAME?</v>
      </c>
      <c r="D1543">
        <v>0</v>
      </c>
      <c r="E1543">
        <v>0</v>
      </c>
      <c r="F1543" t="s">
        <v>15</v>
      </c>
      <c r="G1543" t="s">
        <v>4633</v>
      </c>
      <c r="H1543" t="s">
        <v>4634</v>
      </c>
      <c r="I1543">
        <v>262</v>
      </c>
      <c r="J1543" t="b">
        <v>0</v>
      </c>
      <c r="K1543">
        <v>136</v>
      </c>
      <c r="L1543">
        <v>26893</v>
      </c>
      <c r="M1543" s="1">
        <v>39197.091620370367</v>
      </c>
    </row>
    <row r="1544" spans="1:13" ht="81">
      <c r="A1544" t="s">
        <v>4635</v>
      </c>
      <c r="B1544" s="1">
        <v>43928.670034722221</v>
      </c>
      <c r="C1544" t="s">
        <v>4636</v>
      </c>
      <c r="D1544">
        <v>0</v>
      </c>
      <c r="E1544">
        <v>0</v>
      </c>
      <c r="F1544" t="s">
        <v>15</v>
      </c>
      <c r="G1544" t="s">
        <v>4637</v>
      </c>
      <c r="H1544" s="2" t="s">
        <v>4638</v>
      </c>
      <c r="I1544">
        <v>170</v>
      </c>
      <c r="J1544" t="b">
        <v>0</v>
      </c>
      <c r="K1544">
        <v>173</v>
      </c>
      <c r="L1544">
        <v>35097</v>
      </c>
      <c r="M1544" s="1">
        <v>40750.483854166669</v>
      </c>
    </row>
    <row r="1545" spans="1:13">
      <c r="A1545" t="s">
        <v>4639</v>
      </c>
      <c r="B1545" s="1">
        <v>43928.669756944444</v>
      </c>
      <c r="C1545" t="s">
        <v>4640</v>
      </c>
      <c r="D1545">
        <v>0</v>
      </c>
      <c r="E1545">
        <v>0</v>
      </c>
      <c r="F1545" t="s">
        <v>15</v>
      </c>
      <c r="H1545" t="s">
        <v>4641</v>
      </c>
      <c r="I1545">
        <v>71</v>
      </c>
      <c r="J1545" t="b">
        <v>0</v>
      </c>
      <c r="K1545">
        <v>150</v>
      </c>
      <c r="L1545">
        <v>26553</v>
      </c>
      <c r="M1545" s="1">
        <v>41611.983773148146</v>
      </c>
    </row>
    <row r="1546" spans="1:13" ht="81">
      <c r="A1546" t="s">
        <v>4642</v>
      </c>
      <c r="B1546" s="1">
        <v>43928.669421296298</v>
      </c>
      <c r="C1546" t="e">
        <f ca="1">bigboyjapan_cam テイクアウトにpaypay払いで小銭を用意する手間が無いとは便利♡</f>
        <v>#NAME?</v>
      </c>
      <c r="D1546">
        <v>0</v>
      </c>
      <c r="E1546">
        <v>0</v>
      </c>
      <c r="F1546" t="s">
        <v>15</v>
      </c>
      <c r="H1546" s="2" t="s">
        <v>4643</v>
      </c>
      <c r="I1546">
        <v>106</v>
      </c>
      <c r="J1546" t="b">
        <v>0</v>
      </c>
      <c r="K1546">
        <v>3080</v>
      </c>
      <c r="L1546">
        <v>22356</v>
      </c>
      <c r="M1546" s="1">
        <v>43396.758715277778</v>
      </c>
    </row>
    <row r="1547" spans="1:13">
      <c r="A1547" t="s">
        <v>4644</v>
      </c>
      <c r="B1547" s="1">
        <v>43928.669421296298</v>
      </c>
      <c r="C1547" t="s">
        <v>4645</v>
      </c>
      <c r="D1547">
        <v>16</v>
      </c>
      <c r="E1547">
        <v>0</v>
      </c>
      <c r="F1547" t="s">
        <v>15</v>
      </c>
      <c r="G1547" t="s">
        <v>4646</v>
      </c>
      <c r="H1547" t="s">
        <v>4647</v>
      </c>
      <c r="I1547">
        <v>19454</v>
      </c>
      <c r="J1547" t="b">
        <v>0</v>
      </c>
      <c r="K1547">
        <v>403</v>
      </c>
      <c r="L1547">
        <v>25890</v>
      </c>
      <c r="M1547" s="1">
        <v>42504.571655092594</v>
      </c>
    </row>
    <row r="1548" spans="1:13">
      <c r="A1548" t="s">
        <v>4648</v>
      </c>
      <c r="B1548" s="1">
        <v>43928.669374999998</v>
      </c>
      <c r="C1548" t="s">
        <v>4649</v>
      </c>
      <c r="D1548">
        <v>0</v>
      </c>
      <c r="E1548">
        <v>0</v>
      </c>
      <c r="F1548" t="s">
        <v>15</v>
      </c>
      <c r="H1548" t="s">
        <v>4650</v>
      </c>
      <c r="I1548">
        <v>359</v>
      </c>
      <c r="J1548" t="b">
        <v>0</v>
      </c>
      <c r="K1548">
        <v>353</v>
      </c>
      <c r="L1548">
        <v>7891</v>
      </c>
      <c r="M1548" s="1">
        <v>40838.132719907408</v>
      </c>
    </row>
    <row r="1549" spans="1:13">
      <c r="A1549" t="s">
        <v>4651</v>
      </c>
      <c r="B1549" s="1">
        <v>43928.668819444443</v>
      </c>
      <c r="C1549" t="s">
        <v>4652</v>
      </c>
      <c r="D1549">
        <v>0</v>
      </c>
      <c r="E1549">
        <v>0</v>
      </c>
      <c r="F1549" t="s">
        <v>15</v>
      </c>
      <c r="G1549" t="s">
        <v>4653</v>
      </c>
      <c r="H1549" t="s">
        <v>4654</v>
      </c>
      <c r="I1549">
        <v>2713</v>
      </c>
      <c r="J1549" t="b">
        <v>0</v>
      </c>
      <c r="K1549">
        <v>182</v>
      </c>
      <c r="L1549">
        <v>6716</v>
      </c>
      <c r="M1549" s="1">
        <v>41040.376701388886</v>
      </c>
    </row>
    <row r="1550" spans="1:13" ht="108">
      <c r="A1550" t="s">
        <v>4655</v>
      </c>
      <c r="B1550" s="1">
        <v>43928.66851851852</v>
      </c>
      <c r="C1550" t="s">
        <v>4656</v>
      </c>
      <c r="D1550">
        <v>2</v>
      </c>
      <c r="E1550">
        <v>0</v>
      </c>
      <c r="F1550" t="s">
        <v>15</v>
      </c>
      <c r="G1550" t="s">
        <v>4657</v>
      </c>
      <c r="H1550" s="2" t="s">
        <v>4658</v>
      </c>
      <c r="I1550">
        <v>204</v>
      </c>
      <c r="J1550" t="b">
        <v>0</v>
      </c>
      <c r="K1550">
        <v>339</v>
      </c>
      <c r="L1550">
        <v>11363</v>
      </c>
      <c r="M1550" s="1">
        <v>42443.903587962966</v>
      </c>
    </row>
    <row r="1551" spans="1:13">
      <c r="A1551" t="s">
        <v>4659</v>
      </c>
      <c r="B1551" s="1">
        <v>43928.668425925927</v>
      </c>
      <c r="C1551" t="s">
        <v>4660</v>
      </c>
      <c r="D1551">
        <v>1</v>
      </c>
      <c r="E1551">
        <v>0</v>
      </c>
      <c r="F1551" t="s">
        <v>15</v>
      </c>
      <c r="G1551" t="s">
        <v>4661</v>
      </c>
      <c r="H1551" t="s">
        <v>4662</v>
      </c>
      <c r="I1551">
        <v>259</v>
      </c>
      <c r="J1551" t="b">
        <v>0</v>
      </c>
      <c r="K1551">
        <v>289</v>
      </c>
      <c r="L1551">
        <v>8151</v>
      </c>
      <c r="M1551" s="1">
        <v>43647.059918981482</v>
      </c>
    </row>
    <row r="1552" spans="1:13">
      <c r="A1552" t="s">
        <v>4663</v>
      </c>
      <c r="B1552" s="1">
        <v>43928.668067129627</v>
      </c>
      <c r="C1552" t="s">
        <v>4664</v>
      </c>
      <c r="D1552">
        <v>2</v>
      </c>
      <c r="E1552">
        <v>1</v>
      </c>
      <c r="F1552" t="s">
        <v>15</v>
      </c>
      <c r="G1552" t="s">
        <v>243</v>
      </c>
      <c r="H1552" t="s">
        <v>4665</v>
      </c>
      <c r="I1552">
        <v>511</v>
      </c>
      <c r="J1552" t="b">
        <v>0</v>
      </c>
      <c r="K1552">
        <v>1722</v>
      </c>
      <c r="L1552">
        <v>4179</v>
      </c>
      <c r="M1552" s="1">
        <v>43346.595324074071</v>
      </c>
    </row>
    <row r="1553" spans="1:13">
      <c r="A1553" t="s">
        <v>4666</v>
      </c>
      <c r="B1553" s="1">
        <v>43928.667974537035</v>
      </c>
      <c r="C1553" t="s">
        <v>4667</v>
      </c>
      <c r="D1553">
        <v>1</v>
      </c>
      <c r="E1553">
        <v>0</v>
      </c>
      <c r="F1553" t="s">
        <v>15</v>
      </c>
      <c r="H1553" t="s">
        <v>4668</v>
      </c>
      <c r="I1553">
        <v>161</v>
      </c>
      <c r="J1553" t="b">
        <v>0</v>
      </c>
      <c r="K1553">
        <v>206</v>
      </c>
      <c r="L1553">
        <v>272</v>
      </c>
      <c r="M1553" s="1">
        <v>41676.685694444444</v>
      </c>
    </row>
    <row r="1554" spans="1:13">
      <c r="A1554" t="s">
        <v>4669</v>
      </c>
      <c r="B1554" s="1">
        <v>43928.667349537034</v>
      </c>
      <c r="C1554" t="s">
        <v>4670</v>
      </c>
      <c r="D1554">
        <v>1</v>
      </c>
      <c r="E1554">
        <v>0</v>
      </c>
      <c r="F1554" t="s">
        <v>15</v>
      </c>
      <c r="G1554" t="s">
        <v>357</v>
      </c>
      <c r="H1554" t="s">
        <v>4671</v>
      </c>
      <c r="I1554">
        <v>49</v>
      </c>
      <c r="J1554" t="b">
        <v>0</v>
      </c>
      <c r="K1554">
        <v>125</v>
      </c>
      <c r="L1554">
        <v>11397</v>
      </c>
      <c r="M1554" s="1">
        <v>43315.462557870371</v>
      </c>
    </row>
    <row r="1555" spans="1:13">
      <c r="A1555" t="s">
        <v>1028</v>
      </c>
      <c r="B1555" s="1">
        <v>43928.667083333334</v>
      </c>
      <c r="C1555" t="s">
        <v>4672</v>
      </c>
      <c r="D1555">
        <v>1</v>
      </c>
      <c r="E1555">
        <v>0</v>
      </c>
      <c r="F1555" t="s">
        <v>15</v>
      </c>
      <c r="G1555" t="s">
        <v>1030</v>
      </c>
      <c r="H1555" t="s">
        <v>1031</v>
      </c>
      <c r="I1555">
        <v>4557</v>
      </c>
      <c r="J1555" t="b">
        <v>0</v>
      </c>
      <c r="K1555">
        <v>5194</v>
      </c>
      <c r="L1555">
        <v>525</v>
      </c>
      <c r="M1555" s="1">
        <v>41978.123055555552</v>
      </c>
    </row>
    <row r="1556" spans="1:13">
      <c r="A1556" t="s">
        <v>4663</v>
      </c>
      <c r="B1556" s="1">
        <v>43928.666817129626</v>
      </c>
      <c r="C1556" t="s">
        <v>4673</v>
      </c>
      <c r="D1556">
        <v>0</v>
      </c>
      <c r="E1556">
        <v>1</v>
      </c>
      <c r="F1556" t="s">
        <v>15</v>
      </c>
      <c r="G1556" t="s">
        <v>243</v>
      </c>
      <c r="H1556" t="s">
        <v>4665</v>
      </c>
      <c r="I1556">
        <v>511</v>
      </c>
      <c r="J1556" t="b">
        <v>0</v>
      </c>
      <c r="K1556">
        <v>1722</v>
      </c>
      <c r="L1556">
        <v>4179</v>
      </c>
      <c r="M1556" s="1">
        <v>43346.595324074071</v>
      </c>
    </row>
    <row r="1557" spans="1:13">
      <c r="A1557" t="s">
        <v>4142</v>
      </c>
      <c r="B1557" s="1">
        <v>43928.66679398148</v>
      </c>
      <c r="C1557" t="e">
        <f ca="1">sky_meron やっぱPayPayかなぁ。まだデビューしてないけど子どものお小遣い用にどうかなーと思ってね。</f>
        <v>#NAME?</v>
      </c>
      <c r="D1557">
        <v>0</v>
      </c>
      <c r="E1557">
        <v>0</v>
      </c>
      <c r="F1557" t="s">
        <v>15</v>
      </c>
      <c r="H1557" t="s">
        <v>4144</v>
      </c>
      <c r="I1557">
        <v>381</v>
      </c>
      <c r="J1557" t="b">
        <v>0</v>
      </c>
      <c r="K1557">
        <v>682</v>
      </c>
      <c r="L1557">
        <v>6544</v>
      </c>
      <c r="M1557" s="1">
        <v>40481.681273148148</v>
      </c>
    </row>
    <row r="1558" spans="1:13">
      <c r="A1558" t="s">
        <v>4142</v>
      </c>
      <c r="B1558" s="1">
        <v>43928.666331018518</v>
      </c>
      <c r="C1558" t="e">
        <f ca="1">azupapa45 PayPayが色んなお店で使えるかなー。クレジットでいいやーと思ってまだデビューしてないの。</f>
        <v>#NAME?</v>
      </c>
      <c r="D1558">
        <v>1</v>
      </c>
      <c r="E1558">
        <v>0</v>
      </c>
      <c r="F1558" t="s">
        <v>15</v>
      </c>
      <c r="H1558" t="s">
        <v>4144</v>
      </c>
      <c r="I1558">
        <v>381</v>
      </c>
      <c r="J1558" t="b">
        <v>0</v>
      </c>
      <c r="K1558">
        <v>682</v>
      </c>
      <c r="L1558">
        <v>6544</v>
      </c>
      <c r="M1558" s="1">
        <v>40481.681273148148</v>
      </c>
    </row>
    <row r="1559" spans="1:13">
      <c r="A1559" t="s">
        <v>4674</v>
      </c>
      <c r="B1559" s="1">
        <v>43928.666006944448</v>
      </c>
      <c r="C1559" t="s">
        <v>4675</v>
      </c>
      <c r="D1559">
        <v>0</v>
      </c>
      <c r="E1559">
        <v>0</v>
      </c>
      <c r="F1559" t="s">
        <v>15</v>
      </c>
      <c r="H1559" t="s">
        <v>4676</v>
      </c>
      <c r="I1559">
        <v>5</v>
      </c>
      <c r="J1559" t="b">
        <v>0</v>
      </c>
      <c r="K1559">
        <v>19</v>
      </c>
      <c r="L1559">
        <v>1536</v>
      </c>
      <c r="M1559" s="1">
        <v>42981.302731481483</v>
      </c>
    </row>
    <row r="1560" spans="1:13">
      <c r="A1560" t="s">
        <v>4677</v>
      </c>
      <c r="B1560" s="1">
        <v>43928.665405092594</v>
      </c>
      <c r="C1560" t="e">
        <f ca="1">_xlfn.SINGLE(takabo_eki PayPayですか…DLして登録まではしてありますが),チャージはまだしてません。ポイントがっつりもらえるなら使ってみようと思います。</f>
        <v>#NAME?</v>
      </c>
      <c r="D1560">
        <v>1</v>
      </c>
      <c r="E1560">
        <v>0</v>
      </c>
      <c r="F1560" t="s">
        <v>15</v>
      </c>
      <c r="G1560" t="s">
        <v>4678</v>
      </c>
      <c r="H1560" t="s">
        <v>4679</v>
      </c>
      <c r="I1560">
        <v>127</v>
      </c>
      <c r="J1560" t="b">
        <v>0</v>
      </c>
      <c r="K1560">
        <v>314</v>
      </c>
      <c r="L1560">
        <v>2473</v>
      </c>
      <c r="M1560" s="1">
        <v>43559.115034722221</v>
      </c>
    </row>
    <row r="1561" spans="1:13">
      <c r="A1561" t="s">
        <v>4680</v>
      </c>
      <c r="B1561" s="1">
        <v>43928.664907407408</v>
      </c>
      <c r="C1561" t="e">
        <f ca="1">_xlfn.SINGLE(qq_________q _xlfn.SINGLE(rintaro_r838 クレジットは多分そうですね。paypayは調べたら最短翌月入金)),手数料も9末までかからんみたいですけど導入された時期によって違うみたいだし🤔となると相当な資金繰りが厳しいんでしょうね…</f>
        <v>#NAME?</v>
      </c>
      <c r="D1561">
        <v>1</v>
      </c>
      <c r="E1561">
        <v>0</v>
      </c>
      <c r="F1561" t="s">
        <v>15</v>
      </c>
      <c r="G1561" t="s">
        <v>4681</v>
      </c>
      <c r="H1561" t="s">
        <v>4682</v>
      </c>
      <c r="I1561">
        <v>858</v>
      </c>
      <c r="J1561" t="b">
        <v>0</v>
      </c>
      <c r="K1561">
        <v>998</v>
      </c>
      <c r="L1561">
        <v>70505</v>
      </c>
      <c r="M1561" s="1">
        <v>42412.259340277778</v>
      </c>
    </row>
    <row r="1562" spans="1:13">
      <c r="A1562" t="s">
        <v>4683</v>
      </c>
      <c r="B1562" s="1">
        <v>43928.664652777778</v>
      </c>
      <c r="C1562" t="s">
        <v>4684</v>
      </c>
      <c r="D1562">
        <v>1</v>
      </c>
      <c r="E1562">
        <v>1</v>
      </c>
      <c r="F1562" t="s">
        <v>15</v>
      </c>
      <c r="H1562" t="s">
        <v>4685</v>
      </c>
      <c r="I1562">
        <v>0</v>
      </c>
      <c r="J1562" t="b">
        <v>0</v>
      </c>
      <c r="K1562">
        <v>0</v>
      </c>
      <c r="L1562">
        <v>18</v>
      </c>
      <c r="M1562" s="1">
        <v>43928.285590277781</v>
      </c>
    </row>
    <row r="1563" spans="1:13">
      <c r="A1563" t="s">
        <v>4686</v>
      </c>
      <c r="B1563" s="1">
        <v>43928.664618055554</v>
      </c>
      <c r="C1563" t="s">
        <v>4687</v>
      </c>
      <c r="D1563">
        <v>41</v>
      </c>
      <c r="E1563">
        <v>1</v>
      </c>
      <c r="F1563" t="s">
        <v>15</v>
      </c>
      <c r="G1563" t="s">
        <v>4688</v>
      </c>
      <c r="H1563" t="s">
        <v>4689</v>
      </c>
      <c r="I1563">
        <v>1068</v>
      </c>
      <c r="J1563" t="b">
        <v>0</v>
      </c>
      <c r="K1563">
        <v>647</v>
      </c>
      <c r="L1563">
        <v>35998</v>
      </c>
      <c r="M1563" s="1">
        <v>40762.662870370368</v>
      </c>
    </row>
    <row r="1564" spans="1:13">
      <c r="A1564" t="s">
        <v>4690</v>
      </c>
      <c r="B1564" s="1">
        <v>43928.664201388892</v>
      </c>
      <c r="C1564" t="s">
        <v>4691</v>
      </c>
      <c r="D1564">
        <v>0</v>
      </c>
      <c r="E1564">
        <v>0</v>
      </c>
      <c r="F1564" t="s">
        <v>15</v>
      </c>
      <c r="G1564" t="s">
        <v>880</v>
      </c>
      <c r="H1564" t="s">
        <v>4692</v>
      </c>
      <c r="I1564">
        <v>20</v>
      </c>
      <c r="J1564" t="b">
        <v>0</v>
      </c>
      <c r="K1564">
        <v>100</v>
      </c>
      <c r="L1564">
        <v>20</v>
      </c>
      <c r="M1564" s="1">
        <v>43913.205138888887</v>
      </c>
    </row>
    <row r="1565" spans="1:13" ht="81">
      <c r="A1565" t="s">
        <v>4693</v>
      </c>
      <c r="B1565" s="1">
        <v>43928.664120370369</v>
      </c>
      <c r="C1565" t="s">
        <v>4694</v>
      </c>
      <c r="D1565">
        <v>4</v>
      </c>
      <c r="E1565">
        <v>0</v>
      </c>
      <c r="F1565" t="s">
        <v>15</v>
      </c>
      <c r="G1565" t="s">
        <v>4695</v>
      </c>
      <c r="H1565" s="2" t="s">
        <v>4696</v>
      </c>
      <c r="I1565">
        <v>8211</v>
      </c>
      <c r="J1565" t="b">
        <v>0</v>
      </c>
      <c r="K1565">
        <v>3570</v>
      </c>
      <c r="L1565">
        <v>69789</v>
      </c>
      <c r="M1565" s="1">
        <v>41551.544537037036</v>
      </c>
    </row>
    <row r="1566" spans="1:13">
      <c r="A1566" t="s">
        <v>4697</v>
      </c>
      <c r="B1566" s="1">
        <v>43928.663680555554</v>
      </c>
      <c r="C1566" t="s">
        <v>4698</v>
      </c>
      <c r="D1566">
        <v>0</v>
      </c>
      <c r="E1566">
        <v>0</v>
      </c>
      <c r="F1566" t="s">
        <v>15</v>
      </c>
      <c r="G1566" t="s">
        <v>4699</v>
      </c>
      <c r="H1566" t="s">
        <v>4700</v>
      </c>
      <c r="I1566">
        <v>378</v>
      </c>
      <c r="J1566" t="b">
        <v>0</v>
      </c>
      <c r="K1566">
        <v>284</v>
      </c>
      <c r="L1566">
        <v>25081</v>
      </c>
      <c r="M1566" s="1">
        <v>42653.067627314813</v>
      </c>
    </row>
    <row r="1567" spans="1:13">
      <c r="A1567" t="s">
        <v>385</v>
      </c>
      <c r="B1567" s="1">
        <v>43928.663425925923</v>
      </c>
      <c r="C1567" t="s">
        <v>4701</v>
      </c>
      <c r="D1567">
        <v>0</v>
      </c>
      <c r="E1567">
        <v>0</v>
      </c>
      <c r="F1567" t="s">
        <v>15</v>
      </c>
      <c r="H1567" t="s">
        <v>387</v>
      </c>
      <c r="I1567">
        <v>1</v>
      </c>
      <c r="J1567" t="b">
        <v>0</v>
      </c>
      <c r="K1567">
        <v>2</v>
      </c>
      <c r="L1567">
        <v>134</v>
      </c>
      <c r="M1567" s="1">
        <v>43356.509479166663</v>
      </c>
    </row>
    <row r="1568" spans="1:13">
      <c r="A1568" t="s">
        <v>4702</v>
      </c>
      <c r="B1568" s="1">
        <v>43928.663090277776</v>
      </c>
      <c r="C1568" t="s">
        <v>4703</v>
      </c>
      <c r="D1568">
        <v>0</v>
      </c>
      <c r="E1568">
        <v>0</v>
      </c>
      <c r="F1568" t="s">
        <v>15</v>
      </c>
      <c r="G1568" t="s">
        <v>4704</v>
      </c>
      <c r="H1568" t="s">
        <v>4705</v>
      </c>
      <c r="I1568">
        <v>149</v>
      </c>
      <c r="J1568" t="b">
        <v>0</v>
      </c>
      <c r="K1568">
        <v>273</v>
      </c>
      <c r="L1568">
        <v>73331</v>
      </c>
      <c r="M1568" s="1">
        <v>40303.503425925926</v>
      </c>
    </row>
    <row r="1569" spans="1:13">
      <c r="A1569" t="s">
        <v>4706</v>
      </c>
      <c r="B1569" s="1">
        <v>43928.662812499999</v>
      </c>
      <c r="C1569" t="s">
        <v>4707</v>
      </c>
      <c r="D1569">
        <v>0</v>
      </c>
      <c r="E1569">
        <v>0</v>
      </c>
      <c r="F1569" t="s">
        <v>15</v>
      </c>
      <c r="I1569">
        <v>5</v>
      </c>
      <c r="J1569" t="b">
        <v>0</v>
      </c>
      <c r="K1569">
        <v>4</v>
      </c>
      <c r="L1569">
        <v>488</v>
      </c>
      <c r="M1569" s="1">
        <v>42056.900601851848</v>
      </c>
    </row>
    <row r="1570" spans="1:13">
      <c r="A1570" t="s">
        <v>4708</v>
      </c>
      <c r="B1570" s="1">
        <v>43928.662488425929</v>
      </c>
      <c r="C1570" t="s">
        <v>4709</v>
      </c>
      <c r="D1570">
        <v>0</v>
      </c>
      <c r="E1570">
        <v>0</v>
      </c>
      <c r="F1570" t="s">
        <v>15</v>
      </c>
      <c r="G1570" t="s">
        <v>4710</v>
      </c>
      <c r="H1570" t="s">
        <v>4711</v>
      </c>
      <c r="I1570">
        <v>50</v>
      </c>
      <c r="J1570" t="b">
        <v>0</v>
      </c>
      <c r="K1570">
        <v>100</v>
      </c>
      <c r="L1570">
        <v>8101</v>
      </c>
      <c r="M1570" s="1">
        <v>40248.164351851854</v>
      </c>
    </row>
    <row r="1571" spans="1:13" ht="121.5">
      <c r="A1571" t="s">
        <v>2747</v>
      </c>
      <c r="B1571" s="1">
        <v>43928.662280092591</v>
      </c>
      <c r="C1571" t="s">
        <v>4712</v>
      </c>
      <c r="D1571">
        <v>0</v>
      </c>
      <c r="E1571">
        <v>0</v>
      </c>
      <c r="F1571" t="s">
        <v>15</v>
      </c>
      <c r="H1571" s="2" t="s">
        <v>2748</v>
      </c>
      <c r="I1571">
        <v>1249</v>
      </c>
      <c r="J1571" t="b">
        <v>0</v>
      </c>
      <c r="K1571">
        <v>1330</v>
      </c>
      <c r="L1571">
        <v>38668</v>
      </c>
      <c r="M1571" s="1">
        <v>42632.501608796294</v>
      </c>
    </row>
    <row r="1572" spans="1:13">
      <c r="A1572" t="s">
        <v>4713</v>
      </c>
      <c r="B1572" s="1">
        <v>43928.662129629629</v>
      </c>
      <c r="C1572" t="s">
        <v>4714</v>
      </c>
      <c r="D1572">
        <v>3</v>
      </c>
      <c r="E1572">
        <v>0</v>
      </c>
      <c r="F1572" t="s">
        <v>15</v>
      </c>
      <c r="G1572" t="s">
        <v>4715</v>
      </c>
      <c r="H1572" t="s">
        <v>4716</v>
      </c>
      <c r="I1572">
        <v>121</v>
      </c>
      <c r="J1572" t="b">
        <v>0</v>
      </c>
      <c r="K1572">
        <v>196</v>
      </c>
      <c r="L1572">
        <v>1123</v>
      </c>
      <c r="M1572" s="1">
        <v>43584.528425925928</v>
      </c>
    </row>
    <row r="1573" spans="1:13">
      <c r="A1573" t="s">
        <v>4717</v>
      </c>
      <c r="B1573" s="1">
        <v>43928.661886574075</v>
      </c>
      <c r="C1573" t="s">
        <v>4718</v>
      </c>
      <c r="D1573">
        <v>0</v>
      </c>
      <c r="E1573">
        <v>0</v>
      </c>
      <c r="F1573" t="s">
        <v>15</v>
      </c>
      <c r="G1573" t="s">
        <v>4719</v>
      </c>
      <c r="H1573" t="s">
        <v>4720</v>
      </c>
      <c r="I1573">
        <v>431</v>
      </c>
      <c r="J1573" t="b">
        <v>0</v>
      </c>
      <c r="K1573">
        <v>342</v>
      </c>
      <c r="L1573">
        <v>10559</v>
      </c>
      <c r="M1573" s="1">
        <v>43002.698182870372</v>
      </c>
    </row>
    <row r="1574" spans="1:13">
      <c r="A1574" t="s">
        <v>4721</v>
      </c>
      <c r="B1574" s="1">
        <v>43928.661747685182</v>
      </c>
      <c r="C1574" t="s">
        <v>4722</v>
      </c>
      <c r="D1574">
        <v>0</v>
      </c>
      <c r="E1574">
        <v>0</v>
      </c>
      <c r="F1574" t="s">
        <v>15</v>
      </c>
      <c r="G1574" t="s">
        <v>4723</v>
      </c>
      <c r="H1574" t="s">
        <v>4724</v>
      </c>
      <c r="I1574">
        <v>793</v>
      </c>
      <c r="J1574" t="b">
        <v>0</v>
      </c>
      <c r="K1574">
        <v>833</v>
      </c>
      <c r="L1574">
        <v>25954</v>
      </c>
      <c r="M1574" s="1">
        <v>43233.31695601852</v>
      </c>
    </row>
    <row r="1575" spans="1:13">
      <c r="A1575" t="s">
        <v>119</v>
      </c>
      <c r="B1575" s="1">
        <v>43928.661736111113</v>
      </c>
      <c r="C1575" t="e">
        <f ca="1">paypay_01 なんのお話だったの？？</f>
        <v>#NAME?</v>
      </c>
      <c r="D1575">
        <v>0</v>
      </c>
      <c r="E1575">
        <v>0</v>
      </c>
      <c r="F1575" t="s">
        <v>15</v>
      </c>
      <c r="H1575" t="s">
        <v>120</v>
      </c>
      <c r="I1575">
        <v>485</v>
      </c>
      <c r="J1575" t="b">
        <v>0</v>
      </c>
      <c r="K1575">
        <v>489</v>
      </c>
      <c r="L1575">
        <v>473</v>
      </c>
      <c r="M1575" s="1">
        <v>42696.519652777781</v>
      </c>
    </row>
    <row r="1576" spans="1:13">
      <c r="A1576" t="s">
        <v>4725</v>
      </c>
      <c r="B1576" s="1">
        <v>43928.66165509259</v>
      </c>
      <c r="C1576" t="s">
        <v>4726</v>
      </c>
      <c r="D1576">
        <v>17</v>
      </c>
      <c r="E1576">
        <v>0</v>
      </c>
      <c r="F1576" t="s">
        <v>15</v>
      </c>
      <c r="H1576" t="s">
        <v>4727</v>
      </c>
      <c r="I1576">
        <v>743</v>
      </c>
      <c r="J1576" t="b">
        <v>0</v>
      </c>
      <c r="K1576">
        <v>377</v>
      </c>
      <c r="L1576">
        <v>2389</v>
      </c>
      <c r="M1576" s="1">
        <v>43721.327638888892</v>
      </c>
    </row>
    <row r="1577" spans="1:13" ht="108">
      <c r="A1577" t="s">
        <v>4728</v>
      </c>
      <c r="B1577" s="1">
        <v>43928.661585648151</v>
      </c>
      <c r="C1577" t="s">
        <v>4729</v>
      </c>
      <c r="D1577">
        <v>5</v>
      </c>
      <c r="E1577">
        <v>0</v>
      </c>
      <c r="F1577" t="s">
        <v>15</v>
      </c>
      <c r="G1577" t="s">
        <v>4730</v>
      </c>
      <c r="H1577" s="2" t="s">
        <v>4731</v>
      </c>
      <c r="I1577">
        <v>447</v>
      </c>
      <c r="J1577" t="b">
        <v>0</v>
      </c>
      <c r="K1577">
        <v>249</v>
      </c>
      <c r="L1577">
        <v>9052</v>
      </c>
      <c r="M1577" s="1">
        <v>43095.999027777776</v>
      </c>
    </row>
    <row r="1578" spans="1:13">
      <c r="A1578" t="s">
        <v>4732</v>
      </c>
      <c r="B1578" s="1">
        <v>43928.661354166667</v>
      </c>
      <c r="C1578" t="s">
        <v>4733</v>
      </c>
      <c r="D1578">
        <v>0</v>
      </c>
      <c r="E1578">
        <v>0</v>
      </c>
      <c r="F1578" t="s">
        <v>15</v>
      </c>
      <c r="G1578" t="s">
        <v>72</v>
      </c>
      <c r="H1578" t="s">
        <v>4734</v>
      </c>
      <c r="I1578">
        <v>829</v>
      </c>
      <c r="J1578" t="b">
        <v>0</v>
      </c>
      <c r="K1578">
        <v>55</v>
      </c>
      <c r="L1578">
        <v>20134</v>
      </c>
      <c r="M1578" s="1">
        <v>40549.209907407407</v>
      </c>
    </row>
    <row r="1579" spans="1:13">
      <c r="A1579" t="s">
        <v>4735</v>
      </c>
      <c r="B1579" s="1">
        <v>43928.661203703705</v>
      </c>
      <c r="C1579" t="s">
        <v>4736</v>
      </c>
      <c r="D1579">
        <v>0</v>
      </c>
      <c r="E1579">
        <v>0</v>
      </c>
      <c r="F1579" t="s">
        <v>15</v>
      </c>
      <c r="H1579" t="s">
        <v>4737</v>
      </c>
      <c r="I1579">
        <v>41</v>
      </c>
      <c r="J1579" t="b">
        <v>0</v>
      </c>
      <c r="K1579">
        <v>60</v>
      </c>
      <c r="L1579">
        <v>526</v>
      </c>
      <c r="M1579" s="1">
        <v>43788.111608796295</v>
      </c>
    </row>
    <row r="1580" spans="1:13" ht="67.5">
      <c r="A1580" t="s">
        <v>4738</v>
      </c>
      <c r="B1580" s="1">
        <v>43928.661006944443</v>
      </c>
      <c r="C1580" t="s">
        <v>4739</v>
      </c>
      <c r="D1580">
        <v>0</v>
      </c>
      <c r="E1580">
        <v>0</v>
      </c>
      <c r="F1580" t="s">
        <v>15</v>
      </c>
      <c r="G1580" t="s">
        <v>4740</v>
      </c>
      <c r="H1580" s="2" t="s">
        <v>4741</v>
      </c>
      <c r="I1580">
        <v>56</v>
      </c>
      <c r="J1580" t="b">
        <v>0</v>
      </c>
      <c r="K1580">
        <v>93</v>
      </c>
      <c r="L1580">
        <v>18023</v>
      </c>
      <c r="M1580" s="1">
        <v>42910.240173611113</v>
      </c>
    </row>
    <row r="1581" spans="1:13" ht="121.5">
      <c r="A1581" t="s">
        <v>4742</v>
      </c>
      <c r="B1581" s="1">
        <v>43928.660995370374</v>
      </c>
      <c r="C1581" t="s">
        <v>4743</v>
      </c>
      <c r="D1581">
        <v>16</v>
      </c>
      <c r="E1581">
        <v>0</v>
      </c>
      <c r="F1581" t="s">
        <v>15</v>
      </c>
      <c r="G1581" t="s">
        <v>2106</v>
      </c>
      <c r="H1581" s="2" t="s">
        <v>4744</v>
      </c>
      <c r="I1581">
        <v>312</v>
      </c>
      <c r="J1581" t="b">
        <v>0</v>
      </c>
      <c r="K1581">
        <v>230</v>
      </c>
      <c r="L1581">
        <v>486</v>
      </c>
      <c r="M1581" s="1">
        <v>40329.420983796299</v>
      </c>
    </row>
    <row r="1582" spans="1:13">
      <c r="A1582" t="s">
        <v>4745</v>
      </c>
      <c r="B1582" s="1">
        <v>43928.660474537035</v>
      </c>
      <c r="C1582" t="s">
        <v>4746</v>
      </c>
      <c r="D1582">
        <v>0</v>
      </c>
      <c r="E1582">
        <v>0</v>
      </c>
      <c r="F1582" t="s">
        <v>15</v>
      </c>
      <c r="G1582" t="s">
        <v>4747</v>
      </c>
      <c r="H1582" t="s">
        <v>4748</v>
      </c>
      <c r="I1582">
        <v>18</v>
      </c>
      <c r="J1582" t="b">
        <v>0</v>
      </c>
      <c r="K1582">
        <v>265</v>
      </c>
      <c r="L1582">
        <v>10501</v>
      </c>
      <c r="M1582" s="1">
        <v>43065.192858796298</v>
      </c>
    </row>
    <row r="1583" spans="1:13">
      <c r="A1583" t="s">
        <v>3166</v>
      </c>
      <c r="B1583" s="1">
        <v>43928.660081018519</v>
      </c>
      <c r="C1583" t="s">
        <v>4749</v>
      </c>
      <c r="D1583">
        <v>0</v>
      </c>
      <c r="E1583">
        <v>0</v>
      </c>
      <c r="F1583" t="s">
        <v>15</v>
      </c>
      <c r="H1583" t="s">
        <v>3168</v>
      </c>
      <c r="I1583">
        <v>778</v>
      </c>
      <c r="J1583" t="b">
        <v>0</v>
      </c>
      <c r="K1583">
        <v>1174</v>
      </c>
      <c r="L1583">
        <v>9326</v>
      </c>
      <c r="M1583" s="1">
        <v>43810.409537037034</v>
      </c>
    </row>
    <row r="1584" spans="1:13">
      <c r="A1584" t="s">
        <v>4750</v>
      </c>
      <c r="B1584" s="1">
        <v>43928.66002314815</v>
      </c>
      <c r="C1584" t="s">
        <v>4751</v>
      </c>
      <c r="D1584">
        <v>1</v>
      </c>
      <c r="E1584">
        <v>0</v>
      </c>
      <c r="F1584" t="s">
        <v>15</v>
      </c>
      <c r="H1584" t="s">
        <v>3168</v>
      </c>
      <c r="I1584">
        <v>3394</v>
      </c>
      <c r="J1584" t="b">
        <v>0</v>
      </c>
      <c r="K1584">
        <v>4997</v>
      </c>
      <c r="L1584">
        <v>63007</v>
      </c>
      <c r="M1584" s="1">
        <v>42461.374537037038</v>
      </c>
    </row>
    <row r="1585" spans="1:13" ht="108">
      <c r="A1585" t="s">
        <v>4728</v>
      </c>
      <c r="B1585" s="1">
        <v>43928.659837962965</v>
      </c>
      <c r="C1585" t="s">
        <v>4752</v>
      </c>
      <c r="D1585">
        <v>5</v>
      </c>
      <c r="E1585">
        <v>0</v>
      </c>
      <c r="F1585" t="s">
        <v>15</v>
      </c>
      <c r="G1585" t="s">
        <v>4730</v>
      </c>
      <c r="H1585" s="2" t="s">
        <v>4731</v>
      </c>
      <c r="I1585">
        <v>447</v>
      </c>
      <c r="J1585" t="b">
        <v>0</v>
      </c>
      <c r="K1585">
        <v>249</v>
      </c>
      <c r="L1585">
        <v>9052</v>
      </c>
      <c r="M1585" s="1">
        <v>43095.999027777776</v>
      </c>
    </row>
    <row r="1586" spans="1:13" ht="67.5">
      <c r="A1586" t="s">
        <v>4753</v>
      </c>
      <c r="B1586" s="1">
        <v>43928.659791666665</v>
      </c>
      <c r="C1586" t="s">
        <v>4754</v>
      </c>
      <c r="D1586">
        <v>0</v>
      </c>
      <c r="E1586">
        <v>0</v>
      </c>
      <c r="F1586" t="s">
        <v>15</v>
      </c>
      <c r="G1586" t="s">
        <v>4755</v>
      </c>
      <c r="H1586" s="2" t="s">
        <v>4756</v>
      </c>
      <c r="I1586">
        <v>411</v>
      </c>
      <c r="J1586" t="b">
        <v>0</v>
      </c>
      <c r="K1586">
        <v>114</v>
      </c>
      <c r="L1586">
        <v>76486</v>
      </c>
      <c r="M1586" s="1">
        <v>40383.257361111115</v>
      </c>
    </row>
    <row r="1587" spans="1:13">
      <c r="A1587" t="s">
        <v>4757</v>
      </c>
      <c r="B1587" s="1">
        <v>43928.659618055557</v>
      </c>
      <c r="C1587" t="s">
        <v>4758</v>
      </c>
      <c r="D1587">
        <v>0</v>
      </c>
      <c r="E1587">
        <v>0</v>
      </c>
      <c r="F1587" t="s">
        <v>15</v>
      </c>
      <c r="G1587" t="s">
        <v>4759</v>
      </c>
      <c r="H1587" t="s">
        <v>4760</v>
      </c>
      <c r="I1587">
        <v>1372</v>
      </c>
      <c r="J1587" t="b">
        <v>0</v>
      </c>
      <c r="K1587">
        <v>1564</v>
      </c>
      <c r="L1587">
        <v>252187</v>
      </c>
      <c r="M1587" s="1">
        <v>40233.55746527778</v>
      </c>
    </row>
    <row r="1588" spans="1:13">
      <c r="A1588" t="s">
        <v>4761</v>
      </c>
      <c r="B1588" s="1">
        <v>43928.659444444442</v>
      </c>
      <c r="C1588" t="s">
        <v>4762</v>
      </c>
      <c r="D1588">
        <v>3</v>
      </c>
      <c r="E1588">
        <v>0</v>
      </c>
      <c r="F1588" t="s">
        <v>15</v>
      </c>
      <c r="G1588" t="s">
        <v>4763</v>
      </c>
      <c r="H1588" t="s">
        <v>4764</v>
      </c>
      <c r="I1588">
        <v>218</v>
      </c>
      <c r="J1588" t="b">
        <v>0</v>
      </c>
      <c r="K1588">
        <v>302</v>
      </c>
      <c r="L1588">
        <v>556</v>
      </c>
      <c r="M1588" s="1">
        <v>43913.324895833335</v>
      </c>
    </row>
    <row r="1589" spans="1:13">
      <c r="A1589" t="s">
        <v>4765</v>
      </c>
      <c r="B1589" s="1">
        <v>43928.659155092595</v>
      </c>
      <c r="C1589" t="s">
        <v>4766</v>
      </c>
      <c r="D1589">
        <v>5</v>
      </c>
      <c r="E1589">
        <v>0</v>
      </c>
      <c r="F1589" t="s">
        <v>15</v>
      </c>
      <c r="H1589" t="s">
        <v>4767</v>
      </c>
      <c r="I1589">
        <v>1997</v>
      </c>
      <c r="J1589" t="b">
        <v>0</v>
      </c>
      <c r="K1589">
        <v>714</v>
      </c>
      <c r="L1589">
        <v>35835</v>
      </c>
      <c r="M1589" s="1">
        <v>41057.500625000001</v>
      </c>
    </row>
    <row r="1590" spans="1:13">
      <c r="A1590" t="s">
        <v>4768</v>
      </c>
      <c r="B1590" s="1">
        <v>43928.659108796295</v>
      </c>
      <c r="C1590" t="s">
        <v>4769</v>
      </c>
      <c r="D1590">
        <v>0</v>
      </c>
      <c r="E1590">
        <v>0</v>
      </c>
      <c r="F1590" t="s">
        <v>15</v>
      </c>
      <c r="G1590" t="s">
        <v>4770</v>
      </c>
      <c r="H1590" t="s">
        <v>4771</v>
      </c>
      <c r="I1590">
        <v>5</v>
      </c>
      <c r="J1590" t="b">
        <v>0</v>
      </c>
      <c r="K1590">
        <v>2</v>
      </c>
      <c r="L1590">
        <v>51</v>
      </c>
      <c r="M1590" s="1">
        <v>43878.065138888887</v>
      </c>
    </row>
    <row r="1591" spans="1:13">
      <c r="A1591" t="s">
        <v>4663</v>
      </c>
      <c r="B1591" s="1">
        <v>43928.659074074072</v>
      </c>
      <c r="C1591" t="s">
        <v>4772</v>
      </c>
      <c r="D1591">
        <v>0</v>
      </c>
      <c r="E1591">
        <v>1</v>
      </c>
      <c r="F1591" t="s">
        <v>15</v>
      </c>
      <c r="G1591" t="s">
        <v>243</v>
      </c>
      <c r="H1591" t="s">
        <v>4665</v>
      </c>
      <c r="I1591">
        <v>511</v>
      </c>
      <c r="J1591" t="b">
        <v>0</v>
      </c>
      <c r="K1591">
        <v>1722</v>
      </c>
      <c r="L1591">
        <v>4179</v>
      </c>
      <c r="M1591" s="1">
        <v>43346.595324074071</v>
      </c>
    </row>
    <row r="1592" spans="1:13">
      <c r="A1592" t="s">
        <v>4773</v>
      </c>
      <c r="B1592" s="1">
        <v>43928.659050925926</v>
      </c>
      <c r="C1592" t="s">
        <v>4774</v>
      </c>
      <c r="D1592">
        <v>0</v>
      </c>
      <c r="E1592">
        <v>0</v>
      </c>
      <c r="F1592" t="s">
        <v>15</v>
      </c>
      <c r="G1592" t="s">
        <v>880</v>
      </c>
      <c r="H1592" t="s">
        <v>4775</v>
      </c>
      <c r="I1592">
        <v>11</v>
      </c>
      <c r="J1592" t="b">
        <v>0</v>
      </c>
      <c r="K1592">
        <v>77</v>
      </c>
      <c r="L1592">
        <v>24</v>
      </c>
      <c r="M1592" s="1">
        <v>43919.511099537034</v>
      </c>
    </row>
    <row r="1593" spans="1:13">
      <c r="A1593" t="s">
        <v>539</v>
      </c>
      <c r="B1593" s="1">
        <v>43928.659004629626</v>
      </c>
      <c r="C1593" t="e">
        <f ca="1">raku_jcfl_r らくにシンパシー感じたわ😂</f>
        <v>#NAME?</v>
      </c>
      <c r="D1593">
        <v>0</v>
      </c>
      <c r="E1593">
        <v>0</v>
      </c>
      <c r="F1593" t="s">
        <v>15</v>
      </c>
      <c r="H1593" t="s">
        <v>541</v>
      </c>
      <c r="I1593">
        <v>104</v>
      </c>
      <c r="J1593" t="b">
        <v>0</v>
      </c>
      <c r="K1593">
        <v>111</v>
      </c>
      <c r="L1593">
        <v>115</v>
      </c>
      <c r="M1593" s="1">
        <v>42673.32744212963</v>
      </c>
    </row>
    <row r="1594" spans="1:13">
      <c r="A1594" t="s">
        <v>4776</v>
      </c>
      <c r="B1594" s="1">
        <v>43928.658738425926</v>
      </c>
      <c r="C1594" t="s">
        <v>4777</v>
      </c>
      <c r="D1594">
        <v>0</v>
      </c>
      <c r="E1594">
        <v>0</v>
      </c>
      <c r="F1594" t="s">
        <v>15</v>
      </c>
      <c r="G1594" t="s">
        <v>4778</v>
      </c>
      <c r="H1594" t="s">
        <v>4779</v>
      </c>
      <c r="I1594">
        <v>679</v>
      </c>
      <c r="J1594" t="b">
        <v>0</v>
      </c>
      <c r="K1594">
        <v>523</v>
      </c>
      <c r="L1594">
        <v>44071</v>
      </c>
      <c r="M1594" s="1">
        <v>41511.497037037036</v>
      </c>
    </row>
    <row r="1595" spans="1:13">
      <c r="A1595" t="s">
        <v>4780</v>
      </c>
      <c r="B1595" s="1">
        <v>43928.658587962964</v>
      </c>
      <c r="C1595" t="s">
        <v>4781</v>
      </c>
      <c r="D1595">
        <v>0</v>
      </c>
      <c r="E1595">
        <v>0</v>
      </c>
      <c r="F1595" t="s">
        <v>15</v>
      </c>
      <c r="H1595" t="s">
        <v>4782</v>
      </c>
      <c r="I1595">
        <v>13</v>
      </c>
      <c r="J1595" t="b">
        <v>0</v>
      </c>
      <c r="K1595">
        <v>17</v>
      </c>
      <c r="L1595">
        <v>453</v>
      </c>
      <c r="M1595" s="1">
        <v>43860.108981481484</v>
      </c>
    </row>
    <row r="1596" spans="1:13" ht="94.5">
      <c r="A1596" t="s">
        <v>4783</v>
      </c>
      <c r="B1596" s="1">
        <v>43928.658321759256</v>
      </c>
      <c r="C1596" t="s">
        <v>4784</v>
      </c>
      <c r="D1596">
        <v>0</v>
      </c>
      <c r="E1596">
        <v>0</v>
      </c>
      <c r="F1596" t="s">
        <v>15</v>
      </c>
      <c r="G1596" t="s">
        <v>4785</v>
      </c>
      <c r="H1596" s="2" t="s">
        <v>4786</v>
      </c>
      <c r="I1596">
        <v>1411</v>
      </c>
      <c r="J1596" t="b">
        <v>0</v>
      </c>
      <c r="K1596">
        <v>1382</v>
      </c>
      <c r="L1596">
        <v>46568</v>
      </c>
      <c r="M1596" s="1">
        <v>41755.411261574074</v>
      </c>
    </row>
    <row r="1597" spans="1:13" ht="54">
      <c r="A1597" t="s">
        <v>4787</v>
      </c>
      <c r="B1597" s="1">
        <v>43928.658310185187</v>
      </c>
      <c r="C1597" t="s">
        <v>4788</v>
      </c>
      <c r="D1597">
        <v>0</v>
      </c>
      <c r="E1597">
        <v>0</v>
      </c>
      <c r="F1597" t="s">
        <v>15</v>
      </c>
      <c r="G1597" t="s">
        <v>4789</v>
      </c>
      <c r="H1597" s="2" t="s">
        <v>4790</v>
      </c>
      <c r="I1597">
        <v>98</v>
      </c>
      <c r="J1597" t="b">
        <v>0</v>
      </c>
      <c r="K1597">
        <v>158</v>
      </c>
      <c r="L1597">
        <v>61</v>
      </c>
      <c r="M1597" s="1">
        <v>43469.728159722225</v>
      </c>
    </row>
    <row r="1598" spans="1:13">
      <c r="A1598" t="s">
        <v>4791</v>
      </c>
      <c r="B1598" s="1">
        <v>43928.658136574071</v>
      </c>
      <c r="C1598" t="s">
        <v>4792</v>
      </c>
      <c r="D1598">
        <v>0</v>
      </c>
      <c r="E1598">
        <v>0</v>
      </c>
      <c r="F1598" t="s">
        <v>15</v>
      </c>
      <c r="G1598" t="s">
        <v>4793</v>
      </c>
      <c r="H1598" t="s">
        <v>4794</v>
      </c>
      <c r="I1598">
        <v>580</v>
      </c>
      <c r="J1598" t="b">
        <v>0</v>
      </c>
      <c r="K1598">
        <v>1882</v>
      </c>
      <c r="L1598">
        <v>7756</v>
      </c>
      <c r="M1598" s="1">
        <v>42606.474236111113</v>
      </c>
    </row>
    <row r="1599" spans="1:13">
      <c r="A1599" t="s">
        <v>539</v>
      </c>
      <c r="B1599" s="1">
        <v>43928.657997685186</v>
      </c>
      <c r="C1599" t="s">
        <v>4795</v>
      </c>
      <c r="D1599">
        <v>0</v>
      </c>
      <c r="E1599">
        <v>0</v>
      </c>
      <c r="F1599" t="s">
        <v>15</v>
      </c>
      <c r="H1599" t="s">
        <v>541</v>
      </c>
      <c r="I1599">
        <v>104</v>
      </c>
      <c r="J1599" t="b">
        <v>0</v>
      </c>
      <c r="K1599">
        <v>111</v>
      </c>
      <c r="L1599">
        <v>115</v>
      </c>
      <c r="M1599" s="1">
        <v>42673.32744212963</v>
      </c>
    </row>
    <row r="1600" spans="1:13">
      <c r="A1600" t="s">
        <v>4796</v>
      </c>
      <c r="B1600" s="1">
        <v>43928.657465277778</v>
      </c>
      <c r="C1600" t="s">
        <v>4797</v>
      </c>
      <c r="D1600">
        <v>3</v>
      </c>
      <c r="E1600">
        <v>1</v>
      </c>
      <c r="F1600" t="s">
        <v>15</v>
      </c>
      <c r="G1600" t="s">
        <v>4798</v>
      </c>
      <c r="H1600" t="s">
        <v>4799</v>
      </c>
      <c r="I1600">
        <v>868</v>
      </c>
      <c r="J1600" t="b">
        <v>0</v>
      </c>
      <c r="K1600">
        <v>478</v>
      </c>
      <c r="L1600">
        <v>76662</v>
      </c>
      <c r="M1600" s="1">
        <v>41503.247847222221</v>
      </c>
    </row>
    <row r="1601" spans="1:13" ht="67.5">
      <c r="A1601" t="s">
        <v>4800</v>
      </c>
      <c r="B1601" s="1">
        <v>43928.657465277778</v>
      </c>
      <c r="C1601" t="s">
        <v>4801</v>
      </c>
      <c r="D1601">
        <v>0</v>
      </c>
      <c r="E1601">
        <v>0</v>
      </c>
      <c r="F1601" t="s">
        <v>15</v>
      </c>
      <c r="G1601" t="s">
        <v>4802</v>
      </c>
      <c r="H1601" s="2" t="s">
        <v>4803</v>
      </c>
      <c r="I1601">
        <v>61</v>
      </c>
      <c r="J1601" t="b">
        <v>0</v>
      </c>
      <c r="K1601">
        <v>67</v>
      </c>
      <c r="L1601">
        <v>4361</v>
      </c>
      <c r="M1601" s="1">
        <v>40290.489930555559</v>
      </c>
    </row>
    <row r="1602" spans="1:13">
      <c r="A1602" t="s">
        <v>4804</v>
      </c>
      <c r="B1602" s="1">
        <v>43928.657314814816</v>
      </c>
      <c r="C1602" t="s">
        <v>4805</v>
      </c>
      <c r="D1602">
        <v>0</v>
      </c>
      <c r="E1602">
        <v>0</v>
      </c>
      <c r="F1602" t="s">
        <v>15</v>
      </c>
      <c r="H1602" t="s">
        <v>4806</v>
      </c>
      <c r="I1602">
        <v>29</v>
      </c>
      <c r="J1602" t="b">
        <v>0</v>
      </c>
      <c r="K1602">
        <v>45</v>
      </c>
      <c r="L1602">
        <v>790</v>
      </c>
      <c r="M1602" s="1">
        <v>43715.060034722221</v>
      </c>
    </row>
    <row r="1603" spans="1:13">
      <c r="A1603" t="s">
        <v>4807</v>
      </c>
      <c r="B1603" s="1">
        <v>43928.657106481478</v>
      </c>
      <c r="C1603" t="s">
        <v>4808</v>
      </c>
      <c r="D1603">
        <v>40</v>
      </c>
      <c r="E1603">
        <v>20</v>
      </c>
      <c r="F1603" t="s">
        <v>15</v>
      </c>
      <c r="G1603" t="s">
        <v>4809</v>
      </c>
      <c r="H1603" t="s">
        <v>4810</v>
      </c>
      <c r="I1603">
        <v>94031</v>
      </c>
      <c r="J1603" t="b">
        <v>0</v>
      </c>
      <c r="K1603">
        <v>644</v>
      </c>
      <c r="L1603">
        <v>95286</v>
      </c>
      <c r="M1603" s="1">
        <v>41551.994155092594</v>
      </c>
    </row>
    <row r="1604" spans="1:13">
      <c r="A1604" t="s">
        <v>110</v>
      </c>
      <c r="B1604" s="1">
        <v>43928.657094907408</v>
      </c>
      <c r="C1604" t="s">
        <v>4811</v>
      </c>
      <c r="D1604">
        <v>0</v>
      </c>
      <c r="E1604">
        <v>0</v>
      </c>
      <c r="F1604" t="s">
        <v>15</v>
      </c>
      <c r="H1604" t="s">
        <v>112</v>
      </c>
      <c r="I1604">
        <v>8</v>
      </c>
      <c r="J1604" t="b">
        <v>0</v>
      </c>
      <c r="K1604">
        <v>6</v>
      </c>
      <c r="L1604">
        <v>59</v>
      </c>
      <c r="M1604" s="1">
        <v>43919.214965277781</v>
      </c>
    </row>
    <row r="1605" spans="1:13">
      <c r="A1605" t="s">
        <v>4812</v>
      </c>
      <c r="B1605" s="1">
        <v>43928.656898148147</v>
      </c>
      <c r="C1605" t="s">
        <v>4813</v>
      </c>
      <c r="D1605">
        <v>0</v>
      </c>
      <c r="E1605">
        <v>0</v>
      </c>
      <c r="F1605" t="s">
        <v>15</v>
      </c>
      <c r="G1605" t="s">
        <v>4814</v>
      </c>
      <c r="H1605" t="s">
        <v>4815</v>
      </c>
      <c r="I1605">
        <v>163</v>
      </c>
      <c r="J1605" t="b">
        <v>0</v>
      </c>
      <c r="K1605">
        <v>472</v>
      </c>
      <c r="L1605">
        <v>48946</v>
      </c>
      <c r="M1605" s="1">
        <v>40255.452337962961</v>
      </c>
    </row>
    <row r="1606" spans="1:13">
      <c r="A1606" t="s">
        <v>4816</v>
      </c>
      <c r="B1606" s="1">
        <v>43928.656875000001</v>
      </c>
      <c r="C1606" t="s">
        <v>4817</v>
      </c>
      <c r="D1606">
        <v>1</v>
      </c>
      <c r="E1606">
        <v>0</v>
      </c>
      <c r="F1606" t="s">
        <v>15</v>
      </c>
      <c r="G1606" t="s">
        <v>4818</v>
      </c>
      <c r="H1606" t="s">
        <v>4819</v>
      </c>
      <c r="I1606">
        <v>1442</v>
      </c>
      <c r="J1606" t="b">
        <v>0</v>
      </c>
      <c r="K1606">
        <v>1383</v>
      </c>
      <c r="L1606">
        <v>103661</v>
      </c>
      <c r="M1606" s="1">
        <v>39782.732314814813</v>
      </c>
    </row>
    <row r="1607" spans="1:13" ht="94.5">
      <c r="A1607" t="s">
        <v>4783</v>
      </c>
      <c r="B1607" s="1">
        <v>43928.656643518516</v>
      </c>
      <c r="C1607" t="s">
        <v>4820</v>
      </c>
      <c r="D1607">
        <v>0</v>
      </c>
      <c r="E1607">
        <v>0</v>
      </c>
      <c r="F1607" t="s">
        <v>15</v>
      </c>
      <c r="G1607" t="s">
        <v>4785</v>
      </c>
      <c r="H1607" s="2" t="s">
        <v>4786</v>
      </c>
      <c r="I1607">
        <v>1411</v>
      </c>
      <c r="J1607" t="b">
        <v>0</v>
      </c>
      <c r="K1607">
        <v>1382</v>
      </c>
      <c r="L1607">
        <v>46568</v>
      </c>
      <c r="M1607" s="1">
        <v>41755.411261574074</v>
      </c>
    </row>
    <row r="1608" spans="1:13">
      <c r="A1608" t="s">
        <v>4821</v>
      </c>
      <c r="B1608" s="1">
        <v>43928.656539351854</v>
      </c>
      <c r="C1608" t="s">
        <v>4822</v>
      </c>
      <c r="D1608">
        <v>51</v>
      </c>
      <c r="E1608">
        <v>8</v>
      </c>
      <c r="F1608" t="s">
        <v>15</v>
      </c>
      <c r="G1608" t="s">
        <v>4823</v>
      </c>
      <c r="H1608" t="s">
        <v>4824</v>
      </c>
      <c r="I1608">
        <v>5747</v>
      </c>
      <c r="J1608" t="b">
        <v>0</v>
      </c>
      <c r="K1608">
        <v>5265</v>
      </c>
      <c r="L1608">
        <v>6063</v>
      </c>
      <c r="M1608" s="1">
        <v>42257.981932870367</v>
      </c>
    </row>
    <row r="1609" spans="1:13" ht="135">
      <c r="A1609" t="s">
        <v>4825</v>
      </c>
      <c r="B1609" s="1">
        <v>43928.656527777777</v>
      </c>
      <c r="C1609" t="s">
        <v>4826</v>
      </c>
      <c r="D1609">
        <v>0</v>
      </c>
      <c r="E1609">
        <v>0</v>
      </c>
      <c r="F1609" t="s">
        <v>15</v>
      </c>
      <c r="G1609" t="s">
        <v>4827</v>
      </c>
      <c r="H1609" s="2" t="s">
        <v>4828</v>
      </c>
      <c r="I1609">
        <v>1623</v>
      </c>
      <c r="J1609" t="b">
        <v>0</v>
      </c>
      <c r="K1609">
        <v>2468</v>
      </c>
      <c r="L1609">
        <v>40783</v>
      </c>
      <c r="M1609" s="1">
        <v>40889.198587962965</v>
      </c>
    </row>
    <row r="1610" spans="1:13">
      <c r="A1610" t="s">
        <v>4829</v>
      </c>
      <c r="B1610" s="1">
        <v>43928.656111111108</v>
      </c>
      <c r="C1610" t="s">
        <v>4830</v>
      </c>
      <c r="D1610">
        <v>0</v>
      </c>
      <c r="E1610">
        <v>0</v>
      </c>
      <c r="F1610" t="s">
        <v>15</v>
      </c>
      <c r="G1610" t="s">
        <v>4831</v>
      </c>
      <c r="H1610" t="s">
        <v>4832</v>
      </c>
      <c r="I1610">
        <v>123</v>
      </c>
      <c r="J1610" t="b">
        <v>0</v>
      </c>
      <c r="K1610">
        <v>214</v>
      </c>
      <c r="L1610">
        <v>23958</v>
      </c>
      <c r="M1610" s="1">
        <v>41731.605266203704</v>
      </c>
    </row>
    <row r="1611" spans="1:13" ht="40.5">
      <c r="A1611" t="s">
        <v>4833</v>
      </c>
      <c r="B1611" s="1">
        <v>43928.655902777777</v>
      </c>
      <c r="C1611" t="s">
        <v>4834</v>
      </c>
      <c r="D1611">
        <v>0</v>
      </c>
      <c r="E1611">
        <v>0</v>
      </c>
      <c r="F1611" t="s">
        <v>15</v>
      </c>
      <c r="G1611" t="s">
        <v>4835</v>
      </c>
      <c r="H1611" s="2" t="s">
        <v>4836</v>
      </c>
      <c r="I1611">
        <v>215</v>
      </c>
      <c r="J1611" t="b">
        <v>0</v>
      </c>
      <c r="K1611">
        <v>204</v>
      </c>
      <c r="L1611">
        <v>14646</v>
      </c>
      <c r="M1611" s="1">
        <v>40365.591608796298</v>
      </c>
    </row>
    <row r="1612" spans="1:13">
      <c r="A1612" t="s">
        <v>4837</v>
      </c>
      <c r="B1612" s="1">
        <v>43928.655416666668</v>
      </c>
      <c r="C1612" t="e">
        <f ca="1">_xlfn.SINGLE(zouji68 _xlfn.SINGLE(cozy13 paypayの決済システム利用料は2021年9月30日まで無料です。個人経営の事業者さんがpaypayを多数導入されているのはこれが理由ですね。))</f>
        <v>#NAME?</v>
      </c>
      <c r="D1612">
        <v>1</v>
      </c>
      <c r="E1612">
        <v>0</v>
      </c>
      <c r="F1612" t="s">
        <v>15</v>
      </c>
      <c r="G1612" t="s">
        <v>4838</v>
      </c>
      <c r="H1612" t="s">
        <v>4839</v>
      </c>
      <c r="I1612">
        <v>807</v>
      </c>
      <c r="J1612" t="b">
        <v>0</v>
      </c>
      <c r="K1612">
        <v>554</v>
      </c>
      <c r="L1612">
        <v>6600</v>
      </c>
      <c r="M1612" s="1">
        <v>39846.168958333335</v>
      </c>
    </row>
    <row r="1613" spans="1:13">
      <c r="A1613" t="s">
        <v>4840</v>
      </c>
      <c r="B1613" s="1">
        <v>43928.655381944445</v>
      </c>
      <c r="C1613" t="s">
        <v>4841</v>
      </c>
      <c r="D1613">
        <v>1</v>
      </c>
      <c r="E1613">
        <v>0</v>
      </c>
      <c r="F1613" t="s">
        <v>15</v>
      </c>
      <c r="H1613" t="s">
        <v>4842</v>
      </c>
      <c r="I1613">
        <v>3527</v>
      </c>
      <c r="J1613" t="b">
        <v>0</v>
      </c>
      <c r="K1613">
        <v>3786</v>
      </c>
      <c r="L1613">
        <v>67</v>
      </c>
      <c r="M1613" s="1">
        <v>43240.510358796295</v>
      </c>
    </row>
    <row r="1614" spans="1:13">
      <c r="A1614" t="s">
        <v>4843</v>
      </c>
      <c r="B1614" s="1">
        <v>43928.655057870368</v>
      </c>
      <c r="C1614" t="s">
        <v>4844</v>
      </c>
      <c r="D1614">
        <v>33</v>
      </c>
      <c r="E1614">
        <v>13</v>
      </c>
      <c r="F1614" t="s">
        <v>15</v>
      </c>
      <c r="G1614" t="s">
        <v>4845</v>
      </c>
      <c r="H1614" t="s">
        <v>4846</v>
      </c>
      <c r="I1614">
        <v>190</v>
      </c>
      <c r="J1614" t="b">
        <v>0</v>
      </c>
      <c r="K1614">
        <v>199</v>
      </c>
      <c r="L1614">
        <v>2131</v>
      </c>
      <c r="M1614" s="1">
        <v>40788.673356481479</v>
      </c>
    </row>
    <row r="1615" spans="1:13">
      <c r="A1615" t="s">
        <v>4228</v>
      </c>
      <c r="B1615" s="1">
        <v>43928.654490740744</v>
      </c>
      <c r="C1615" t="e">
        <f ca="1">paypay_01 あつもり買うことにしか目がない笑</f>
        <v>#NAME?</v>
      </c>
      <c r="D1615">
        <v>0</v>
      </c>
      <c r="E1615">
        <v>0</v>
      </c>
      <c r="F1615" t="s">
        <v>15</v>
      </c>
      <c r="H1615" t="s">
        <v>4229</v>
      </c>
      <c r="I1615">
        <v>144</v>
      </c>
      <c r="J1615" t="b">
        <v>0</v>
      </c>
      <c r="K1615">
        <v>166</v>
      </c>
      <c r="L1615">
        <v>208</v>
      </c>
      <c r="M1615" s="1">
        <v>43741.688969907409</v>
      </c>
    </row>
    <row r="1616" spans="1:13">
      <c r="A1616" t="s">
        <v>4847</v>
      </c>
      <c r="B1616" s="1">
        <v>43928.654432870368</v>
      </c>
      <c r="C1616" t="s">
        <v>4848</v>
      </c>
      <c r="D1616">
        <v>1</v>
      </c>
      <c r="E1616">
        <v>0</v>
      </c>
      <c r="F1616" t="s">
        <v>15</v>
      </c>
      <c r="H1616" t="s">
        <v>4849</v>
      </c>
      <c r="I1616">
        <v>130</v>
      </c>
      <c r="J1616" t="b">
        <v>0</v>
      </c>
      <c r="K1616">
        <v>74</v>
      </c>
      <c r="L1616">
        <v>5822</v>
      </c>
      <c r="M1616" s="1">
        <v>41790.524745370371</v>
      </c>
    </row>
    <row r="1617" spans="1:13">
      <c r="A1617" t="s">
        <v>4850</v>
      </c>
      <c r="B1617" s="1">
        <v>43928.654386574075</v>
      </c>
      <c r="C1617" t="s">
        <v>4851</v>
      </c>
      <c r="D1617">
        <v>0</v>
      </c>
      <c r="E1617">
        <v>0</v>
      </c>
      <c r="F1617" t="s">
        <v>15</v>
      </c>
      <c r="G1617" t="s">
        <v>4852</v>
      </c>
      <c r="H1617" t="s">
        <v>4853</v>
      </c>
      <c r="I1617">
        <v>361</v>
      </c>
      <c r="J1617" t="b">
        <v>0</v>
      </c>
      <c r="K1617">
        <v>448</v>
      </c>
      <c r="L1617">
        <v>148828</v>
      </c>
      <c r="M1617" s="1">
        <v>40322.44153935185</v>
      </c>
    </row>
    <row r="1618" spans="1:13">
      <c r="A1618" t="s">
        <v>4854</v>
      </c>
      <c r="B1618" s="1">
        <v>43928.654189814813</v>
      </c>
      <c r="C1618" t="s">
        <v>4855</v>
      </c>
      <c r="D1618">
        <v>0</v>
      </c>
      <c r="E1618">
        <v>0</v>
      </c>
      <c r="F1618" t="s">
        <v>15</v>
      </c>
      <c r="G1618" t="s">
        <v>4856</v>
      </c>
      <c r="H1618" t="s">
        <v>4857</v>
      </c>
      <c r="I1618">
        <v>1475</v>
      </c>
      <c r="J1618" t="b">
        <v>0</v>
      </c>
      <c r="K1618">
        <v>2234</v>
      </c>
      <c r="L1618">
        <v>63465</v>
      </c>
      <c r="M1618" s="1">
        <v>42404.347754629627</v>
      </c>
    </row>
    <row r="1619" spans="1:13">
      <c r="A1619" t="s">
        <v>4858</v>
      </c>
      <c r="B1619" s="1">
        <v>43928.65388888889</v>
      </c>
      <c r="C1619" t="s">
        <v>4859</v>
      </c>
      <c r="D1619">
        <v>2</v>
      </c>
      <c r="E1619">
        <v>0</v>
      </c>
      <c r="F1619" t="s">
        <v>15</v>
      </c>
      <c r="G1619" t="s">
        <v>618</v>
      </c>
      <c r="H1619" t="s">
        <v>4860</v>
      </c>
      <c r="I1619">
        <v>13</v>
      </c>
      <c r="J1619" t="b">
        <v>0</v>
      </c>
      <c r="K1619">
        <v>50</v>
      </c>
      <c r="L1619">
        <v>96</v>
      </c>
      <c r="M1619" s="1">
        <v>42745.099479166667</v>
      </c>
    </row>
    <row r="1620" spans="1:13" ht="108">
      <c r="A1620" t="s">
        <v>4861</v>
      </c>
      <c r="B1620" s="1">
        <v>43928.653761574074</v>
      </c>
      <c r="C1620" t="e">
        <f ca="1">_xlfn.SINGLE(NekoCafeKeurig フォロー外から失礼します少額ですが),オンラインでの募金と,paypayの残高を送りましたねこちゃんたちと,働く方々が少しでも安心して過ごせますようにまだお店に行ったことがないので,落ち着いたら伺います</f>
        <v>#NAME?</v>
      </c>
      <c r="D1620">
        <v>2</v>
      </c>
      <c r="E1620">
        <v>1</v>
      </c>
      <c r="F1620" t="s">
        <v>15</v>
      </c>
      <c r="G1620" t="s">
        <v>4862</v>
      </c>
      <c r="H1620" s="2" t="s">
        <v>4863</v>
      </c>
      <c r="I1620">
        <v>63</v>
      </c>
      <c r="J1620" t="b">
        <v>0</v>
      </c>
      <c r="K1620">
        <v>725</v>
      </c>
      <c r="L1620">
        <v>32225</v>
      </c>
      <c r="M1620" s="1">
        <v>40843.518287037034</v>
      </c>
    </row>
    <row r="1621" spans="1:13">
      <c r="A1621" t="s">
        <v>4864</v>
      </c>
      <c r="B1621" s="1">
        <v>43928.653622685182</v>
      </c>
      <c r="C1621" t="s">
        <v>4865</v>
      </c>
      <c r="D1621">
        <v>0</v>
      </c>
      <c r="E1621">
        <v>0</v>
      </c>
      <c r="F1621" t="s">
        <v>15</v>
      </c>
      <c r="G1621" t="s">
        <v>4866</v>
      </c>
      <c r="H1621" t="s">
        <v>4867</v>
      </c>
      <c r="I1621">
        <v>523</v>
      </c>
      <c r="J1621" t="b">
        <v>0</v>
      </c>
      <c r="K1621">
        <v>1181</v>
      </c>
      <c r="L1621">
        <v>18896</v>
      </c>
      <c r="M1621" s="1">
        <v>42293.667708333334</v>
      </c>
    </row>
    <row r="1622" spans="1:13">
      <c r="A1622" t="s">
        <v>4868</v>
      </c>
      <c r="B1622" s="1">
        <v>43928.65357638889</v>
      </c>
      <c r="C1622" t="s">
        <v>4869</v>
      </c>
      <c r="D1622">
        <v>0</v>
      </c>
      <c r="E1622">
        <v>0</v>
      </c>
      <c r="F1622" t="s">
        <v>15</v>
      </c>
      <c r="G1622" t="s">
        <v>1223</v>
      </c>
      <c r="I1622">
        <v>19</v>
      </c>
      <c r="J1622" t="b">
        <v>0</v>
      </c>
      <c r="K1622">
        <v>154</v>
      </c>
      <c r="L1622">
        <v>29460</v>
      </c>
      <c r="M1622" s="1">
        <v>40172.325902777775</v>
      </c>
    </row>
    <row r="1623" spans="1:13">
      <c r="A1623" t="s">
        <v>4870</v>
      </c>
      <c r="B1623" s="1">
        <v>43928.65357638889</v>
      </c>
      <c r="C1623" t="s">
        <v>4871</v>
      </c>
      <c r="D1623">
        <v>0</v>
      </c>
      <c r="E1623">
        <v>0</v>
      </c>
      <c r="F1623" t="s">
        <v>15</v>
      </c>
      <c r="G1623" t="s">
        <v>243</v>
      </c>
      <c r="H1623" t="s">
        <v>4872</v>
      </c>
      <c r="I1623">
        <v>423</v>
      </c>
      <c r="J1623" t="b">
        <v>0</v>
      </c>
      <c r="K1623">
        <v>899</v>
      </c>
      <c r="L1623">
        <v>79939</v>
      </c>
      <c r="M1623" s="1">
        <v>40788.330289351848</v>
      </c>
    </row>
    <row r="1624" spans="1:13">
      <c r="A1624" t="s">
        <v>4873</v>
      </c>
      <c r="B1624" s="1">
        <v>43928.652685185189</v>
      </c>
      <c r="C1624" t="s">
        <v>4874</v>
      </c>
      <c r="D1624">
        <v>2</v>
      </c>
      <c r="E1624">
        <v>0</v>
      </c>
      <c r="F1624" t="s">
        <v>15</v>
      </c>
      <c r="G1624" t="s">
        <v>4875</v>
      </c>
      <c r="H1624" t="s">
        <v>4876</v>
      </c>
      <c r="I1624">
        <v>168</v>
      </c>
      <c r="J1624" t="b">
        <v>0</v>
      </c>
      <c r="K1624">
        <v>409</v>
      </c>
      <c r="L1624">
        <v>1347</v>
      </c>
      <c r="M1624" s="1">
        <v>43692.457002314812</v>
      </c>
    </row>
    <row r="1625" spans="1:13">
      <c r="A1625" t="s">
        <v>119</v>
      </c>
      <c r="B1625" s="1">
        <v>43928.652384259258</v>
      </c>
      <c r="C1625" t="e">
        <f ca="1">paypay_01 なになに？電話きたの？</f>
        <v>#NAME?</v>
      </c>
      <c r="D1625">
        <v>0</v>
      </c>
      <c r="E1625">
        <v>0</v>
      </c>
      <c r="F1625" t="s">
        <v>15</v>
      </c>
      <c r="H1625" t="s">
        <v>120</v>
      </c>
      <c r="I1625">
        <v>485</v>
      </c>
      <c r="J1625" t="b">
        <v>0</v>
      </c>
      <c r="K1625">
        <v>489</v>
      </c>
      <c r="L1625">
        <v>473</v>
      </c>
      <c r="M1625" s="1">
        <v>42696.519652777781</v>
      </c>
    </row>
    <row r="1626" spans="1:13">
      <c r="A1626" t="s">
        <v>4279</v>
      </c>
      <c r="B1626" s="1">
        <v>43928.652175925927</v>
      </c>
      <c r="C1626" t="s">
        <v>4877</v>
      </c>
      <c r="D1626">
        <v>0</v>
      </c>
      <c r="E1626">
        <v>0</v>
      </c>
      <c r="F1626" t="s">
        <v>15</v>
      </c>
      <c r="H1626" t="s">
        <v>4281</v>
      </c>
      <c r="I1626">
        <v>8</v>
      </c>
      <c r="J1626" t="b">
        <v>0</v>
      </c>
      <c r="K1626">
        <v>8</v>
      </c>
      <c r="L1626">
        <v>44</v>
      </c>
      <c r="M1626" s="1">
        <v>43925.546875</v>
      </c>
    </row>
    <row r="1627" spans="1:13">
      <c r="A1627" t="s">
        <v>4878</v>
      </c>
      <c r="B1627" s="1">
        <v>43928.651805555557</v>
      </c>
      <c r="C1627" t="s">
        <v>4879</v>
      </c>
      <c r="D1627">
        <v>190</v>
      </c>
      <c r="E1627">
        <v>3</v>
      </c>
      <c r="F1627" t="s">
        <v>15</v>
      </c>
      <c r="H1627" t="s">
        <v>4880</v>
      </c>
      <c r="I1627">
        <v>17030</v>
      </c>
      <c r="J1627" t="b">
        <v>0</v>
      </c>
      <c r="K1627">
        <v>185</v>
      </c>
      <c r="L1627">
        <v>4633</v>
      </c>
      <c r="M1627" s="1">
        <v>42925.404675925929</v>
      </c>
    </row>
    <row r="1628" spans="1:13">
      <c r="A1628" t="s">
        <v>4881</v>
      </c>
      <c r="B1628" s="1">
        <v>43928.651400462964</v>
      </c>
      <c r="C1628" t="s">
        <v>4882</v>
      </c>
      <c r="D1628">
        <v>0</v>
      </c>
      <c r="E1628">
        <v>0</v>
      </c>
      <c r="F1628" t="s">
        <v>15</v>
      </c>
      <c r="G1628" t="s">
        <v>4883</v>
      </c>
      <c r="H1628" t="s">
        <v>4884</v>
      </c>
      <c r="I1628">
        <v>217</v>
      </c>
      <c r="J1628" t="b">
        <v>0</v>
      </c>
      <c r="K1628">
        <v>473</v>
      </c>
      <c r="L1628">
        <v>3626</v>
      </c>
      <c r="M1628" s="1">
        <v>43252.031018518515</v>
      </c>
    </row>
    <row r="1629" spans="1:13" ht="81">
      <c r="A1629" t="s">
        <v>4885</v>
      </c>
      <c r="B1629" s="1">
        <v>43928.651354166665</v>
      </c>
      <c r="C1629" t="s">
        <v>4886</v>
      </c>
      <c r="D1629">
        <v>1</v>
      </c>
      <c r="E1629">
        <v>0</v>
      </c>
      <c r="F1629" t="s">
        <v>15</v>
      </c>
      <c r="H1629" s="2" t="s">
        <v>4887</v>
      </c>
      <c r="I1629">
        <v>186</v>
      </c>
      <c r="J1629" t="b">
        <v>0</v>
      </c>
      <c r="K1629">
        <v>164</v>
      </c>
      <c r="L1629">
        <v>19881</v>
      </c>
      <c r="M1629" s="1">
        <v>43423.750625000001</v>
      </c>
    </row>
    <row r="1630" spans="1:13" ht="40.5">
      <c r="A1630" t="s">
        <v>4888</v>
      </c>
      <c r="B1630" s="1">
        <v>43928.651296296295</v>
      </c>
      <c r="C1630" t="s">
        <v>4889</v>
      </c>
      <c r="D1630">
        <v>0</v>
      </c>
      <c r="E1630">
        <v>0</v>
      </c>
      <c r="F1630" t="s">
        <v>15</v>
      </c>
      <c r="G1630" t="s">
        <v>2965</v>
      </c>
      <c r="H1630" s="2" t="s">
        <v>4890</v>
      </c>
      <c r="I1630">
        <v>134</v>
      </c>
      <c r="J1630" t="b">
        <v>0</v>
      </c>
      <c r="K1630">
        <v>167</v>
      </c>
      <c r="L1630">
        <v>11056</v>
      </c>
      <c r="M1630" s="1">
        <v>42974.418136574073</v>
      </c>
    </row>
    <row r="1631" spans="1:13" ht="54">
      <c r="A1631" t="s">
        <v>4891</v>
      </c>
      <c r="B1631" s="1">
        <v>43928.651087962964</v>
      </c>
      <c r="C1631" t="s">
        <v>4892</v>
      </c>
      <c r="D1631">
        <v>0</v>
      </c>
      <c r="E1631">
        <v>0</v>
      </c>
      <c r="F1631" t="s">
        <v>15</v>
      </c>
      <c r="G1631" t="s">
        <v>4893</v>
      </c>
      <c r="H1631" s="2" t="s">
        <v>4894</v>
      </c>
      <c r="I1631">
        <v>587</v>
      </c>
      <c r="J1631" t="b">
        <v>0</v>
      </c>
      <c r="K1631">
        <v>402</v>
      </c>
      <c r="L1631">
        <v>256178</v>
      </c>
      <c r="M1631" s="1">
        <v>40290.34988425926</v>
      </c>
    </row>
    <row r="1632" spans="1:13">
      <c r="A1632" t="s">
        <v>4895</v>
      </c>
      <c r="B1632" s="1">
        <v>43928.650289351855</v>
      </c>
      <c r="C1632" t="s">
        <v>4896</v>
      </c>
      <c r="D1632">
        <v>0</v>
      </c>
      <c r="E1632">
        <v>0</v>
      </c>
      <c r="F1632" t="s">
        <v>15</v>
      </c>
      <c r="H1632" t="s">
        <v>4897</v>
      </c>
      <c r="I1632">
        <v>35</v>
      </c>
      <c r="J1632" t="b">
        <v>0</v>
      </c>
      <c r="K1632">
        <v>111</v>
      </c>
      <c r="L1632">
        <v>2304</v>
      </c>
      <c r="M1632" s="1">
        <v>43142.429965277777</v>
      </c>
    </row>
    <row r="1633" spans="1:13">
      <c r="A1633" t="s">
        <v>4898</v>
      </c>
      <c r="B1633" s="1">
        <v>43928.65</v>
      </c>
      <c r="C1633" t="s">
        <v>4899</v>
      </c>
      <c r="D1633">
        <v>2</v>
      </c>
      <c r="E1633">
        <v>0</v>
      </c>
      <c r="F1633" t="s">
        <v>15</v>
      </c>
      <c r="G1633" t="s">
        <v>4900</v>
      </c>
      <c r="I1633">
        <v>33</v>
      </c>
      <c r="J1633" t="b">
        <v>0</v>
      </c>
      <c r="K1633">
        <v>25</v>
      </c>
      <c r="L1633">
        <v>734</v>
      </c>
      <c r="M1633" s="1">
        <v>43859.562511574077</v>
      </c>
    </row>
    <row r="1634" spans="1:13">
      <c r="A1634" t="s">
        <v>4901</v>
      </c>
      <c r="B1634" s="1">
        <v>43928.649768518517</v>
      </c>
      <c r="C1634" t="s">
        <v>4902</v>
      </c>
      <c r="D1634">
        <v>9</v>
      </c>
      <c r="E1634">
        <v>3</v>
      </c>
      <c r="F1634" t="s">
        <v>15</v>
      </c>
      <c r="G1634" t="s">
        <v>4903</v>
      </c>
      <c r="H1634" t="s">
        <v>4904</v>
      </c>
      <c r="I1634">
        <v>1091</v>
      </c>
      <c r="J1634" t="b">
        <v>0</v>
      </c>
      <c r="K1634">
        <v>1121</v>
      </c>
      <c r="L1634">
        <v>1274</v>
      </c>
      <c r="M1634" s="1">
        <v>43426.967685185184</v>
      </c>
    </row>
    <row r="1635" spans="1:13">
      <c r="A1635" t="s">
        <v>4905</v>
      </c>
      <c r="B1635" s="1">
        <v>43928.649733796294</v>
      </c>
      <c r="C1635" t="s">
        <v>4906</v>
      </c>
      <c r="D1635">
        <v>0</v>
      </c>
      <c r="E1635">
        <v>0</v>
      </c>
      <c r="F1635" t="s">
        <v>15</v>
      </c>
      <c r="G1635" t="s">
        <v>4907</v>
      </c>
      <c r="H1635" t="s">
        <v>4908</v>
      </c>
      <c r="I1635">
        <v>63</v>
      </c>
      <c r="J1635" t="b">
        <v>0</v>
      </c>
      <c r="K1635">
        <v>67</v>
      </c>
      <c r="L1635">
        <v>4873</v>
      </c>
      <c r="M1635" s="1">
        <v>43502.653935185182</v>
      </c>
    </row>
    <row r="1636" spans="1:13">
      <c r="A1636" t="s">
        <v>4909</v>
      </c>
      <c r="B1636" s="1">
        <v>43928.649664351855</v>
      </c>
      <c r="C1636" t="s">
        <v>4910</v>
      </c>
      <c r="D1636">
        <v>1</v>
      </c>
      <c r="E1636">
        <v>0</v>
      </c>
      <c r="F1636" t="s">
        <v>15</v>
      </c>
      <c r="H1636" t="s">
        <v>4911</v>
      </c>
      <c r="I1636">
        <v>349</v>
      </c>
      <c r="J1636" t="b">
        <v>0</v>
      </c>
      <c r="K1636">
        <v>355</v>
      </c>
      <c r="L1636">
        <v>28594</v>
      </c>
      <c r="M1636" s="1">
        <v>43281.034930555557</v>
      </c>
    </row>
    <row r="1637" spans="1:13">
      <c r="A1637" t="s">
        <v>4912</v>
      </c>
      <c r="B1637" s="1">
        <v>43928.649270833332</v>
      </c>
      <c r="C1637" t="s">
        <v>4913</v>
      </c>
      <c r="D1637">
        <v>5</v>
      </c>
      <c r="E1637">
        <v>0</v>
      </c>
      <c r="F1637" t="s">
        <v>15</v>
      </c>
      <c r="H1637" t="s">
        <v>4914</v>
      </c>
      <c r="I1637">
        <v>862</v>
      </c>
      <c r="J1637" t="b">
        <v>0</v>
      </c>
      <c r="K1637">
        <v>495</v>
      </c>
      <c r="L1637">
        <v>1306</v>
      </c>
      <c r="M1637" s="1">
        <v>43724.746342592596</v>
      </c>
    </row>
    <row r="1638" spans="1:13">
      <c r="A1638" t="s">
        <v>4915</v>
      </c>
      <c r="B1638" s="1">
        <v>43928.649247685185</v>
      </c>
      <c r="C1638" t="s">
        <v>4916</v>
      </c>
      <c r="D1638">
        <v>1</v>
      </c>
      <c r="E1638">
        <v>0</v>
      </c>
      <c r="F1638" t="s">
        <v>15</v>
      </c>
      <c r="G1638" t="s">
        <v>4917</v>
      </c>
      <c r="H1638" t="s">
        <v>4918</v>
      </c>
      <c r="I1638">
        <v>39</v>
      </c>
      <c r="J1638" t="b">
        <v>0</v>
      </c>
      <c r="K1638">
        <v>184</v>
      </c>
      <c r="L1638">
        <v>3243</v>
      </c>
      <c r="M1638" s="1">
        <v>43669.705740740741</v>
      </c>
    </row>
    <row r="1639" spans="1:13">
      <c r="A1639" t="s">
        <v>385</v>
      </c>
      <c r="B1639" s="1">
        <v>43928.64916666667</v>
      </c>
      <c r="C1639" t="s">
        <v>4919</v>
      </c>
      <c r="D1639">
        <v>0</v>
      </c>
      <c r="E1639">
        <v>0</v>
      </c>
      <c r="F1639" t="s">
        <v>15</v>
      </c>
      <c r="H1639" t="s">
        <v>387</v>
      </c>
      <c r="I1639">
        <v>1</v>
      </c>
      <c r="J1639" t="b">
        <v>0</v>
      </c>
      <c r="K1639">
        <v>2</v>
      </c>
      <c r="L1639">
        <v>134</v>
      </c>
      <c r="M1639" s="1">
        <v>43356.509479166663</v>
      </c>
    </row>
    <row r="1640" spans="1:13">
      <c r="A1640" t="s">
        <v>4920</v>
      </c>
      <c r="B1640" s="1">
        <v>43928.648865740739</v>
      </c>
      <c r="C1640" t="s">
        <v>4921</v>
      </c>
      <c r="D1640">
        <v>0</v>
      </c>
      <c r="E1640">
        <v>0</v>
      </c>
      <c r="F1640" t="s">
        <v>15</v>
      </c>
      <c r="G1640" t="s">
        <v>4922</v>
      </c>
      <c r="H1640" t="s">
        <v>4923</v>
      </c>
      <c r="I1640">
        <v>71</v>
      </c>
      <c r="J1640" t="b">
        <v>0</v>
      </c>
      <c r="K1640">
        <v>300</v>
      </c>
      <c r="L1640">
        <v>4209</v>
      </c>
      <c r="M1640" s="1">
        <v>41032.011608796296</v>
      </c>
    </row>
    <row r="1641" spans="1:13">
      <c r="A1641" t="s">
        <v>4924</v>
      </c>
      <c r="B1641" s="1">
        <v>43928.648680555554</v>
      </c>
      <c r="C1641" t="s">
        <v>4925</v>
      </c>
      <c r="D1641">
        <v>1</v>
      </c>
      <c r="E1641">
        <v>0</v>
      </c>
      <c r="F1641" t="s">
        <v>15</v>
      </c>
      <c r="H1641" t="s">
        <v>4926</v>
      </c>
      <c r="I1641">
        <v>113</v>
      </c>
      <c r="J1641" t="b">
        <v>0</v>
      </c>
      <c r="K1641">
        <v>205</v>
      </c>
      <c r="L1641">
        <v>3344</v>
      </c>
      <c r="M1641" s="1">
        <v>42978.639606481483</v>
      </c>
    </row>
    <row r="1642" spans="1:13">
      <c r="A1642" t="s">
        <v>1047</v>
      </c>
      <c r="B1642" s="1">
        <v>43928.648090277777</v>
      </c>
      <c r="C1642" t="s">
        <v>4927</v>
      </c>
      <c r="D1642">
        <v>1</v>
      </c>
      <c r="E1642">
        <v>0</v>
      </c>
      <c r="F1642" t="s">
        <v>15</v>
      </c>
      <c r="G1642" t="s">
        <v>1049</v>
      </c>
      <c r="H1642" t="s">
        <v>1050</v>
      </c>
      <c r="I1642">
        <v>562</v>
      </c>
      <c r="J1642" t="b">
        <v>0</v>
      </c>
      <c r="K1642">
        <v>1273</v>
      </c>
      <c r="L1642">
        <v>1908</v>
      </c>
      <c r="M1642" s="1">
        <v>43009.585925925923</v>
      </c>
    </row>
    <row r="1643" spans="1:13">
      <c r="A1643" t="s">
        <v>4928</v>
      </c>
      <c r="B1643" s="1">
        <v>43928.646782407406</v>
      </c>
      <c r="C1643" t="s">
        <v>4929</v>
      </c>
      <c r="D1643">
        <v>0</v>
      </c>
      <c r="E1643">
        <v>0</v>
      </c>
      <c r="F1643" t="s">
        <v>15</v>
      </c>
      <c r="G1643" t="s">
        <v>4930</v>
      </c>
      <c r="H1643" t="s">
        <v>4931</v>
      </c>
      <c r="I1643">
        <v>351</v>
      </c>
      <c r="J1643" t="b">
        <v>0</v>
      </c>
      <c r="K1643">
        <v>6</v>
      </c>
      <c r="L1643">
        <v>706</v>
      </c>
      <c r="M1643" s="1">
        <v>43115.390162037038</v>
      </c>
    </row>
    <row r="1644" spans="1:13">
      <c r="A1644" t="s">
        <v>4932</v>
      </c>
      <c r="B1644" s="1">
        <v>43928.646608796298</v>
      </c>
      <c r="C1644" t="s">
        <v>4933</v>
      </c>
      <c r="D1644">
        <v>0</v>
      </c>
      <c r="E1644">
        <v>0</v>
      </c>
      <c r="F1644" t="s">
        <v>15</v>
      </c>
      <c r="G1644" t="s">
        <v>700</v>
      </c>
      <c r="H1644" t="s">
        <v>4934</v>
      </c>
      <c r="I1644">
        <v>245</v>
      </c>
      <c r="J1644" t="b">
        <v>0</v>
      </c>
      <c r="K1644">
        <v>1462</v>
      </c>
      <c r="L1644">
        <v>65225</v>
      </c>
      <c r="M1644" s="1">
        <v>40109.296446759261</v>
      </c>
    </row>
    <row r="1645" spans="1:13">
      <c r="A1645" t="s">
        <v>4854</v>
      </c>
      <c r="B1645" s="1">
        <v>43928.646516203706</v>
      </c>
      <c r="C1645" t="s">
        <v>4935</v>
      </c>
      <c r="D1645">
        <v>4</v>
      </c>
      <c r="E1645">
        <v>0</v>
      </c>
      <c r="F1645" t="s">
        <v>15</v>
      </c>
      <c r="G1645" t="s">
        <v>4856</v>
      </c>
      <c r="H1645" t="s">
        <v>4857</v>
      </c>
      <c r="I1645">
        <v>1475</v>
      </c>
      <c r="J1645" t="b">
        <v>0</v>
      </c>
      <c r="K1645">
        <v>2234</v>
      </c>
      <c r="L1645">
        <v>63465</v>
      </c>
      <c r="M1645" s="1">
        <v>42404.347754629627</v>
      </c>
    </row>
    <row r="1646" spans="1:13" ht="67.5">
      <c r="A1646" t="s">
        <v>4936</v>
      </c>
      <c r="B1646" s="1">
        <v>43928.64644675926</v>
      </c>
      <c r="C1646" t="s">
        <v>4937</v>
      </c>
      <c r="D1646">
        <v>0</v>
      </c>
      <c r="E1646">
        <v>0</v>
      </c>
      <c r="F1646" t="s">
        <v>15</v>
      </c>
      <c r="G1646" t="s">
        <v>4938</v>
      </c>
      <c r="H1646" s="2" t="s">
        <v>4939</v>
      </c>
      <c r="I1646">
        <v>192</v>
      </c>
      <c r="J1646" t="b">
        <v>0</v>
      </c>
      <c r="K1646">
        <v>340</v>
      </c>
      <c r="L1646">
        <v>15838</v>
      </c>
      <c r="M1646" s="1">
        <v>42310.571377314816</v>
      </c>
    </row>
    <row r="1647" spans="1:13">
      <c r="A1647" t="s">
        <v>4940</v>
      </c>
      <c r="B1647" s="1">
        <v>43928.646331018521</v>
      </c>
      <c r="C1647" t="s">
        <v>4941</v>
      </c>
      <c r="D1647">
        <v>5</v>
      </c>
      <c r="E1647">
        <v>0</v>
      </c>
      <c r="F1647" t="s">
        <v>15</v>
      </c>
      <c r="G1647" t="s">
        <v>4942</v>
      </c>
      <c r="H1647" t="s">
        <v>4943</v>
      </c>
      <c r="I1647">
        <v>3368</v>
      </c>
      <c r="J1647" t="b">
        <v>0</v>
      </c>
      <c r="K1647">
        <v>2655</v>
      </c>
      <c r="L1647">
        <v>101448</v>
      </c>
      <c r="M1647" s="1">
        <v>40216.770335648151</v>
      </c>
    </row>
    <row r="1648" spans="1:13">
      <c r="A1648" t="s">
        <v>4944</v>
      </c>
      <c r="B1648" s="1">
        <v>43928.645844907405</v>
      </c>
      <c r="C1648" t="e">
        <f ca="1">wajiro_ao PayPayドームも屋根開ければ何とかなるんじゃない？</f>
        <v>#NAME?</v>
      </c>
      <c r="D1648">
        <v>0</v>
      </c>
      <c r="E1648">
        <v>0</v>
      </c>
      <c r="F1648" t="s">
        <v>15</v>
      </c>
      <c r="G1648" t="s">
        <v>222</v>
      </c>
      <c r="H1648" t="s">
        <v>4945</v>
      </c>
      <c r="I1648">
        <v>398</v>
      </c>
      <c r="J1648" t="b">
        <v>0</v>
      </c>
      <c r="K1648">
        <v>846</v>
      </c>
      <c r="L1648">
        <v>39510</v>
      </c>
      <c r="M1648" s="1">
        <v>40200.15452546296</v>
      </c>
    </row>
    <row r="1649" spans="1:13" ht="54">
      <c r="A1649" t="s">
        <v>4787</v>
      </c>
      <c r="B1649" s="1">
        <v>43928.64570601852</v>
      </c>
      <c r="C1649" t="s">
        <v>4946</v>
      </c>
      <c r="D1649">
        <v>0</v>
      </c>
      <c r="E1649">
        <v>0</v>
      </c>
      <c r="F1649" t="s">
        <v>15</v>
      </c>
      <c r="G1649" t="s">
        <v>4789</v>
      </c>
      <c r="H1649" s="2" t="s">
        <v>4790</v>
      </c>
      <c r="I1649">
        <v>98</v>
      </c>
      <c r="J1649" t="b">
        <v>0</v>
      </c>
      <c r="K1649">
        <v>158</v>
      </c>
      <c r="L1649">
        <v>61</v>
      </c>
      <c r="M1649" s="1">
        <v>43469.728159722225</v>
      </c>
    </row>
    <row r="1650" spans="1:13">
      <c r="A1650" t="s">
        <v>385</v>
      </c>
      <c r="B1650" s="1">
        <v>43928.64565972222</v>
      </c>
      <c r="C1650" t="s">
        <v>4947</v>
      </c>
      <c r="D1650">
        <v>0</v>
      </c>
      <c r="E1650">
        <v>0</v>
      </c>
      <c r="F1650" t="s">
        <v>15</v>
      </c>
      <c r="H1650" t="s">
        <v>387</v>
      </c>
      <c r="I1650">
        <v>1</v>
      </c>
      <c r="J1650" t="b">
        <v>0</v>
      </c>
      <c r="K1650">
        <v>2</v>
      </c>
      <c r="L1650">
        <v>134</v>
      </c>
      <c r="M1650" s="1">
        <v>43356.509479166663</v>
      </c>
    </row>
    <row r="1651" spans="1:13">
      <c r="A1651" t="s">
        <v>539</v>
      </c>
      <c r="B1651" s="1">
        <v>43928.645231481481</v>
      </c>
      <c r="C1651" t="s">
        <v>4948</v>
      </c>
      <c r="D1651">
        <v>7</v>
      </c>
      <c r="E1651">
        <v>0</v>
      </c>
      <c r="F1651" t="s">
        <v>15</v>
      </c>
      <c r="H1651" t="s">
        <v>541</v>
      </c>
      <c r="I1651">
        <v>104</v>
      </c>
      <c r="J1651" t="b">
        <v>0</v>
      </c>
      <c r="K1651">
        <v>111</v>
      </c>
      <c r="L1651">
        <v>115</v>
      </c>
      <c r="M1651" s="1">
        <v>42673.32744212963</v>
      </c>
    </row>
    <row r="1652" spans="1:13" ht="121.5">
      <c r="A1652" t="s">
        <v>417</v>
      </c>
      <c r="B1652" s="1">
        <v>43928.644733796296</v>
      </c>
      <c r="C1652" t="s">
        <v>4949</v>
      </c>
      <c r="D1652">
        <v>49</v>
      </c>
      <c r="E1652">
        <v>12</v>
      </c>
      <c r="F1652" t="s">
        <v>15</v>
      </c>
      <c r="G1652" t="s">
        <v>419</v>
      </c>
      <c r="H1652" s="2" t="s">
        <v>420</v>
      </c>
      <c r="I1652">
        <v>4154</v>
      </c>
      <c r="J1652" t="b">
        <v>0</v>
      </c>
      <c r="K1652">
        <v>377</v>
      </c>
      <c r="L1652">
        <v>9008</v>
      </c>
      <c r="M1652" s="1">
        <v>42221.702210648145</v>
      </c>
    </row>
    <row r="1653" spans="1:13">
      <c r="A1653" t="s">
        <v>4950</v>
      </c>
      <c r="B1653" s="1">
        <v>43928.644618055558</v>
      </c>
      <c r="C1653" t="s">
        <v>4951</v>
      </c>
      <c r="D1653">
        <v>0</v>
      </c>
      <c r="E1653">
        <v>0</v>
      </c>
      <c r="F1653" t="s">
        <v>15</v>
      </c>
      <c r="G1653" t="s">
        <v>4952</v>
      </c>
      <c r="H1653" t="s">
        <v>4953</v>
      </c>
      <c r="I1653">
        <v>1137</v>
      </c>
      <c r="J1653" t="b">
        <v>0</v>
      </c>
      <c r="K1653">
        <v>1194</v>
      </c>
      <c r="L1653">
        <v>8796</v>
      </c>
      <c r="M1653" s="1">
        <v>43433.542430555557</v>
      </c>
    </row>
    <row r="1654" spans="1:13">
      <c r="A1654" t="s">
        <v>827</v>
      </c>
      <c r="B1654" s="1">
        <v>43928.644479166665</v>
      </c>
      <c r="C1654" t="s">
        <v>4954</v>
      </c>
      <c r="D1654">
        <v>0</v>
      </c>
      <c r="E1654">
        <v>0</v>
      </c>
      <c r="F1654" t="s">
        <v>15</v>
      </c>
      <c r="H1654" t="s">
        <v>829</v>
      </c>
      <c r="I1654">
        <v>1633</v>
      </c>
      <c r="J1654" t="b">
        <v>0</v>
      </c>
      <c r="K1654">
        <v>3422</v>
      </c>
      <c r="L1654">
        <v>35807</v>
      </c>
      <c r="M1654" s="1">
        <v>43341.148958333331</v>
      </c>
    </row>
    <row r="1655" spans="1:13" ht="94.5">
      <c r="A1655" t="s">
        <v>4955</v>
      </c>
      <c r="B1655" s="1">
        <v>43928.644201388888</v>
      </c>
      <c r="C1655" t="s">
        <v>4956</v>
      </c>
      <c r="D1655">
        <v>10</v>
      </c>
      <c r="E1655">
        <v>2</v>
      </c>
      <c r="F1655" t="s">
        <v>15</v>
      </c>
      <c r="G1655" t="s">
        <v>4957</v>
      </c>
      <c r="H1655" s="2" t="s">
        <v>4958</v>
      </c>
      <c r="I1655">
        <v>231</v>
      </c>
      <c r="J1655" t="b">
        <v>0</v>
      </c>
      <c r="K1655">
        <v>254</v>
      </c>
      <c r="L1655">
        <v>628</v>
      </c>
      <c r="M1655" s="1">
        <v>40245.461469907408</v>
      </c>
    </row>
    <row r="1656" spans="1:13">
      <c r="A1656" t="s">
        <v>4959</v>
      </c>
      <c r="B1656" s="1">
        <v>43928.643935185188</v>
      </c>
      <c r="C1656" t="e">
        <f ca="1">_xlfn.SINGLE(kina_eru_an 本当に…私も周りからPayPayとか勧められてるけど),まったく理解できない😭もう本当に無理😣黒電話とか公衆電話しかない世界に戻りたい…笑</f>
        <v>#NAME?</v>
      </c>
      <c r="D1656">
        <v>1</v>
      </c>
      <c r="E1656">
        <v>0</v>
      </c>
      <c r="F1656" t="s">
        <v>15</v>
      </c>
      <c r="G1656" t="s">
        <v>243</v>
      </c>
      <c r="H1656" t="s">
        <v>4960</v>
      </c>
      <c r="I1656">
        <v>381</v>
      </c>
      <c r="J1656" t="b">
        <v>0</v>
      </c>
      <c r="K1656">
        <v>242</v>
      </c>
      <c r="L1656">
        <v>4372</v>
      </c>
      <c r="M1656" s="1">
        <v>40785.125601851854</v>
      </c>
    </row>
    <row r="1657" spans="1:13" ht="54">
      <c r="A1657" t="s">
        <v>4961</v>
      </c>
      <c r="B1657" s="1">
        <v>43928.64371527778</v>
      </c>
      <c r="C1657" t="s">
        <v>4962</v>
      </c>
      <c r="D1657">
        <v>0</v>
      </c>
      <c r="E1657">
        <v>0</v>
      </c>
      <c r="F1657" t="s">
        <v>15</v>
      </c>
      <c r="G1657" t="s">
        <v>4963</v>
      </c>
      <c r="H1657" s="2" t="s">
        <v>4964</v>
      </c>
      <c r="I1657">
        <v>1434</v>
      </c>
      <c r="J1657" t="b">
        <v>0</v>
      </c>
      <c r="K1657">
        <v>673</v>
      </c>
      <c r="L1657">
        <v>133797</v>
      </c>
      <c r="M1657" s="1">
        <v>40697.281921296293</v>
      </c>
    </row>
    <row r="1658" spans="1:13">
      <c r="A1658" t="s">
        <v>4965</v>
      </c>
      <c r="B1658" s="1">
        <v>43928.643645833334</v>
      </c>
      <c r="C1658" t="s">
        <v>4966</v>
      </c>
      <c r="D1658">
        <v>2</v>
      </c>
      <c r="E1658">
        <v>0</v>
      </c>
      <c r="F1658" t="s">
        <v>15</v>
      </c>
      <c r="G1658" t="s">
        <v>4967</v>
      </c>
      <c r="H1658" t="s">
        <v>4968</v>
      </c>
      <c r="I1658">
        <v>171</v>
      </c>
      <c r="J1658" t="b">
        <v>0</v>
      </c>
      <c r="K1658">
        <v>90</v>
      </c>
      <c r="L1658">
        <v>4883</v>
      </c>
      <c r="M1658" s="1">
        <v>41013.178217592591</v>
      </c>
    </row>
    <row r="1659" spans="1:13">
      <c r="A1659" t="s">
        <v>4969</v>
      </c>
      <c r="B1659" s="1">
        <v>43928.643518518518</v>
      </c>
      <c r="C1659" t="e">
        <f ca="1">_xlfn.SINGLE(tomakondo _xlfn.SINGLE(cozy13 paypayの方が手数料やすいの？))</f>
        <v>#NAME?</v>
      </c>
      <c r="D1659">
        <v>0</v>
      </c>
      <c r="E1659">
        <v>0</v>
      </c>
      <c r="F1659" t="s">
        <v>15</v>
      </c>
      <c r="H1659" t="s">
        <v>4970</v>
      </c>
      <c r="I1659">
        <v>90</v>
      </c>
      <c r="J1659" t="b">
        <v>0</v>
      </c>
      <c r="K1659">
        <v>185</v>
      </c>
      <c r="L1659">
        <v>5409</v>
      </c>
      <c r="M1659" s="1">
        <v>41765.962870370371</v>
      </c>
    </row>
    <row r="1660" spans="1:13">
      <c r="A1660" t="s">
        <v>4971</v>
      </c>
      <c r="B1660" s="1">
        <v>43928.643368055556</v>
      </c>
      <c r="C1660" t="s">
        <v>4972</v>
      </c>
      <c r="D1660">
        <v>0</v>
      </c>
      <c r="E1660">
        <v>0</v>
      </c>
      <c r="F1660" t="s">
        <v>15</v>
      </c>
      <c r="G1660" t="s">
        <v>4973</v>
      </c>
      <c r="H1660" t="s">
        <v>4974</v>
      </c>
      <c r="I1660">
        <v>214</v>
      </c>
      <c r="J1660" t="b">
        <v>0</v>
      </c>
      <c r="K1660">
        <v>135</v>
      </c>
      <c r="L1660">
        <v>8871</v>
      </c>
      <c r="M1660" s="1">
        <v>40963.324479166666</v>
      </c>
    </row>
    <row r="1661" spans="1:13">
      <c r="A1661" t="s">
        <v>4975</v>
      </c>
      <c r="B1661" s="1">
        <v>43928.643310185187</v>
      </c>
      <c r="C1661" t="s">
        <v>4976</v>
      </c>
      <c r="D1661">
        <v>0</v>
      </c>
      <c r="E1661">
        <v>0</v>
      </c>
      <c r="F1661" t="s">
        <v>15</v>
      </c>
      <c r="H1661" t="s">
        <v>4977</v>
      </c>
      <c r="I1661">
        <v>445</v>
      </c>
      <c r="J1661" t="b">
        <v>0</v>
      </c>
      <c r="K1661">
        <v>344</v>
      </c>
      <c r="L1661">
        <v>5258</v>
      </c>
      <c r="M1661" s="1">
        <v>42475.603483796294</v>
      </c>
    </row>
    <row r="1662" spans="1:13">
      <c r="A1662" t="s">
        <v>4978</v>
      </c>
      <c r="B1662" s="1">
        <v>43928.643067129633</v>
      </c>
      <c r="C1662" t="s">
        <v>4979</v>
      </c>
      <c r="D1662">
        <v>1</v>
      </c>
      <c r="E1662">
        <v>0</v>
      </c>
      <c r="F1662" t="s">
        <v>15</v>
      </c>
      <c r="G1662" t="s">
        <v>4980</v>
      </c>
      <c r="H1662" t="s">
        <v>4981</v>
      </c>
      <c r="I1662">
        <v>496</v>
      </c>
      <c r="J1662" t="b">
        <v>0</v>
      </c>
      <c r="K1662">
        <v>897</v>
      </c>
      <c r="L1662">
        <v>3035</v>
      </c>
      <c r="M1662" s="1">
        <v>43891.280104166668</v>
      </c>
    </row>
    <row r="1663" spans="1:13">
      <c r="A1663" t="s">
        <v>4982</v>
      </c>
      <c r="B1663" s="1">
        <v>43928.642974537041</v>
      </c>
      <c r="C1663" t="e">
        <f ca="1">_ena_dayo_2 カッコつけてPayPayでって言ってる。えへへへ</f>
        <v>#NAME?</v>
      </c>
      <c r="D1663">
        <v>0</v>
      </c>
      <c r="E1663">
        <v>0</v>
      </c>
      <c r="F1663" t="s">
        <v>15</v>
      </c>
      <c r="G1663" t="s">
        <v>4983</v>
      </c>
      <c r="H1663" t="s">
        <v>4984</v>
      </c>
      <c r="I1663">
        <v>129</v>
      </c>
      <c r="J1663" t="b">
        <v>0</v>
      </c>
      <c r="K1663">
        <v>175</v>
      </c>
      <c r="L1663">
        <v>22716</v>
      </c>
      <c r="M1663" s="1">
        <v>43737.355219907404</v>
      </c>
    </row>
    <row r="1664" spans="1:13">
      <c r="A1664" t="s">
        <v>539</v>
      </c>
      <c r="B1664" s="1">
        <v>43928.642500000002</v>
      </c>
      <c r="C1664" t="e">
        <f ca="1">pyonT__T もうプーさん振り回さないでな爆笑😂😂見てても辛いから😆</f>
        <v>#NAME?</v>
      </c>
      <c r="D1664">
        <v>0</v>
      </c>
      <c r="E1664">
        <v>0</v>
      </c>
      <c r="F1664" t="s">
        <v>15</v>
      </c>
      <c r="H1664" t="s">
        <v>541</v>
      </c>
      <c r="I1664">
        <v>104</v>
      </c>
      <c r="J1664" t="b">
        <v>0</v>
      </c>
      <c r="K1664">
        <v>111</v>
      </c>
      <c r="L1664">
        <v>115</v>
      </c>
      <c r="M1664" s="1">
        <v>42673.32744212963</v>
      </c>
    </row>
    <row r="1665" spans="1:13">
      <c r="A1665" t="s">
        <v>2186</v>
      </c>
      <c r="B1665" s="1">
        <v>43928.641979166663</v>
      </c>
      <c r="C1665" t="s">
        <v>4985</v>
      </c>
      <c r="D1665">
        <v>6</v>
      </c>
      <c r="E1665">
        <v>4</v>
      </c>
      <c r="F1665" t="s">
        <v>15</v>
      </c>
      <c r="G1665" t="s">
        <v>2188</v>
      </c>
      <c r="H1665" t="s">
        <v>2189</v>
      </c>
      <c r="I1665">
        <v>2008</v>
      </c>
      <c r="J1665" t="b">
        <v>0</v>
      </c>
      <c r="K1665">
        <v>629</v>
      </c>
      <c r="L1665">
        <v>3336</v>
      </c>
      <c r="M1665" s="1">
        <v>42539.329456018517</v>
      </c>
    </row>
    <row r="1666" spans="1:13">
      <c r="A1666" t="s">
        <v>4986</v>
      </c>
      <c r="B1666" s="1">
        <v>43928.641875000001</v>
      </c>
      <c r="C1666" t="s">
        <v>4987</v>
      </c>
      <c r="D1666">
        <v>0</v>
      </c>
      <c r="E1666">
        <v>0</v>
      </c>
      <c r="F1666" t="s">
        <v>15</v>
      </c>
      <c r="H1666" t="s">
        <v>4988</v>
      </c>
      <c r="I1666">
        <v>3</v>
      </c>
      <c r="J1666" t="b">
        <v>0</v>
      </c>
      <c r="K1666">
        <v>0</v>
      </c>
      <c r="L1666">
        <v>15</v>
      </c>
      <c r="M1666" s="1">
        <v>43921.27</v>
      </c>
    </row>
    <row r="1667" spans="1:13" ht="54">
      <c r="A1667" t="s">
        <v>4787</v>
      </c>
      <c r="B1667" s="1">
        <v>43928.641689814816</v>
      </c>
      <c r="C1667" t="e">
        <f ca="1">poyon__2 なんかおじいちゃんとか怖い系の人が可愛いPayPay使ってるの見たらギャップで笑っちゃうんだよね私www</f>
        <v>#NAME?</v>
      </c>
      <c r="D1667">
        <v>0</v>
      </c>
      <c r="E1667">
        <v>0</v>
      </c>
      <c r="F1667" t="s">
        <v>15</v>
      </c>
      <c r="G1667" t="s">
        <v>4789</v>
      </c>
      <c r="H1667" s="2" t="s">
        <v>4790</v>
      </c>
      <c r="I1667">
        <v>98</v>
      </c>
      <c r="J1667" t="b">
        <v>0</v>
      </c>
      <c r="K1667">
        <v>158</v>
      </c>
      <c r="L1667">
        <v>61</v>
      </c>
      <c r="M1667" s="1">
        <v>43469.728159722225</v>
      </c>
    </row>
    <row r="1668" spans="1:13">
      <c r="A1668" t="s">
        <v>4989</v>
      </c>
      <c r="B1668" s="1">
        <v>43928.641377314816</v>
      </c>
      <c r="C1668" t="e">
        <f ca="1">_xlfn.SINGLE(azarea4 とりあえず),paypay,VisaのID,Suicaあれば財布いらないです。(優先順)</f>
        <v>#NAME?</v>
      </c>
      <c r="D1668">
        <v>1</v>
      </c>
      <c r="E1668">
        <v>0</v>
      </c>
      <c r="F1668" t="s">
        <v>15</v>
      </c>
      <c r="G1668" t="s">
        <v>4990</v>
      </c>
      <c r="H1668" t="s">
        <v>4991</v>
      </c>
      <c r="I1668">
        <v>1153</v>
      </c>
      <c r="J1668" t="b">
        <v>0</v>
      </c>
      <c r="K1668">
        <v>1326</v>
      </c>
      <c r="L1668">
        <v>36021</v>
      </c>
      <c r="M1668" s="1">
        <v>39994.453287037039</v>
      </c>
    </row>
    <row r="1669" spans="1:13">
      <c r="A1669" t="s">
        <v>539</v>
      </c>
      <c r="B1669" s="1">
        <v>43928.641296296293</v>
      </c>
      <c r="C1669" t="e">
        <f ca="1">raku_jcfl_r 俺らマヌケかました感あるの否めん爆笑😂😂</f>
        <v>#NAME?</v>
      </c>
      <c r="D1669">
        <v>0</v>
      </c>
      <c r="E1669">
        <v>0</v>
      </c>
      <c r="F1669" t="s">
        <v>15</v>
      </c>
      <c r="H1669" t="s">
        <v>541</v>
      </c>
      <c r="I1669">
        <v>104</v>
      </c>
      <c r="J1669" t="b">
        <v>0</v>
      </c>
      <c r="K1669">
        <v>111</v>
      </c>
      <c r="L1669">
        <v>115</v>
      </c>
      <c r="M1669" s="1">
        <v>42673.32744212963</v>
      </c>
    </row>
    <row r="1670" spans="1:13">
      <c r="A1670" t="s">
        <v>4992</v>
      </c>
      <c r="B1670" s="1">
        <v>43928.641238425924</v>
      </c>
      <c r="C1670" t="s">
        <v>4993</v>
      </c>
      <c r="D1670">
        <v>3</v>
      </c>
      <c r="E1670">
        <v>0</v>
      </c>
      <c r="F1670" t="s">
        <v>15</v>
      </c>
      <c r="H1670" t="s">
        <v>4994</v>
      </c>
      <c r="I1670">
        <v>115</v>
      </c>
      <c r="J1670" t="b">
        <v>0</v>
      </c>
      <c r="K1670">
        <v>158</v>
      </c>
      <c r="L1670">
        <v>1565</v>
      </c>
      <c r="M1670" s="1">
        <v>43641.699016203704</v>
      </c>
    </row>
    <row r="1671" spans="1:13">
      <c r="A1671" t="s">
        <v>4995</v>
      </c>
      <c r="B1671" s="1">
        <v>43928.6403587963</v>
      </c>
      <c r="C1671" t="s">
        <v>4996</v>
      </c>
      <c r="D1671">
        <v>0</v>
      </c>
      <c r="E1671">
        <v>0</v>
      </c>
      <c r="F1671" t="s">
        <v>15</v>
      </c>
      <c r="H1671" t="s">
        <v>4997</v>
      </c>
      <c r="I1671">
        <v>53</v>
      </c>
      <c r="J1671" t="b">
        <v>0</v>
      </c>
      <c r="K1671">
        <v>305</v>
      </c>
      <c r="L1671">
        <v>709</v>
      </c>
      <c r="M1671" s="1">
        <v>43205.387280092589</v>
      </c>
    </row>
    <row r="1672" spans="1:13" ht="54">
      <c r="A1672" t="s">
        <v>4998</v>
      </c>
      <c r="B1672" s="1">
        <v>43928.640011574076</v>
      </c>
      <c r="C1672" t="s">
        <v>4999</v>
      </c>
      <c r="D1672">
        <v>0</v>
      </c>
      <c r="E1672">
        <v>0</v>
      </c>
      <c r="F1672" t="s">
        <v>15</v>
      </c>
      <c r="G1672" t="s">
        <v>4917</v>
      </c>
      <c r="H1672" s="2" t="s">
        <v>5000</v>
      </c>
      <c r="I1672">
        <v>232</v>
      </c>
      <c r="J1672" t="b">
        <v>0</v>
      </c>
      <c r="K1672">
        <v>224</v>
      </c>
      <c r="L1672">
        <v>32107</v>
      </c>
      <c r="M1672" s="1">
        <v>41112.470601851855</v>
      </c>
    </row>
    <row r="1673" spans="1:13">
      <c r="A1673" t="s">
        <v>5001</v>
      </c>
      <c r="B1673" s="1">
        <v>43928.639803240738</v>
      </c>
      <c r="C1673" t="s">
        <v>5002</v>
      </c>
      <c r="D1673">
        <v>0</v>
      </c>
      <c r="E1673">
        <v>0</v>
      </c>
      <c r="F1673" t="s">
        <v>15</v>
      </c>
      <c r="H1673" t="s">
        <v>5003</v>
      </c>
      <c r="I1673">
        <v>1237</v>
      </c>
      <c r="J1673" t="b">
        <v>0</v>
      </c>
      <c r="K1673">
        <v>4470</v>
      </c>
      <c r="L1673">
        <v>5559</v>
      </c>
      <c r="M1673" s="1">
        <v>41765.349166666667</v>
      </c>
    </row>
    <row r="1674" spans="1:13">
      <c r="A1674" t="s">
        <v>5004</v>
      </c>
      <c r="B1674" s="1">
        <v>43928.639768518522</v>
      </c>
      <c r="C1674" t="s">
        <v>5005</v>
      </c>
      <c r="D1674">
        <v>0</v>
      </c>
      <c r="E1674">
        <v>0</v>
      </c>
      <c r="F1674" t="s">
        <v>15</v>
      </c>
      <c r="G1674" t="s">
        <v>5006</v>
      </c>
      <c r="H1674" t="s">
        <v>5007</v>
      </c>
      <c r="I1674">
        <v>1441</v>
      </c>
      <c r="J1674" t="b">
        <v>0</v>
      </c>
      <c r="K1674">
        <v>1585</v>
      </c>
      <c r="L1674">
        <v>26699</v>
      </c>
      <c r="M1674" s="1">
        <v>41807.740648148145</v>
      </c>
    </row>
    <row r="1675" spans="1:13" ht="54">
      <c r="A1675" t="s">
        <v>5008</v>
      </c>
      <c r="B1675" s="1">
        <v>43928.63958333333</v>
      </c>
      <c r="C1675" t="s">
        <v>5009</v>
      </c>
      <c r="D1675">
        <v>0</v>
      </c>
      <c r="E1675">
        <v>0</v>
      </c>
      <c r="F1675" t="s">
        <v>15</v>
      </c>
      <c r="G1675" t="s">
        <v>5010</v>
      </c>
      <c r="H1675" s="2" t="s">
        <v>5011</v>
      </c>
      <c r="I1675">
        <v>58</v>
      </c>
      <c r="J1675" t="b">
        <v>0</v>
      </c>
      <c r="K1675">
        <v>368</v>
      </c>
      <c r="L1675">
        <v>31156</v>
      </c>
      <c r="M1675" s="1">
        <v>40214.420115740744</v>
      </c>
    </row>
    <row r="1676" spans="1:13">
      <c r="A1676" t="s">
        <v>5012</v>
      </c>
      <c r="B1676" s="1">
        <v>43928.639490740738</v>
      </c>
      <c r="C1676" t="s">
        <v>5013</v>
      </c>
      <c r="D1676">
        <v>1</v>
      </c>
      <c r="E1676">
        <v>0</v>
      </c>
      <c r="F1676" t="s">
        <v>15</v>
      </c>
      <c r="I1676">
        <v>13</v>
      </c>
      <c r="J1676" t="b">
        <v>0</v>
      </c>
      <c r="K1676">
        <v>16</v>
      </c>
      <c r="L1676">
        <v>49</v>
      </c>
      <c r="M1676" s="1">
        <v>42593.610706018517</v>
      </c>
    </row>
    <row r="1677" spans="1:13">
      <c r="A1677" t="s">
        <v>5014</v>
      </c>
      <c r="B1677" s="1">
        <v>43928.639409722222</v>
      </c>
      <c r="C1677" t="e">
        <f ca="1">candy_kirarin PayPayとかもサッパリ解らぬよ……ポイント貰っても使えないんじゃ意味ないよね↘️↘️</f>
        <v>#NAME?</v>
      </c>
      <c r="D1677">
        <v>1</v>
      </c>
      <c r="E1677">
        <v>0</v>
      </c>
      <c r="F1677" t="s">
        <v>15</v>
      </c>
      <c r="G1677" t="s">
        <v>5015</v>
      </c>
      <c r="H1677" t="s">
        <v>5016</v>
      </c>
      <c r="I1677">
        <v>616</v>
      </c>
      <c r="J1677" t="b">
        <v>0</v>
      </c>
      <c r="K1677">
        <v>406</v>
      </c>
      <c r="L1677">
        <v>2679</v>
      </c>
      <c r="M1677" s="1">
        <v>43654.002060185187</v>
      </c>
    </row>
    <row r="1678" spans="1:13">
      <c r="A1678" t="s">
        <v>5017</v>
      </c>
      <c r="B1678" s="1">
        <v>43928.639351851853</v>
      </c>
      <c r="C1678" t="s">
        <v>5018</v>
      </c>
      <c r="D1678">
        <v>1</v>
      </c>
      <c r="E1678">
        <v>1</v>
      </c>
      <c r="F1678" t="s">
        <v>15</v>
      </c>
      <c r="G1678" t="s">
        <v>5019</v>
      </c>
      <c r="H1678" t="s">
        <v>5020</v>
      </c>
      <c r="I1678">
        <v>1160</v>
      </c>
      <c r="J1678" t="b">
        <v>0</v>
      </c>
      <c r="K1678">
        <v>845</v>
      </c>
      <c r="L1678">
        <v>65</v>
      </c>
      <c r="M1678" s="1">
        <v>43888.025300925925</v>
      </c>
    </row>
    <row r="1679" spans="1:13">
      <c r="A1679" t="s">
        <v>5021</v>
      </c>
      <c r="B1679" s="1">
        <v>43928.639085648145</v>
      </c>
      <c r="C1679" t="s">
        <v>5022</v>
      </c>
      <c r="D1679">
        <v>0</v>
      </c>
      <c r="E1679">
        <v>0</v>
      </c>
      <c r="F1679" t="s">
        <v>15</v>
      </c>
      <c r="H1679" t="s">
        <v>5023</v>
      </c>
      <c r="I1679">
        <v>73</v>
      </c>
      <c r="J1679" t="b">
        <v>0</v>
      </c>
      <c r="K1679">
        <v>87</v>
      </c>
      <c r="L1679">
        <v>464</v>
      </c>
      <c r="M1679" s="1">
        <v>43919.221446759257</v>
      </c>
    </row>
    <row r="1680" spans="1:13">
      <c r="A1680" t="s">
        <v>5024</v>
      </c>
      <c r="B1680" s="1">
        <v>43928.638761574075</v>
      </c>
      <c r="C1680" t="e">
        <f ca="1">tuoyoo2018 PayPayお願いします</f>
        <v>#NAME?</v>
      </c>
      <c r="D1680">
        <v>0</v>
      </c>
      <c r="E1680">
        <v>0</v>
      </c>
      <c r="F1680" t="s">
        <v>15</v>
      </c>
      <c r="H1680" t="s">
        <v>5025</v>
      </c>
      <c r="I1680">
        <v>5</v>
      </c>
      <c r="J1680" t="b">
        <v>0</v>
      </c>
      <c r="K1680">
        <v>16</v>
      </c>
      <c r="L1680">
        <v>37</v>
      </c>
      <c r="M1680" s="1">
        <v>42730.091921296298</v>
      </c>
    </row>
    <row r="1681" spans="1:13">
      <c r="A1681" t="s">
        <v>5026</v>
      </c>
      <c r="B1681" s="1">
        <v>43928.638344907406</v>
      </c>
      <c r="C1681" t="s">
        <v>5027</v>
      </c>
      <c r="D1681">
        <v>0</v>
      </c>
      <c r="E1681">
        <v>0</v>
      </c>
      <c r="F1681" t="s">
        <v>15</v>
      </c>
      <c r="H1681" t="s">
        <v>5028</v>
      </c>
      <c r="I1681">
        <v>12</v>
      </c>
      <c r="J1681" t="b">
        <v>0</v>
      </c>
      <c r="K1681">
        <v>77</v>
      </c>
      <c r="L1681">
        <v>1849</v>
      </c>
      <c r="M1681" s="1">
        <v>42120.330335648148</v>
      </c>
    </row>
    <row r="1682" spans="1:13">
      <c r="A1682" t="s">
        <v>5029</v>
      </c>
      <c r="B1682" s="1">
        <v>43928.638252314813</v>
      </c>
      <c r="C1682" t="s">
        <v>5030</v>
      </c>
      <c r="D1682">
        <v>1</v>
      </c>
      <c r="E1682">
        <v>2</v>
      </c>
      <c r="F1682" t="s">
        <v>15</v>
      </c>
      <c r="G1682" t="s">
        <v>3651</v>
      </c>
      <c r="H1682" t="s">
        <v>5031</v>
      </c>
      <c r="I1682">
        <v>1228</v>
      </c>
      <c r="J1682" t="b">
        <v>0</v>
      </c>
      <c r="K1682">
        <v>919</v>
      </c>
      <c r="L1682">
        <v>9752</v>
      </c>
      <c r="M1682" s="1">
        <v>42792.322523148148</v>
      </c>
    </row>
    <row r="1683" spans="1:13">
      <c r="A1683" t="s">
        <v>5032</v>
      </c>
      <c r="B1683" s="1">
        <v>43928.63821759259</v>
      </c>
      <c r="C1683" t="s">
        <v>5033</v>
      </c>
      <c r="D1683">
        <v>3</v>
      </c>
      <c r="E1683">
        <v>0</v>
      </c>
      <c r="F1683" t="s">
        <v>15</v>
      </c>
      <c r="H1683" t="s">
        <v>5034</v>
      </c>
      <c r="I1683">
        <v>381</v>
      </c>
      <c r="J1683" t="b">
        <v>0</v>
      </c>
      <c r="K1683">
        <v>382</v>
      </c>
      <c r="L1683">
        <v>1460</v>
      </c>
      <c r="M1683" s="1">
        <v>43695.449756944443</v>
      </c>
    </row>
    <row r="1684" spans="1:13">
      <c r="A1684" t="s">
        <v>5035</v>
      </c>
      <c r="B1684" s="1">
        <v>43928.63753472222</v>
      </c>
      <c r="C1684" t="s">
        <v>5036</v>
      </c>
      <c r="D1684">
        <v>1</v>
      </c>
      <c r="E1684">
        <v>0</v>
      </c>
      <c r="F1684" t="s">
        <v>15</v>
      </c>
      <c r="G1684" t="s">
        <v>5037</v>
      </c>
      <c r="H1684" t="s">
        <v>5038</v>
      </c>
      <c r="I1684">
        <v>77</v>
      </c>
      <c r="J1684" t="b">
        <v>0</v>
      </c>
      <c r="K1684">
        <v>71</v>
      </c>
      <c r="L1684">
        <v>1888</v>
      </c>
      <c r="M1684" s="1">
        <v>43572.518946759257</v>
      </c>
    </row>
    <row r="1685" spans="1:13" ht="81">
      <c r="A1685" t="s">
        <v>5039</v>
      </c>
      <c r="B1685" s="1">
        <v>43928.637372685182</v>
      </c>
      <c r="C1685" t="e">
        <f ca="1">mu_chanchan_ PayPayはイメージキャラから宮川大輔外してくれたら考えてやる。</f>
        <v>#NAME?</v>
      </c>
      <c r="D1685">
        <v>0</v>
      </c>
      <c r="E1685">
        <v>0</v>
      </c>
      <c r="F1685" t="s">
        <v>15</v>
      </c>
      <c r="H1685" s="2" t="s">
        <v>5040</v>
      </c>
      <c r="I1685">
        <v>199</v>
      </c>
      <c r="J1685" t="b">
        <v>0</v>
      </c>
      <c r="K1685">
        <v>920</v>
      </c>
      <c r="L1685">
        <v>22786</v>
      </c>
      <c r="M1685" s="1">
        <v>40114.010254629633</v>
      </c>
    </row>
    <row r="1686" spans="1:13">
      <c r="A1686" t="s">
        <v>5041</v>
      </c>
      <c r="B1686" s="1">
        <v>43928.636400462965</v>
      </c>
      <c r="C1686" t="s">
        <v>5042</v>
      </c>
      <c r="D1686">
        <v>4</v>
      </c>
      <c r="E1686">
        <v>0</v>
      </c>
      <c r="F1686" t="s">
        <v>15</v>
      </c>
      <c r="H1686" t="s">
        <v>5043</v>
      </c>
      <c r="I1686">
        <v>128</v>
      </c>
      <c r="J1686" t="b">
        <v>0</v>
      </c>
      <c r="K1686">
        <v>98</v>
      </c>
      <c r="L1686">
        <v>1106</v>
      </c>
      <c r="M1686" s="1">
        <v>43590.51630787037</v>
      </c>
    </row>
    <row r="1687" spans="1:13">
      <c r="A1687" t="s">
        <v>5044</v>
      </c>
      <c r="B1687" s="1">
        <v>43928.636203703703</v>
      </c>
      <c r="C1687" t="s">
        <v>5045</v>
      </c>
      <c r="D1687">
        <v>26</v>
      </c>
      <c r="E1687">
        <v>1</v>
      </c>
      <c r="F1687" t="s">
        <v>15</v>
      </c>
      <c r="G1687" t="s">
        <v>5046</v>
      </c>
      <c r="H1687" t="s">
        <v>5047</v>
      </c>
      <c r="I1687">
        <v>720</v>
      </c>
      <c r="J1687" t="b">
        <v>0</v>
      </c>
      <c r="K1687">
        <v>164</v>
      </c>
      <c r="L1687">
        <v>7866</v>
      </c>
      <c r="M1687" s="1">
        <v>43462.108587962961</v>
      </c>
    </row>
    <row r="1688" spans="1:13">
      <c r="A1688" t="s">
        <v>5048</v>
      </c>
      <c r="B1688" s="1">
        <v>43928.635937500003</v>
      </c>
      <c r="C1688" t="s">
        <v>5049</v>
      </c>
      <c r="D1688">
        <v>2</v>
      </c>
      <c r="E1688">
        <v>0</v>
      </c>
      <c r="F1688" t="s">
        <v>15</v>
      </c>
      <c r="G1688" t="s">
        <v>5050</v>
      </c>
      <c r="H1688" t="s">
        <v>5051</v>
      </c>
      <c r="I1688">
        <v>466</v>
      </c>
      <c r="J1688" t="b">
        <v>0</v>
      </c>
      <c r="K1688">
        <v>524</v>
      </c>
      <c r="L1688">
        <v>44530</v>
      </c>
      <c r="M1688" s="1">
        <v>41109.578275462962</v>
      </c>
    </row>
    <row r="1689" spans="1:13">
      <c r="A1689" t="s">
        <v>5052</v>
      </c>
      <c r="B1689" s="1">
        <v>43928.635000000002</v>
      </c>
      <c r="C1689" t="s">
        <v>5053</v>
      </c>
      <c r="D1689">
        <v>0</v>
      </c>
      <c r="E1689">
        <v>0</v>
      </c>
      <c r="F1689" t="s">
        <v>15</v>
      </c>
      <c r="G1689" t="s">
        <v>2468</v>
      </c>
      <c r="H1689" t="s">
        <v>5054</v>
      </c>
      <c r="I1689">
        <v>142</v>
      </c>
      <c r="J1689" t="b">
        <v>0</v>
      </c>
      <c r="K1689">
        <v>350</v>
      </c>
      <c r="L1689">
        <v>9224</v>
      </c>
      <c r="M1689" s="1">
        <v>40292.350023148145</v>
      </c>
    </row>
    <row r="1690" spans="1:13">
      <c r="A1690" t="s">
        <v>4928</v>
      </c>
      <c r="B1690" s="1">
        <v>43928.634687500002</v>
      </c>
      <c r="C1690" t="s">
        <v>5055</v>
      </c>
      <c r="D1690">
        <v>1</v>
      </c>
      <c r="E1690">
        <v>0</v>
      </c>
      <c r="F1690" t="s">
        <v>15</v>
      </c>
      <c r="G1690" t="s">
        <v>4930</v>
      </c>
      <c r="H1690" t="s">
        <v>4931</v>
      </c>
      <c r="I1690">
        <v>351</v>
      </c>
      <c r="J1690" t="b">
        <v>0</v>
      </c>
      <c r="K1690">
        <v>6</v>
      </c>
      <c r="L1690">
        <v>706</v>
      </c>
      <c r="M1690" s="1">
        <v>43115.390162037038</v>
      </c>
    </row>
    <row r="1691" spans="1:13">
      <c r="A1691" t="s">
        <v>5056</v>
      </c>
      <c r="B1691" s="1">
        <v>43928.634502314817</v>
      </c>
      <c r="C1691" t="s">
        <v>5057</v>
      </c>
      <c r="D1691">
        <v>0</v>
      </c>
      <c r="E1691">
        <v>0</v>
      </c>
      <c r="F1691" t="s">
        <v>15</v>
      </c>
      <c r="G1691" t="s">
        <v>5058</v>
      </c>
      <c r="H1691" t="s">
        <v>5059</v>
      </c>
      <c r="I1691">
        <v>435</v>
      </c>
      <c r="J1691" t="b">
        <v>0</v>
      </c>
      <c r="K1691">
        <v>519</v>
      </c>
      <c r="L1691">
        <v>78594</v>
      </c>
      <c r="M1691" s="1">
        <v>42652.142199074071</v>
      </c>
    </row>
    <row r="1692" spans="1:13">
      <c r="A1692" t="s">
        <v>5060</v>
      </c>
      <c r="B1692" s="1">
        <v>43928.634340277778</v>
      </c>
      <c r="C1692" t="e">
        <f ca="1">_xlfn.SINGLE(h_nagayama PayPayのようなQRコード決済は常に利用しているけど),SuicaみたいにFeliCaとかNFC決済の方が楽。</f>
        <v>#NAME?</v>
      </c>
      <c r="D1692">
        <v>1</v>
      </c>
      <c r="E1692">
        <v>0</v>
      </c>
      <c r="F1692" t="s">
        <v>15</v>
      </c>
      <c r="G1692" t="s">
        <v>5061</v>
      </c>
      <c r="H1692" t="s">
        <v>5062</v>
      </c>
      <c r="I1692">
        <v>616</v>
      </c>
      <c r="J1692" t="b">
        <v>0</v>
      </c>
      <c r="K1692">
        <v>1597</v>
      </c>
      <c r="L1692">
        <v>2294</v>
      </c>
      <c r="M1692" s="1">
        <v>43720.397361111114</v>
      </c>
    </row>
    <row r="1693" spans="1:13">
      <c r="A1693" t="s">
        <v>5063</v>
      </c>
      <c r="B1693" s="1">
        <v>43928.634143518517</v>
      </c>
      <c r="C1693" t="e">
        <f ca="1">tuoyoo2018 paypay希望です🙏</f>
        <v>#NAME?</v>
      </c>
      <c r="D1693">
        <v>0</v>
      </c>
      <c r="E1693">
        <v>0</v>
      </c>
      <c r="F1693" t="s">
        <v>15</v>
      </c>
      <c r="H1693" t="s">
        <v>5064</v>
      </c>
      <c r="I1693">
        <v>70</v>
      </c>
      <c r="J1693" t="b">
        <v>0</v>
      </c>
      <c r="K1693">
        <v>180</v>
      </c>
      <c r="L1693">
        <v>3783</v>
      </c>
      <c r="M1693" s="1">
        <v>40328.521296296298</v>
      </c>
    </row>
    <row r="1694" spans="1:13">
      <c r="A1694" t="s">
        <v>5065</v>
      </c>
      <c r="B1694" s="1">
        <v>43928.63386574074</v>
      </c>
      <c r="C1694" t="s">
        <v>5066</v>
      </c>
      <c r="D1694">
        <v>0</v>
      </c>
      <c r="E1694">
        <v>0</v>
      </c>
      <c r="F1694" t="s">
        <v>15</v>
      </c>
      <c r="G1694" t="s">
        <v>5067</v>
      </c>
      <c r="H1694" t="s">
        <v>5068</v>
      </c>
      <c r="I1694">
        <v>299</v>
      </c>
      <c r="J1694" t="b">
        <v>0</v>
      </c>
      <c r="K1694">
        <v>475</v>
      </c>
      <c r="L1694">
        <v>2253</v>
      </c>
      <c r="M1694" s="1">
        <v>42197.581863425927</v>
      </c>
    </row>
    <row r="1695" spans="1:13">
      <c r="A1695" t="s">
        <v>385</v>
      </c>
      <c r="B1695" s="1">
        <v>43928.633784722224</v>
      </c>
      <c r="C1695" t="s">
        <v>5069</v>
      </c>
      <c r="D1695">
        <v>0</v>
      </c>
      <c r="E1695">
        <v>0</v>
      </c>
      <c r="F1695" t="s">
        <v>15</v>
      </c>
      <c r="H1695" t="s">
        <v>387</v>
      </c>
      <c r="I1695">
        <v>1</v>
      </c>
      <c r="J1695" t="b">
        <v>0</v>
      </c>
      <c r="K1695">
        <v>2</v>
      </c>
      <c r="L1695">
        <v>134</v>
      </c>
      <c r="M1695" s="1">
        <v>43356.509479166663</v>
      </c>
    </row>
    <row r="1696" spans="1:13">
      <c r="A1696" t="s">
        <v>2743</v>
      </c>
      <c r="B1696" s="1">
        <v>43928.633506944447</v>
      </c>
      <c r="C1696" t="s">
        <v>5070</v>
      </c>
      <c r="D1696">
        <v>0</v>
      </c>
      <c r="E1696">
        <v>0</v>
      </c>
      <c r="F1696" t="s">
        <v>15</v>
      </c>
      <c r="G1696" t="s">
        <v>357</v>
      </c>
      <c r="H1696" t="s">
        <v>2745</v>
      </c>
      <c r="I1696">
        <v>2941</v>
      </c>
      <c r="J1696" t="b">
        <v>0</v>
      </c>
      <c r="K1696">
        <v>1633</v>
      </c>
      <c r="L1696">
        <v>74159</v>
      </c>
      <c r="M1696" s="1">
        <v>42002.20989583333</v>
      </c>
    </row>
    <row r="1697" spans="1:13">
      <c r="A1697" t="s">
        <v>5071</v>
      </c>
      <c r="B1697" s="1">
        <v>43928.6327662037</v>
      </c>
      <c r="C1697" t="s">
        <v>5072</v>
      </c>
      <c r="D1697">
        <v>0</v>
      </c>
      <c r="E1697">
        <v>0</v>
      </c>
      <c r="F1697" t="s">
        <v>15</v>
      </c>
      <c r="G1697" t="s">
        <v>5073</v>
      </c>
      <c r="H1697" t="s">
        <v>5074</v>
      </c>
      <c r="I1697">
        <v>592</v>
      </c>
      <c r="J1697" t="b">
        <v>0</v>
      </c>
      <c r="K1697">
        <v>624</v>
      </c>
      <c r="L1697">
        <v>95259</v>
      </c>
      <c r="M1697" s="1">
        <v>40039.457673611112</v>
      </c>
    </row>
    <row r="1698" spans="1:13">
      <c r="A1698" t="s">
        <v>5075</v>
      </c>
      <c r="B1698" s="1">
        <v>43928.632349537038</v>
      </c>
      <c r="C1698" t="s">
        <v>5076</v>
      </c>
      <c r="D1698">
        <v>14</v>
      </c>
      <c r="E1698">
        <v>0</v>
      </c>
      <c r="F1698" t="s">
        <v>15</v>
      </c>
      <c r="G1698" t="s">
        <v>5077</v>
      </c>
      <c r="H1698" t="s">
        <v>5078</v>
      </c>
      <c r="I1698">
        <v>358</v>
      </c>
      <c r="J1698" t="b">
        <v>0</v>
      </c>
      <c r="K1698">
        <v>455</v>
      </c>
      <c r="L1698">
        <v>3985</v>
      </c>
      <c r="M1698" s="1">
        <v>40889.494976851849</v>
      </c>
    </row>
    <row r="1699" spans="1:13" ht="108">
      <c r="A1699" t="s">
        <v>5079</v>
      </c>
      <c r="B1699" s="1">
        <v>43928.631956018522</v>
      </c>
      <c r="C1699" t="s">
        <v>5080</v>
      </c>
      <c r="D1699">
        <v>6</v>
      </c>
      <c r="E1699">
        <v>1</v>
      </c>
      <c r="F1699" t="s">
        <v>15</v>
      </c>
      <c r="G1699" t="s">
        <v>5081</v>
      </c>
      <c r="H1699" s="2" t="s">
        <v>5082</v>
      </c>
      <c r="I1699">
        <v>74</v>
      </c>
      <c r="J1699" t="b">
        <v>0</v>
      </c>
      <c r="K1699">
        <v>15</v>
      </c>
      <c r="L1699">
        <v>36</v>
      </c>
      <c r="M1699" s="1">
        <v>40660.159317129626</v>
      </c>
    </row>
    <row r="1700" spans="1:13" ht="94.5">
      <c r="A1700" t="s">
        <v>5083</v>
      </c>
      <c r="B1700" s="1">
        <v>43928.631724537037</v>
      </c>
      <c r="C1700" t="e">
        <f ca="1">NekoCafeKeurig フォロー外から失礼します。少額ですがPayPayしました。猫ちゃんたちの健康と幸せな暮らしを願います。</f>
        <v>#NAME?</v>
      </c>
      <c r="D1700">
        <v>2</v>
      </c>
      <c r="E1700">
        <v>1</v>
      </c>
      <c r="F1700" t="s">
        <v>15</v>
      </c>
      <c r="H1700" s="2" t="s">
        <v>5084</v>
      </c>
      <c r="I1700">
        <v>5</v>
      </c>
      <c r="J1700" t="b">
        <v>0</v>
      </c>
      <c r="K1700">
        <v>36</v>
      </c>
      <c r="L1700">
        <v>571</v>
      </c>
      <c r="M1700" s="1">
        <v>43695.190462962964</v>
      </c>
    </row>
    <row r="1701" spans="1:13">
      <c r="A1701" t="s">
        <v>5085</v>
      </c>
      <c r="B1701" s="1">
        <v>43928.631562499999</v>
      </c>
      <c r="C1701" t="e">
        <f ca="1">sm_hn もっとえげつないのは松屋とか松のやで最初クーポンのバーコード読み込ませた後PayPayで支払おうとしたら切替えに手間どるのと画面を機械のスキャナ部分に近づけても読み取りがうまく行かずタイムアウト…なんてことも。</f>
        <v>#NAME?</v>
      </c>
      <c r="D1701">
        <v>0</v>
      </c>
      <c r="E1701">
        <v>0</v>
      </c>
      <c r="F1701" t="s">
        <v>15</v>
      </c>
      <c r="G1701" t="s">
        <v>5086</v>
      </c>
      <c r="H1701" t="s">
        <v>5087</v>
      </c>
      <c r="I1701">
        <v>424</v>
      </c>
      <c r="J1701" t="b">
        <v>0</v>
      </c>
      <c r="K1701">
        <v>564</v>
      </c>
      <c r="L1701">
        <v>88450</v>
      </c>
      <c r="M1701" s="1">
        <v>40713.003113425926</v>
      </c>
    </row>
    <row r="1702" spans="1:13" ht="148.5">
      <c r="A1702" t="s">
        <v>5088</v>
      </c>
      <c r="B1702" s="1">
        <v>43928.631562499999</v>
      </c>
      <c r="C1702" t="s">
        <v>5089</v>
      </c>
      <c r="D1702">
        <v>0</v>
      </c>
      <c r="E1702">
        <v>1</v>
      </c>
      <c r="F1702" t="s">
        <v>15</v>
      </c>
      <c r="G1702" t="s">
        <v>5090</v>
      </c>
      <c r="H1702" s="2" t="s">
        <v>5091</v>
      </c>
      <c r="I1702">
        <v>6881</v>
      </c>
      <c r="J1702" t="b">
        <v>0</v>
      </c>
      <c r="K1702">
        <v>112</v>
      </c>
      <c r="L1702">
        <v>923</v>
      </c>
      <c r="M1702" s="1">
        <v>43005.186377314814</v>
      </c>
    </row>
    <row r="1703" spans="1:13">
      <c r="A1703" t="s">
        <v>5092</v>
      </c>
      <c r="B1703" s="1">
        <v>43928.631435185183</v>
      </c>
      <c r="C1703" t="s">
        <v>5093</v>
      </c>
      <c r="D1703">
        <v>1</v>
      </c>
      <c r="E1703">
        <v>0</v>
      </c>
      <c r="F1703" t="s">
        <v>15</v>
      </c>
      <c r="G1703" t="s">
        <v>5094</v>
      </c>
      <c r="H1703" t="s">
        <v>5095</v>
      </c>
      <c r="I1703">
        <v>453</v>
      </c>
      <c r="J1703" t="b">
        <v>0</v>
      </c>
      <c r="K1703">
        <v>399</v>
      </c>
      <c r="L1703">
        <v>42256</v>
      </c>
      <c r="M1703" s="1">
        <v>42309.33253472222</v>
      </c>
    </row>
    <row r="1704" spans="1:13">
      <c r="A1704" t="s">
        <v>5096</v>
      </c>
      <c r="B1704" s="1">
        <v>43928.63082175926</v>
      </c>
      <c r="C1704" t="s">
        <v>5097</v>
      </c>
      <c r="D1704">
        <v>7</v>
      </c>
      <c r="E1704">
        <v>3</v>
      </c>
      <c r="F1704" t="s">
        <v>15</v>
      </c>
      <c r="G1704" t="s">
        <v>492</v>
      </c>
      <c r="H1704" t="s">
        <v>5098</v>
      </c>
      <c r="I1704">
        <v>1554</v>
      </c>
      <c r="J1704" t="b">
        <v>0</v>
      </c>
      <c r="K1704">
        <v>1545</v>
      </c>
      <c r="L1704">
        <v>12123</v>
      </c>
      <c r="M1704" s="1">
        <v>40238.603055555555</v>
      </c>
    </row>
    <row r="1705" spans="1:13">
      <c r="A1705" t="s">
        <v>5099</v>
      </c>
      <c r="B1705" s="1">
        <v>43928.630520833336</v>
      </c>
      <c r="C1705" t="s">
        <v>5100</v>
      </c>
      <c r="D1705">
        <v>1</v>
      </c>
      <c r="E1705">
        <v>0</v>
      </c>
      <c r="F1705" t="s">
        <v>15</v>
      </c>
      <c r="H1705" t="s">
        <v>5101</v>
      </c>
      <c r="I1705">
        <v>228</v>
      </c>
      <c r="J1705" t="b">
        <v>0</v>
      </c>
      <c r="K1705">
        <v>269</v>
      </c>
      <c r="L1705">
        <v>470</v>
      </c>
      <c r="M1705" s="1">
        <v>42531.412291666667</v>
      </c>
    </row>
    <row r="1706" spans="1:13">
      <c r="A1706" t="s">
        <v>5102</v>
      </c>
      <c r="B1706" s="1">
        <v>43928.630474537036</v>
      </c>
      <c r="C1706" t="s">
        <v>5103</v>
      </c>
      <c r="D1706">
        <v>0</v>
      </c>
      <c r="E1706">
        <v>0</v>
      </c>
      <c r="F1706" t="s">
        <v>15</v>
      </c>
      <c r="H1706" t="s">
        <v>5104</v>
      </c>
      <c r="I1706">
        <v>8</v>
      </c>
      <c r="J1706" t="b">
        <v>0</v>
      </c>
      <c r="K1706">
        <v>50</v>
      </c>
      <c r="L1706">
        <v>110</v>
      </c>
      <c r="M1706" s="1">
        <v>43198.194826388892</v>
      </c>
    </row>
    <row r="1707" spans="1:13">
      <c r="A1707" t="s">
        <v>5105</v>
      </c>
      <c r="B1707" s="1">
        <v>43928.630208333336</v>
      </c>
      <c r="C1707" t="s">
        <v>5106</v>
      </c>
      <c r="D1707">
        <v>1</v>
      </c>
      <c r="E1707">
        <v>0</v>
      </c>
      <c r="F1707" t="s">
        <v>15</v>
      </c>
      <c r="G1707" t="s">
        <v>5107</v>
      </c>
      <c r="H1707" t="s">
        <v>5108</v>
      </c>
      <c r="I1707">
        <v>278</v>
      </c>
      <c r="J1707" t="b">
        <v>0</v>
      </c>
      <c r="K1707">
        <v>523</v>
      </c>
      <c r="L1707">
        <v>4802</v>
      </c>
      <c r="M1707" s="1">
        <v>43055.721921296295</v>
      </c>
    </row>
    <row r="1708" spans="1:13" ht="94.5">
      <c r="A1708" t="s">
        <v>5109</v>
      </c>
      <c r="B1708" s="1">
        <v>43928.629548611112</v>
      </c>
      <c r="C1708" t="s">
        <v>5110</v>
      </c>
      <c r="D1708">
        <v>11</v>
      </c>
      <c r="E1708">
        <v>2</v>
      </c>
      <c r="F1708" t="s">
        <v>15</v>
      </c>
      <c r="G1708" t="s">
        <v>5081</v>
      </c>
      <c r="H1708" s="2" t="s">
        <v>5111</v>
      </c>
      <c r="I1708">
        <v>92</v>
      </c>
      <c r="J1708" t="b">
        <v>0</v>
      </c>
      <c r="K1708">
        <v>14</v>
      </c>
      <c r="L1708">
        <v>60</v>
      </c>
      <c r="M1708" s="1">
        <v>40660.101388888892</v>
      </c>
    </row>
    <row r="1709" spans="1:13">
      <c r="A1709" t="s">
        <v>5112</v>
      </c>
      <c r="B1709" s="1">
        <v>43928.629074074073</v>
      </c>
      <c r="C1709" t="s">
        <v>5113</v>
      </c>
      <c r="D1709">
        <v>0</v>
      </c>
      <c r="E1709">
        <v>0</v>
      </c>
      <c r="F1709" t="s">
        <v>15</v>
      </c>
      <c r="G1709" t="s">
        <v>5114</v>
      </c>
      <c r="H1709" t="s">
        <v>5115</v>
      </c>
      <c r="I1709">
        <v>511</v>
      </c>
      <c r="J1709" t="b">
        <v>0</v>
      </c>
      <c r="K1709">
        <v>1762</v>
      </c>
      <c r="L1709">
        <v>10398</v>
      </c>
      <c r="M1709" s="1">
        <v>42626.079375000001</v>
      </c>
    </row>
    <row r="1710" spans="1:13">
      <c r="A1710" t="s">
        <v>4317</v>
      </c>
      <c r="B1710" s="1">
        <v>43928.628310185188</v>
      </c>
      <c r="C1710" t="s">
        <v>5116</v>
      </c>
      <c r="D1710">
        <v>0</v>
      </c>
      <c r="E1710">
        <v>0</v>
      </c>
      <c r="F1710" t="s">
        <v>15</v>
      </c>
      <c r="G1710" t="s">
        <v>4319</v>
      </c>
      <c r="H1710" t="s">
        <v>4320</v>
      </c>
      <c r="I1710">
        <v>32</v>
      </c>
      <c r="J1710" t="b">
        <v>0</v>
      </c>
      <c r="K1710">
        <v>13</v>
      </c>
      <c r="L1710">
        <v>5365</v>
      </c>
      <c r="M1710" s="1">
        <v>42907.0237037037</v>
      </c>
    </row>
    <row r="1711" spans="1:13">
      <c r="A1711" t="s">
        <v>5117</v>
      </c>
      <c r="B1711" s="1">
        <v>43928.627997685187</v>
      </c>
      <c r="C1711" t="s">
        <v>5118</v>
      </c>
      <c r="D1711">
        <v>2</v>
      </c>
      <c r="E1711">
        <v>0</v>
      </c>
      <c r="F1711" t="s">
        <v>15</v>
      </c>
      <c r="G1711" t="s">
        <v>5119</v>
      </c>
      <c r="H1711" t="s">
        <v>5120</v>
      </c>
      <c r="I1711">
        <v>90</v>
      </c>
      <c r="J1711" t="b">
        <v>0</v>
      </c>
      <c r="K1711">
        <v>72</v>
      </c>
      <c r="L1711">
        <v>26711</v>
      </c>
      <c r="M1711" s="1">
        <v>41872.254976851851</v>
      </c>
    </row>
    <row r="1712" spans="1:13">
      <c r="A1712" t="s">
        <v>5121</v>
      </c>
      <c r="B1712" s="1">
        <v>43928.626817129632</v>
      </c>
      <c r="C1712" t="e">
        <f ca="1">meimeiohisama 使っとる銀行口座PayPayに対応してないん？</f>
        <v>#NAME?</v>
      </c>
      <c r="D1712">
        <v>0</v>
      </c>
      <c r="E1712">
        <v>0</v>
      </c>
      <c r="F1712" t="s">
        <v>15</v>
      </c>
      <c r="H1712" t="s">
        <v>5122</v>
      </c>
      <c r="I1712">
        <v>48</v>
      </c>
      <c r="J1712" t="b">
        <v>0</v>
      </c>
      <c r="K1712">
        <v>48</v>
      </c>
      <c r="L1712">
        <v>1279</v>
      </c>
      <c r="M1712" s="1">
        <v>43814.573587962965</v>
      </c>
    </row>
    <row r="1713" spans="1:13">
      <c r="A1713" t="s">
        <v>5123</v>
      </c>
      <c r="B1713" s="1">
        <v>43928.626631944448</v>
      </c>
      <c r="C1713" t="s">
        <v>5124</v>
      </c>
      <c r="D1713">
        <v>1</v>
      </c>
      <c r="E1713">
        <v>0</v>
      </c>
      <c r="F1713" t="s">
        <v>15</v>
      </c>
      <c r="G1713" t="s">
        <v>5125</v>
      </c>
      <c r="H1713" t="s">
        <v>5126</v>
      </c>
      <c r="I1713">
        <v>419</v>
      </c>
      <c r="J1713" t="b">
        <v>0</v>
      </c>
      <c r="K1713">
        <v>518</v>
      </c>
      <c r="L1713">
        <v>2673</v>
      </c>
      <c r="M1713" s="1">
        <v>42101.99454861111</v>
      </c>
    </row>
    <row r="1714" spans="1:13">
      <c r="A1714" t="s">
        <v>1733</v>
      </c>
      <c r="B1714" s="1">
        <v>43928.626261574071</v>
      </c>
      <c r="C1714" t="s">
        <v>5127</v>
      </c>
      <c r="D1714">
        <v>0</v>
      </c>
      <c r="E1714">
        <v>0</v>
      </c>
      <c r="F1714" t="s">
        <v>15</v>
      </c>
      <c r="G1714" t="s">
        <v>1735</v>
      </c>
      <c r="H1714" t="s">
        <v>1736</v>
      </c>
      <c r="I1714">
        <v>135</v>
      </c>
      <c r="J1714" t="b">
        <v>0</v>
      </c>
      <c r="K1714">
        <v>163</v>
      </c>
      <c r="L1714">
        <v>5331</v>
      </c>
      <c r="M1714" s="1">
        <v>43043.485393518517</v>
      </c>
    </row>
    <row r="1715" spans="1:13">
      <c r="A1715" t="s">
        <v>5128</v>
      </c>
      <c r="B1715" s="1">
        <v>43928.625949074078</v>
      </c>
      <c r="C1715" t="s">
        <v>5129</v>
      </c>
      <c r="D1715">
        <v>4</v>
      </c>
      <c r="E1715">
        <v>0</v>
      </c>
      <c r="F1715" t="s">
        <v>15</v>
      </c>
      <c r="H1715" t="s">
        <v>5130</v>
      </c>
      <c r="I1715">
        <v>49</v>
      </c>
      <c r="J1715" t="b">
        <v>0</v>
      </c>
      <c r="K1715">
        <v>51</v>
      </c>
      <c r="L1715">
        <v>24</v>
      </c>
      <c r="M1715" s="1">
        <v>43895.431134259263</v>
      </c>
    </row>
    <row r="1716" spans="1:13">
      <c r="A1716" t="s">
        <v>5131</v>
      </c>
      <c r="B1716" s="1">
        <v>43928.625821759262</v>
      </c>
      <c r="C1716" t="s">
        <v>5132</v>
      </c>
      <c r="D1716">
        <v>27</v>
      </c>
      <c r="E1716">
        <v>5</v>
      </c>
      <c r="F1716" t="s">
        <v>15</v>
      </c>
      <c r="H1716" t="s">
        <v>5133</v>
      </c>
      <c r="I1716">
        <v>1884</v>
      </c>
      <c r="J1716" t="b">
        <v>0</v>
      </c>
      <c r="K1716">
        <v>482</v>
      </c>
      <c r="L1716">
        <v>11837</v>
      </c>
      <c r="M1716" s="1">
        <v>40265.132824074077</v>
      </c>
    </row>
    <row r="1717" spans="1:13">
      <c r="A1717" t="s">
        <v>434</v>
      </c>
      <c r="B1717" s="1">
        <v>43928.625428240739</v>
      </c>
      <c r="C1717" t="s">
        <v>5134</v>
      </c>
      <c r="D1717">
        <v>0</v>
      </c>
      <c r="E1717">
        <v>0</v>
      </c>
      <c r="F1717" t="s">
        <v>15</v>
      </c>
      <c r="G1717" t="e">
        <f ca="1">_xlfn.SINGLE(doryaseria _xlfn.SINGLE(ser1alcode))</f>
        <v>#NAME?</v>
      </c>
      <c r="H1717" t="s">
        <v>436</v>
      </c>
      <c r="I1717">
        <v>2435</v>
      </c>
      <c r="J1717" t="b">
        <v>0</v>
      </c>
      <c r="K1717">
        <v>28</v>
      </c>
      <c r="L1717">
        <v>910</v>
      </c>
      <c r="M1717" s="1">
        <v>43558.296238425923</v>
      </c>
    </row>
    <row r="1718" spans="1:13">
      <c r="A1718" t="s">
        <v>1017</v>
      </c>
      <c r="B1718" s="1">
        <v>43928.625208333331</v>
      </c>
      <c r="C1718" t="s">
        <v>5135</v>
      </c>
      <c r="D1718">
        <v>0</v>
      </c>
      <c r="E1718">
        <v>0</v>
      </c>
      <c r="F1718" t="s">
        <v>15</v>
      </c>
      <c r="G1718" t="s">
        <v>1019</v>
      </c>
      <c r="H1718" t="s">
        <v>1020</v>
      </c>
      <c r="I1718">
        <v>164</v>
      </c>
      <c r="J1718" t="b">
        <v>0</v>
      </c>
      <c r="K1718">
        <v>173</v>
      </c>
      <c r="L1718">
        <v>1296</v>
      </c>
      <c r="M1718" s="1">
        <v>43739.521863425929</v>
      </c>
    </row>
    <row r="1719" spans="1:13">
      <c r="A1719" t="s">
        <v>5136</v>
      </c>
      <c r="B1719" s="1">
        <v>43928.625092592592</v>
      </c>
      <c r="C1719" t="s">
        <v>5137</v>
      </c>
      <c r="D1719">
        <v>3</v>
      </c>
      <c r="E1719">
        <v>1</v>
      </c>
      <c r="F1719" t="s">
        <v>15</v>
      </c>
      <c r="G1719" t="s">
        <v>5138</v>
      </c>
      <c r="H1719" t="s">
        <v>5139</v>
      </c>
      <c r="I1719">
        <v>14440</v>
      </c>
      <c r="J1719" t="b">
        <v>0</v>
      </c>
      <c r="K1719">
        <v>3349</v>
      </c>
      <c r="L1719">
        <v>21559</v>
      </c>
      <c r="M1719" s="1">
        <v>42970.0784375</v>
      </c>
    </row>
    <row r="1720" spans="1:13">
      <c r="A1720" t="s">
        <v>5140</v>
      </c>
      <c r="B1720" s="1">
        <v>43928.624340277776</v>
      </c>
      <c r="C1720" t="s">
        <v>5141</v>
      </c>
      <c r="D1720">
        <v>0</v>
      </c>
      <c r="E1720">
        <v>0</v>
      </c>
      <c r="F1720" t="s">
        <v>15</v>
      </c>
      <c r="G1720" t="s">
        <v>5142</v>
      </c>
      <c r="H1720" t="s">
        <v>5143</v>
      </c>
      <c r="I1720">
        <v>432</v>
      </c>
      <c r="J1720" t="b">
        <v>0</v>
      </c>
      <c r="K1720">
        <v>379</v>
      </c>
      <c r="L1720">
        <v>3803</v>
      </c>
      <c r="M1720" s="1">
        <v>42046.49759259259</v>
      </c>
    </row>
    <row r="1721" spans="1:13">
      <c r="A1721" t="s">
        <v>5144</v>
      </c>
      <c r="B1721" s="1">
        <v>43928.624305555553</v>
      </c>
      <c r="C1721" t="s">
        <v>5145</v>
      </c>
      <c r="D1721">
        <v>5</v>
      </c>
      <c r="E1721">
        <v>0</v>
      </c>
      <c r="F1721" t="s">
        <v>15</v>
      </c>
      <c r="H1721" t="s">
        <v>5146</v>
      </c>
      <c r="I1721">
        <v>598</v>
      </c>
      <c r="J1721" t="b">
        <v>0</v>
      </c>
      <c r="K1721">
        <v>409</v>
      </c>
      <c r="L1721">
        <v>8951</v>
      </c>
      <c r="M1721" s="1">
        <v>43402.031701388885</v>
      </c>
    </row>
    <row r="1722" spans="1:13">
      <c r="A1722" t="s">
        <v>5147</v>
      </c>
      <c r="B1722" s="1">
        <v>43928.624282407407</v>
      </c>
      <c r="C1722" t="s">
        <v>5148</v>
      </c>
      <c r="D1722">
        <v>0</v>
      </c>
      <c r="E1722">
        <v>0</v>
      </c>
      <c r="F1722" t="s">
        <v>15</v>
      </c>
      <c r="I1722">
        <v>5</v>
      </c>
      <c r="J1722" t="b">
        <v>0</v>
      </c>
      <c r="K1722">
        <v>62</v>
      </c>
      <c r="L1722">
        <v>57</v>
      </c>
      <c r="M1722" s="1">
        <v>43914.318993055553</v>
      </c>
    </row>
    <row r="1723" spans="1:13" ht="94.5">
      <c r="A1723" t="s">
        <v>5149</v>
      </c>
      <c r="B1723" s="1">
        <v>43928.62427083333</v>
      </c>
      <c r="C1723" t="s">
        <v>5150</v>
      </c>
      <c r="D1723">
        <v>0</v>
      </c>
      <c r="E1723">
        <v>0</v>
      </c>
      <c r="F1723" t="s">
        <v>15</v>
      </c>
      <c r="G1723" t="s">
        <v>5151</v>
      </c>
      <c r="H1723" s="2" t="s">
        <v>5152</v>
      </c>
      <c r="I1723">
        <v>398</v>
      </c>
      <c r="J1723" t="b">
        <v>0</v>
      </c>
      <c r="K1723">
        <v>849</v>
      </c>
      <c r="L1723">
        <v>232111</v>
      </c>
      <c r="M1723" s="1">
        <v>41020.600497685184</v>
      </c>
    </row>
    <row r="1724" spans="1:13">
      <c r="A1724" t="s">
        <v>5153</v>
      </c>
      <c r="B1724" s="1">
        <v>43928.624259259261</v>
      </c>
      <c r="C1724" t="s">
        <v>5154</v>
      </c>
      <c r="D1724">
        <v>98</v>
      </c>
      <c r="E1724">
        <v>21</v>
      </c>
      <c r="F1724" t="s">
        <v>15</v>
      </c>
      <c r="G1724" t="s">
        <v>5155</v>
      </c>
      <c r="H1724" t="s">
        <v>5156</v>
      </c>
      <c r="I1724">
        <v>8538</v>
      </c>
      <c r="J1724" t="b">
        <v>0</v>
      </c>
      <c r="K1724">
        <v>8561</v>
      </c>
      <c r="L1724">
        <v>1402</v>
      </c>
      <c r="M1724" s="1">
        <v>43094.273217592592</v>
      </c>
    </row>
    <row r="1725" spans="1:13">
      <c r="A1725" t="s">
        <v>5157</v>
      </c>
      <c r="B1725" s="1">
        <v>43928.624027777776</v>
      </c>
      <c r="C1725" t="s">
        <v>5158</v>
      </c>
      <c r="D1725">
        <v>0</v>
      </c>
      <c r="E1725">
        <v>0</v>
      </c>
      <c r="F1725" t="s">
        <v>15</v>
      </c>
      <c r="G1725" t="s">
        <v>5159</v>
      </c>
      <c r="H1725" t="s">
        <v>5160</v>
      </c>
      <c r="I1725">
        <v>325</v>
      </c>
      <c r="J1725" t="b">
        <v>0</v>
      </c>
      <c r="K1725">
        <v>748</v>
      </c>
      <c r="L1725">
        <v>36897</v>
      </c>
      <c r="M1725" s="1">
        <v>42625.555127314816</v>
      </c>
    </row>
    <row r="1726" spans="1:13">
      <c r="A1726" t="s">
        <v>5161</v>
      </c>
      <c r="B1726" s="1">
        <v>43928.623807870368</v>
      </c>
      <c r="C1726" t="s">
        <v>5162</v>
      </c>
      <c r="D1726">
        <v>0</v>
      </c>
      <c r="E1726">
        <v>0</v>
      </c>
      <c r="F1726" t="s">
        <v>15</v>
      </c>
      <c r="G1726" t="s">
        <v>5163</v>
      </c>
      <c r="H1726" t="s">
        <v>5164</v>
      </c>
      <c r="I1726">
        <v>18235</v>
      </c>
      <c r="J1726" t="b">
        <v>0</v>
      </c>
      <c r="K1726">
        <v>19929</v>
      </c>
      <c r="L1726">
        <v>445709</v>
      </c>
      <c r="M1726" s="1">
        <v>41405.349918981483</v>
      </c>
    </row>
    <row r="1727" spans="1:13">
      <c r="A1727" t="s">
        <v>5165</v>
      </c>
      <c r="B1727" s="1">
        <v>43928.622407407405</v>
      </c>
      <c r="C1727" t="s">
        <v>5166</v>
      </c>
      <c r="D1727">
        <v>2</v>
      </c>
      <c r="E1727">
        <v>0</v>
      </c>
      <c r="F1727" t="s">
        <v>15</v>
      </c>
      <c r="G1727" t="s">
        <v>5167</v>
      </c>
      <c r="H1727" t="s">
        <v>5168</v>
      </c>
      <c r="I1727">
        <v>42</v>
      </c>
      <c r="J1727" t="b">
        <v>0</v>
      </c>
      <c r="K1727">
        <v>25</v>
      </c>
      <c r="L1727">
        <v>79</v>
      </c>
      <c r="M1727" s="1">
        <v>43802.492094907408</v>
      </c>
    </row>
    <row r="1728" spans="1:13">
      <c r="A1728" t="s">
        <v>5169</v>
      </c>
      <c r="B1728" s="1">
        <v>43928.622361111113</v>
      </c>
      <c r="C1728" t="s">
        <v>5170</v>
      </c>
      <c r="D1728">
        <v>1</v>
      </c>
      <c r="E1728">
        <v>0</v>
      </c>
      <c r="F1728" t="s">
        <v>15</v>
      </c>
      <c r="H1728" t="s">
        <v>5171</v>
      </c>
      <c r="I1728">
        <v>205</v>
      </c>
      <c r="J1728" t="b">
        <v>0</v>
      </c>
      <c r="K1728">
        <v>360</v>
      </c>
      <c r="L1728">
        <v>2950</v>
      </c>
      <c r="M1728" s="1">
        <v>40358.596782407411</v>
      </c>
    </row>
    <row r="1729" spans="1:13">
      <c r="A1729" t="s">
        <v>5172</v>
      </c>
      <c r="B1729" s="1">
        <v>43928.621851851851</v>
      </c>
      <c r="C1729" t="s">
        <v>5173</v>
      </c>
      <c r="D1729">
        <v>0</v>
      </c>
      <c r="E1729">
        <v>0</v>
      </c>
      <c r="F1729" t="s">
        <v>15</v>
      </c>
      <c r="G1729" t="s">
        <v>5174</v>
      </c>
      <c r="H1729" t="s">
        <v>5175</v>
      </c>
      <c r="I1729">
        <v>384</v>
      </c>
      <c r="J1729" t="b">
        <v>0</v>
      </c>
      <c r="K1729">
        <v>849</v>
      </c>
      <c r="L1729">
        <v>49211</v>
      </c>
      <c r="M1729" s="1">
        <v>41923.310277777775</v>
      </c>
    </row>
    <row r="1730" spans="1:13">
      <c r="A1730" t="s">
        <v>5176</v>
      </c>
      <c r="B1730" s="1">
        <v>43928.621840277781</v>
      </c>
      <c r="C1730" t="s">
        <v>5177</v>
      </c>
      <c r="D1730">
        <v>3</v>
      </c>
      <c r="E1730">
        <v>0</v>
      </c>
      <c r="F1730" t="s">
        <v>15</v>
      </c>
      <c r="H1730" t="s">
        <v>5178</v>
      </c>
      <c r="I1730">
        <v>540</v>
      </c>
      <c r="J1730" t="b">
        <v>0</v>
      </c>
      <c r="K1730">
        <v>531</v>
      </c>
      <c r="L1730">
        <v>35291</v>
      </c>
      <c r="M1730" s="1">
        <v>42815.140509259261</v>
      </c>
    </row>
    <row r="1731" spans="1:13">
      <c r="A1731" t="s">
        <v>5179</v>
      </c>
      <c r="B1731" s="1">
        <v>43928.620671296296</v>
      </c>
      <c r="C1731" t="s">
        <v>5180</v>
      </c>
      <c r="D1731">
        <v>0</v>
      </c>
      <c r="E1731">
        <v>0</v>
      </c>
      <c r="F1731" t="s">
        <v>15</v>
      </c>
      <c r="H1731" t="s">
        <v>5181</v>
      </c>
      <c r="I1731">
        <v>89</v>
      </c>
      <c r="J1731" t="b">
        <v>0</v>
      </c>
      <c r="K1731">
        <v>92</v>
      </c>
      <c r="L1731">
        <v>1632</v>
      </c>
      <c r="M1731" s="1">
        <v>43432.247233796297</v>
      </c>
    </row>
    <row r="1732" spans="1:13">
      <c r="A1732" t="s">
        <v>5182</v>
      </c>
      <c r="B1732" s="1">
        <v>43928.620486111111</v>
      </c>
      <c r="C1732" t="s">
        <v>5183</v>
      </c>
      <c r="D1732">
        <v>1</v>
      </c>
      <c r="E1732">
        <v>0</v>
      </c>
      <c r="F1732" t="s">
        <v>15</v>
      </c>
      <c r="G1732" t="s">
        <v>1067</v>
      </c>
      <c r="H1732" t="s">
        <v>5184</v>
      </c>
      <c r="I1732">
        <v>382</v>
      </c>
      <c r="J1732" t="b">
        <v>0</v>
      </c>
      <c r="K1732">
        <v>54</v>
      </c>
      <c r="L1732">
        <v>172</v>
      </c>
      <c r="M1732" s="1">
        <v>43870.41978009259</v>
      </c>
    </row>
    <row r="1733" spans="1:13">
      <c r="A1733" t="s">
        <v>5185</v>
      </c>
      <c r="B1733" s="1">
        <v>43928.620347222219</v>
      </c>
      <c r="C1733" t="s">
        <v>5186</v>
      </c>
      <c r="D1733">
        <v>6</v>
      </c>
      <c r="E1733">
        <v>0</v>
      </c>
      <c r="F1733" t="s">
        <v>15</v>
      </c>
      <c r="G1733" t="s">
        <v>5187</v>
      </c>
      <c r="H1733" t="s">
        <v>5188</v>
      </c>
      <c r="I1733">
        <v>3199</v>
      </c>
      <c r="J1733" t="b">
        <v>0</v>
      </c>
      <c r="K1733">
        <v>2987</v>
      </c>
      <c r="L1733">
        <v>20549</v>
      </c>
      <c r="M1733" s="1">
        <v>41005.162453703706</v>
      </c>
    </row>
    <row r="1734" spans="1:13">
      <c r="A1734" t="s">
        <v>5189</v>
      </c>
      <c r="B1734" s="1">
        <v>43928.620057870372</v>
      </c>
      <c r="C1734" t="s">
        <v>5190</v>
      </c>
      <c r="D1734">
        <v>1</v>
      </c>
      <c r="E1734">
        <v>0</v>
      </c>
      <c r="F1734" t="s">
        <v>15</v>
      </c>
      <c r="G1734" t="s">
        <v>5191</v>
      </c>
      <c r="H1734" t="s">
        <v>5192</v>
      </c>
      <c r="I1734">
        <v>186</v>
      </c>
      <c r="J1734" t="b">
        <v>0</v>
      </c>
      <c r="K1734">
        <v>207</v>
      </c>
      <c r="L1734">
        <v>660</v>
      </c>
      <c r="M1734" s="1">
        <v>42801.47184027778</v>
      </c>
    </row>
    <row r="1735" spans="1:13">
      <c r="A1735" t="s">
        <v>5193</v>
      </c>
      <c r="B1735" s="1">
        <v>43928.619976851849</v>
      </c>
      <c r="C1735" t="s">
        <v>5194</v>
      </c>
      <c r="D1735">
        <v>1</v>
      </c>
      <c r="E1735">
        <v>0</v>
      </c>
      <c r="F1735" t="s">
        <v>15</v>
      </c>
      <c r="G1735" t="s">
        <v>222</v>
      </c>
      <c r="H1735" t="s">
        <v>5195</v>
      </c>
      <c r="I1735">
        <v>604</v>
      </c>
      <c r="J1735" t="b">
        <v>0</v>
      </c>
      <c r="K1735">
        <v>576</v>
      </c>
      <c r="L1735">
        <v>13875</v>
      </c>
      <c r="M1735" s="1">
        <v>41246.357731481483</v>
      </c>
    </row>
    <row r="1736" spans="1:13">
      <c r="A1736" t="s">
        <v>5196</v>
      </c>
      <c r="B1736" s="1">
        <v>43928.619652777779</v>
      </c>
      <c r="C1736" t="s">
        <v>5197</v>
      </c>
      <c r="D1736">
        <v>7</v>
      </c>
      <c r="E1736">
        <v>0</v>
      </c>
      <c r="F1736" t="s">
        <v>15</v>
      </c>
      <c r="G1736" t="s">
        <v>16</v>
      </c>
      <c r="H1736" t="s">
        <v>5198</v>
      </c>
      <c r="I1736">
        <v>136</v>
      </c>
      <c r="J1736" t="b">
        <v>0</v>
      </c>
      <c r="K1736">
        <v>109</v>
      </c>
      <c r="L1736">
        <v>4018</v>
      </c>
      <c r="M1736" s="1">
        <v>43269.07984953704</v>
      </c>
    </row>
    <row r="1737" spans="1:13">
      <c r="A1737" t="s">
        <v>5199</v>
      </c>
      <c r="B1737" s="1">
        <v>43928.618645833332</v>
      </c>
      <c r="C1737" t="s">
        <v>5200</v>
      </c>
      <c r="D1737">
        <v>1</v>
      </c>
      <c r="E1737">
        <v>0</v>
      </c>
      <c r="F1737" t="s">
        <v>15</v>
      </c>
      <c r="H1737" t="s">
        <v>5201</v>
      </c>
      <c r="I1737">
        <v>277</v>
      </c>
      <c r="J1737" t="b">
        <v>0</v>
      </c>
      <c r="K1737">
        <v>1614</v>
      </c>
      <c r="L1737">
        <v>62286</v>
      </c>
      <c r="M1737" s="1">
        <v>42580.590196759258</v>
      </c>
    </row>
    <row r="1738" spans="1:13">
      <c r="A1738" t="s">
        <v>5202</v>
      </c>
      <c r="B1738" s="1">
        <v>43928.618518518517</v>
      </c>
      <c r="C1738" t="s">
        <v>5203</v>
      </c>
      <c r="D1738">
        <v>0</v>
      </c>
      <c r="E1738">
        <v>0</v>
      </c>
      <c r="F1738" t="s">
        <v>15</v>
      </c>
      <c r="I1738">
        <v>6</v>
      </c>
      <c r="J1738" t="b">
        <v>0</v>
      </c>
      <c r="K1738">
        <v>55</v>
      </c>
      <c r="L1738">
        <v>11993</v>
      </c>
      <c r="M1738" s="1">
        <v>41713.323854166665</v>
      </c>
    </row>
    <row r="1739" spans="1:13">
      <c r="A1739" t="s">
        <v>3166</v>
      </c>
      <c r="B1739" s="1">
        <v>43928.618414351855</v>
      </c>
      <c r="C1739" t="s">
        <v>5204</v>
      </c>
      <c r="D1739">
        <v>0</v>
      </c>
      <c r="E1739">
        <v>0</v>
      </c>
      <c r="F1739" t="s">
        <v>15</v>
      </c>
      <c r="H1739" t="s">
        <v>3168</v>
      </c>
      <c r="I1739">
        <v>778</v>
      </c>
      <c r="J1739" t="b">
        <v>0</v>
      </c>
      <c r="K1739">
        <v>1174</v>
      </c>
      <c r="L1739">
        <v>9326</v>
      </c>
      <c r="M1739" s="1">
        <v>43810.409537037034</v>
      </c>
    </row>
    <row r="1740" spans="1:13" ht="27">
      <c r="A1740" t="s">
        <v>5205</v>
      </c>
      <c r="B1740" s="1">
        <v>43928.618101851855</v>
      </c>
      <c r="C1740" t="s">
        <v>5206</v>
      </c>
      <c r="D1740">
        <v>0</v>
      </c>
      <c r="E1740">
        <v>0</v>
      </c>
      <c r="F1740" t="s">
        <v>15</v>
      </c>
      <c r="G1740" t="s">
        <v>243</v>
      </c>
      <c r="H1740" s="2" t="s">
        <v>5207</v>
      </c>
      <c r="I1740">
        <v>80</v>
      </c>
      <c r="J1740" t="b">
        <v>0</v>
      </c>
      <c r="K1740">
        <v>382</v>
      </c>
      <c r="L1740">
        <v>2545</v>
      </c>
      <c r="M1740" s="1">
        <v>43837.702337962961</v>
      </c>
    </row>
    <row r="1741" spans="1:13">
      <c r="A1741" t="s">
        <v>5208</v>
      </c>
      <c r="B1741" s="1">
        <v>43928.618032407408</v>
      </c>
      <c r="C1741" t="s">
        <v>5209</v>
      </c>
      <c r="D1741">
        <v>1</v>
      </c>
      <c r="E1741">
        <v>0</v>
      </c>
      <c r="F1741" t="s">
        <v>15</v>
      </c>
      <c r="G1741" t="s">
        <v>3363</v>
      </c>
      <c r="H1741" t="s">
        <v>5210</v>
      </c>
      <c r="I1741">
        <v>46</v>
      </c>
      <c r="J1741" t="b">
        <v>0</v>
      </c>
      <c r="K1741">
        <v>118</v>
      </c>
      <c r="L1741">
        <v>654</v>
      </c>
      <c r="M1741" s="1">
        <v>41855.393101851849</v>
      </c>
    </row>
    <row r="1742" spans="1:13">
      <c r="A1742" t="s">
        <v>5211</v>
      </c>
      <c r="B1742" s="1">
        <v>43928.617858796293</v>
      </c>
      <c r="C1742" t="s">
        <v>5212</v>
      </c>
      <c r="D1742">
        <v>3</v>
      </c>
      <c r="E1742">
        <v>0</v>
      </c>
      <c r="F1742" t="s">
        <v>15</v>
      </c>
      <c r="G1742" t="s">
        <v>5213</v>
      </c>
      <c r="H1742" t="s">
        <v>5214</v>
      </c>
      <c r="I1742">
        <v>132</v>
      </c>
      <c r="J1742" t="b">
        <v>0</v>
      </c>
      <c r="K1742">
        <v>89</v>
      </c>
      <c r="L1742">
        <v>49149</v>
      </c>
      <c r="M1742" s="1">
        <v>41531.495729166665</v>
      </c>
    </row>
    <row r="1743" spans="1:13" ht="40.5">
      <c r="A1743" t="s">
        <v>897</v>
      </c>
      <c r="B1743" s="1">
        <v>43928.617627314816</v>
      </c>
      <c r="C1743" t="s">
        <v>5215</v>
      </c>
      <c r="D1743">
        <v>0</v>
      </c>
      <c r="E1743">
        <v>0</v>
      </c>
      <c r="F1743" t="s">
        <v>15</v>
      </c>
      <c r="G1743" t="s">
        <v>397</v>
      </c>
      <c r="H1743" s="2" t="s">
        <v>899</v>
      </c>
      <c r="I1743">
        <v>180</v>
      </c>
      <c r="J1743" t="b">
        <v>0</v>
      </c>
      <c r="K1743">
        <v>187</v>
      </c>
      <c r="L1743">
        <v>1945</v>
      </c>
      <c r="M1743" s="1">
        <v>43266.503229166665</v>
      </c>
    </row>
    <row r="1744" spans="1:13">
      <c r="A1744" t="s">
        <v>5216</v>
      </c>
      <c r="B1744" s="1">
        <v>43928.617488425924</v>
      </c>
      <c r="C1744" t="e">
        <f ca="1">s_sankappa1221 PayPayですねぇ</f>
        <v>#NAME?</v>
      </c>
      <c r="D1744">
        <v>0</v>
      </c>
      <c r="E1744">
        <v>0</v>
      </c>
      <c r="F1744" t="s">
        <v>15</v>
      </c>
      <c r="H1744" t="s">
        <v>5217</v>
      </c>
      <c r="I1744">
        <v>84</v>
      </c>
      <c r="J1744" t="b">
        <v>0</v>
      </c>
      <c r="K1744">
        <v>14</v>
      </c>
      <c r="L1744">
        <v>367</v>
      </c>
      <c r="M1744" s="1">
        <v>43871.346087962964</v>
      </c>
    </row>
    <row r="1745" spans="1:13">
      <c r="A1745" t="s">
        <v>5218</v>
      </c>
      <c r="B1745" s="1">
        <v>43928.617083333331</v>
      </c>
      <c r="C1745" t="s">
        <v>5219</v>
      </c>
      <c r="D1745">
        <v>12</v>
      </c>
      <c r="E1745">
        <v>0</v>
      </c>
      <c r="F1745" t="s">
        <v>15</v>
      </c>
      <c r="G1745" t="s">
        <v>5220</v>
      </c>
      <c r="H1745" t="s">
        <v>5221</v>
      </c>
      <c r="I1745">
        <v>2778</v>
      </c>
      <c r="J1745" t="b">
        <v>0</v>
      </c>
      <c r="K1745">
        <v>1627</v>
      </c>
      <c r="L1745">
        <v>3021</v>
      </c>
      <c r="M1745" s="1">
        <v>42675.292534722219</v>
      </c>
    </row>
    <row r="1746" spans="1:13">
      <c r="A1746" t="s">
        <v>5222</v>
      </c>
      <c r="B1746" s="1">
        <v>43928.616875</v>
      </c>
      <c r="C1746" t="s">
        <v>5223</v>
      </c>
      <c r="D1746">
        <v>2</v>
      </c>
      <c r="E1746">
        <v>0</v>
      </c>
      <c r="F1746" t="s">
        <v>15</v>
      </c>
      <c r="G1746" t="s">
        <v>5224</v>
      </c>
      <c r="H1746" t="s">
        <v>5225</v>
      </c>
      <c r="I1746">
        <v>87</v>
      </c>
      <c r="J1746" t="b">
        <v>0</v>
      </c>
      <c r="K1746">
        <v>45</v>
      </c>
      <c r="L1746">
        <v>274</v>
      </c>
      <c r="M1746" s="1">
        <v>43923.369317129633</v>
      </c>
    </row>
    <row r="1747" spans="1:13">
      <c r="A1747" t="s">
        <v>5226</v>
      </c>
      <c r="B1747" s="1">
        <v>43928.616307870368</v>
      </c>
      <c r="C1747" t="e">
        <f ca="1">achobi131626 PayPayフリマでPayPayで買うのが1番安そう😉</f>
        <v>#NAME?</v>
      </c>
      <c r="D1747">
        <v>0</v>
      </c>
      <c r="E1747">
        <v>0</v>
      </c>
      <c r="F1747" t="s">
        <v>15</v>
      </c>
      <c r="G1747" t="s">
        <v>5227</v>
      </c>
      <c r="H1747" t="s">
        <v>5228</v>
      </c>
      <c r="I1747">
        <v>897</v>
      </c>
      <c r="J1747" t="b">
        <v>0</v>
      </c>
      <c r="K1747">
        <v>543</v>
      </c>
      <c r="L1747">
        <v>34585</v>
      </c>
      <c r="M1747" s="1">
        <v>41230.246967592589</v>
      </c>
    </row>
    <row r="1748" spans="1:13" ht="27">
      <c r="A1748" t="s">
        <v>5205</v>
      </c>
      <c r="B1748" s="1">
        <v>43928.61614583333</v>
      </c>
      <c r="C1748" t="s">
        <v>5229</v>
      </c>
      <c r="D1748">
        <v>0</v>
      </c>
      <c r="E1748">
        <v>0</v>
      </c>
      <c r="F1748" t="s">
        <v>15</v>
      </c>
      <c r="G1748" t="s">
        <v>243</v>
      </c>
      <c r="H1748" s="2" t="s">
        <v>5207</v>
      </c>
      <c r="I1748">
        <v>80</v>
      </c>
      <c r="J1748" t="b">
        <v>0</v>
      </c>
      <c r="K1748">
        <v>382</v>
      </c>
      <c r="L1748">
        <v>2545</v>
      </c>
      <c r="M1748" s="1">
        <v>43837.702337962961</v>
      </c>
    </row>
    <row r="1749" spans="1:13" ht="54">
      <c r="A1749" t="s">
        <v>5230</v>
      </c>
      <c r="B1749" s="1">
        <v>43928.615902777776</v>
      </c>
      <c r="C1749" t="s">
        <v>5231</v>
      </c>
      <c r="D1749">
        <v>0</v>
      </c>
      <c r="E1749">
        <v>0</v>
      </c>
      <c r="F1749" t="s">
        <v>15</v>
      </c>
      <c r="G1749" t="s">
        <v>5232</v>
      </c>
      <c r="H1749" s="2" t="s">
        <v>5233</v>
      </c>
      <c r="I1749">
        <v>105</v>
      </c>
      <c r="J1749" t="b">
        <v>0</v>
      </c>
      <c r="K1749">
        <v>190</v>
      </c>
      <c r="L1749">
        <v>4414</v>
      </c>
      <c r="M1749" s="1">
        <v>40554.421284722222</v>
      </c>
    </row>
    <row r="1750" spans="1:13">
      <c r="A1750" t="s">
        <v>3210</v>
      </c>
      <c r="B1750" s="1">
        <v>43928.61550925926</v>
      </c>
      <c r="C1750" t="s">
        <v>5234</v>
      </c>
      <c r="D1750">
        <v>0</v>
      </c>
      <c r="E1750">
        <v>0</v>
      </c>
      <c r="F1750" t="s">
        <v>15</v>
      </c>
      <c r="G1750" t="s">
        <v>3212</v>
      </c>
      <c r="H1750" t="s">
        <v>3213</v>
      </c>
      <c r="I1750">
        <v>4719</v>
      </c>
      <c r="J1750" t="b">
        <v>0</v>
      </c>
      <c r="K1750">
        <v>5211</v>
      </c>
      <c r="L1750">
        <v>32676</v>
      </c>
      <c r="M1750" s="1">
        <v>40234.171597222223</v>
      </c>
    </row>
    <row r="1751" spans="1:13">
      <c r="A1751" t="s">
        <v>5235</v>
      </c>
      <c r="B1751" s="1">
        <v>43928.615335648145</v>
      </c>
      <c r="C1751" t="s">
        <v>5236</v>
      </c>
      <c r="D1751">
        <v>2</v>
      </c>
      <c r="E1751">
        <v>0</v>
      </c>
      <c r="F1751" t="s">
        <v>15</v>
      </c>
      <c r="G1751" t="s">
        <v>5237</v>
      </c>
      <c r="H1751" t="s">
        <v>5238</v>
      </c>
      <c r="I1751">
        <v>130</v>
      </c>
      <c r="J1751" t="b">
        <v>0</v>
      </c>
      <c r="K1751">
        <v>257</v>
      </c>
      <c r="L1751">
        <v>2217</v>
      </c>
      <c r="M1751" s="1">
        <v>43761.549143518518</v>
      </c>
    </row>
    <row r="1752" spans="1:13" ht="94.5">
      <c r="A1752" t="s">
        <v>5239</v>
      </c>
      <c r="B1752" s="1">
        <v>43928.615231481483</v>
      </c>
      <c r="C1752" t="s">
        <v>5240</v>
      </c>
      <c r="D1752">
        <v>0</v>
      </c>
      <c r="E1752">
        <v>0</v>
      </c>
      <c r="F1752" t="s">
        <v>15</v>
      </c>
      <c r="H1752" s="2" t="s">
        <v>5241</v>
      </c>
      <c r="I1752">
        <v>2532</v>
      </c>
      <c r="J1752" t="b">
        <v>0</v>
      </c>
      <c r="K1752">
        <v>4905</v>
      </c>
      <c r="L1752">
        <v>18895</v>
      </c>
      <c r="M1752" s="1">
        <v>43345.230555555558</v>
      </c>
    </row>
    <row r="1753" spans="1:13">
      <c r="A1753" t="s">
        <v>3918</v>
      </c>
      <c r="B1753" s="1">
        <v>43928.614259259259</v>
      </c>
      <c r="C1753" t="s">
        <v>5242</v>
      </c>
      <c r="D1753">
        <v>0</v>
      </c>
      <c r="E1753">
        <v>0</v>
      </c>
      <c r="F1753" t="s">
        <v>15</v>
      </c>
      <c r="H1753" t="s">
        <v>3920</v>
      </c>
      <c r="I1753">
        <v>56</v>
      </c>
      <c r="J1753" t="b">
        <v>0</v>
      </c>
      <c r="K1753">
        <v>203</v>
      </c>
      <c r="L1753">
        <v>32</v>
      </c>
      <c r="M1753" s="1">
        <v>43909.321956018517</v>
      </c>
    </row>
    <row r="1754" spans="1:13">
      <c r="A1754" t="s">
        <v>5243</v>
      </c>
      <c r="B1754" s="1">
        <v>43928.613634259258</v>
      </c>
      <c r="C1754" t="s">
        <v>5244</v>
      </c>
      <c r="D1754">
        <v>0</v>
      </c>
      <c r="E1754">
        <v>0</v>
      </c>
      <c r="F1754" t="s">
        <v>15</v>
      </c>
      <c r="G1754" t="s">
        <v>5245</v>
      </c>
      <c r="H1754" t="s">
        <v>5246</v>
      </c>
      <c r="I1754">
        <v>45</v>
      </c>
      <c r="J1754" t="b">
        <v>0</v>
      </c>
      <c r="K1754">
        <v>39</v>
      </c>
      <c r="L1754">
        <v>703</v>
      </c>
      <c r="M1754" s="1">
        <v>42622.621701388889</v>
      </c>
    </row>
    <row r="1755" spans="1:13">
      <c r="A1755" t="s">
        <v>5247</v>
      </c>
      <c r="B1755" s="1">
        <v>43928.613437499997</v>
      </c>
      <c r="C1755" t="s">
        <v>5248</v>
      </c>
      <c r="D1755">
        <v>5</v>
      </c>
      <c r="E1755">
        <v>0</v>
      </c>
      <c r="F1755" t="s">
        <v>15</v>
      </c>
      <c r="H1755" t="s">
        <v>5249</v>
      </c>
      <c r="I1755">
        <v>203</v>
      </c>
      <c r="J1755" t="b">
        <v>0</v>
      </c>
      <c r="K1755">
        <v>176</v>
      </c>
      <c r="L1755">
        <v>2071</v>
      </c>
      <c r="M1755" s="1">
        <v>43869.897476851853</v>
      </c>
    </row>
    <row r="1756" spans="1:13" ht="40.5">
      <c r="A1756" t="s">
        <v>5250</v>
      </c>
      <c r="B1756" s="1">
        <v>43928.612847222219</v>
      </c>
      <c r="C1756" t="s">
        <v>5251</v>
      </c>
      <c r="D1756">
        <v>0</v>
      </c>
      <c r="E1756">
        <v>0</v>
      </c>
      <c r="F1756" t="s">
        <v>15</v>
      </c>
      <c r="H1756" s="2" t="s">
        <v>5252</v>
      </c>
      <c r="I1756">
        <v>375</v>
      </c>
      <c r="J1756" t="b">
        <v>0</v>
      </c>
      <c r="K1756">
        <v>375</v>
      </c>
      <c r="L1756">
        <v>15284</v>
      </c>
      <c r="M1756" s="1">
        <v>40268.597893518519</v>
      </c>
    </row>
    <row r="1757" spans="1:13">
      <c r="A1757" t="s">
        <v>5253</v>
      </c>
      <c r="B1757" s="1">
        <v>43928.612800925926</v>
      </c>
      <c r="C1757" t="s">
        <v>5254</v>
      </c>
      <c r="D1757">
        <v>2</v>
      </c>
      <c r="E1757">
        <v>0</v>
      </c>
      <c r="F1757" t="s">
        <v>15</v>
      </c>
      <c r="H1757" t="s">
        <v>5255</v>
      </c>
      <c r="I1757">
        <v>84</v>
      </c>
      <c r="J1757" t="b">
        <v>0</v>
      </c>
      <c r="K1757">
        <v>94</v>
      </c>
      <c r="L1757">
        <v>2087</v>
      </c>
      <c r="M1757" s="1">
        <v>41926.161215277774</v>
      </c>
    </row>
    <row r="1758" spans="1:13" ht="40.5">
      <c r="A1758" t="s">
        <v>5256</v>
      </c>
      <c r="B1758" s="1">
        <v>43928.612685185188</v>
      </c>
      <c r="C1758" t="s">
        <v>5257</v>
      </c>
      <c r="D1758">
        <v>1</v>
      </c>
      <c r="E1758">
        <v>0</v>
      </c>
      <c r="F1758" t="s">
        <v>15</v>
      </c>
      <c r="G1758" t="s">
        <v>2894</v>
      </c>
      <c r="H1758" s="2" t="s">
        <v>5258</v>
      </c>
      <c r="I1758">
        <v>518</v>
      </c>
      <c r="J1758" t="b">
        <v>0</v>
      </c>
      <c r="K1758">
        <v>326</v>
      </c>
      <c r="L1758">
        <v>12385</v>
      </c>
      <c r="M1758" s="1">
        <v>42203.495324074072</v>
      </c>
    </row>
    <row r="1759" spans="1:13">
      <c r="A1759" t="s">
        <v>5259</v>
      </c>
      <c r="B1759" s="1">
        <v>43928.612627314818</v>
      </c>
      <c r="C1759" t="s">
        <v>5260</v>
      </c>
      <c r="D1759">
        <v>1</v>
      </c>
      <c r="E1759">
        <v>0</v>
      </c>
      <c r="F1759" t="s">
        <v>15</v>
      </c>
      <c r="G1759" t="s">
        <v>5261</v>
      </c>
      <c r="H1759" t="s">
        <v>5262</v>
      </c>
      <c r="I1759">
        <v>1569</v>
      </c>
      <c r="J1759" t="b">
        <v>0</v>
      </c>
      <c r="K1759">
        <v>3575</v>
      </c>
      <c r="L1759">
        <v>77478</v>
      </c>
      <c r="M1759" s="1">
        <v>42329.597743055558</v>
      </c>
    </row>
    <row r="1760" spans="1:13">
      <c r="A1760" t="s">
        <v>5263</v>
      </c>
      <c r="B1760" s="1">
        <v>43928.611180555556</v>
      </c>
      <c r="C1760" t="s">
        <v>5264</v>
      </c>
      <c r="D1760">
        <v>0</v>
      </c>
      <c r="E1760">
        <v>0</v>
      </c>
      <c r="F1760" t="s">
        <v>15</v>
      </c>
      <c r="G1760" t="s">
        <v>5265</v>
      </c>
      <c r="H1760" t="s">
        <v>5266</v>
      </c>
      <c r="I1760">
        <v>375</v>
      </c>
      <c r="J1760" t="b">
        <v>0</v>
      </c>
      <c r="K1760">
        <v>411</v>
      </c>
      <c r="L1760">
        <v>30938</v>
      </c>
      <c r="M1760" s="1">
        <v>42454.262141203704</v>
      </c>
    </row>
    <row r="1761" spans="1:13">
      <c r="A1761" t="s">
        <v>5267</v>
      </c>
      <c r="B1761" s="1">
        <v>43928.610173611109</v>
      </c>
      <c r="C1761" t="s">
        <v>5268</v>
      </c>
      <c r="D1761">
        <v>1</v>
      </c>
      <c r="E1761">
        <v>0</v>
      </c>
      <c r="F1761" t="s">
        <v>15</v>
      </c>
      <c r="G1761" t="s">
        <v>3355</v>
      </c>
      <c r="H1761" t="s">
        <v>5269</v>
      </c>
      <c r="I1761">
        <v>81</v>
      </c>
      <c r="J1761" t="b">
        <v>0</v>
      </c>
      <c r="K1761">
        <v>78</v>
      </c>
      <c r="L1761">
        <v>900</v>
      </c>
      <c r="M1761" s="1">
        <v>43310.336377314816</v>
      </c>
    </row>
    <row r="1762" spans="1:13">
      <c r="A1762" t="s">
        <v>5270</v>
      </c>
      <c r="B1762" s="1">
        <v>43928.610162037039</v>
      </c>
      <c r="C1762" t="s">
        <v>5271</v>
      </c>
      <c r="D1762">
        <v>0</v>
      </c>
      <c r="E1762">
        <v>0</v>
      </c>
      <c r="F1762" t="s">
        <v>15</v>
      </c>
      <c r="H1762" t="s">
        <v>5272</v>
      </c>
      <c r="I1762">
        <v>450</v>
      </c>
      <c r="J1762" t="b">
        <v>0</v>
      </c>
      <c r="K1762">
        <v>28</v>
      </c>
      <c r="L1762">
        <v>30</v>
      </c>
      <c r="M1762" s="1">
        <v>43878.860266203701</v>
      </c>
    </row>
    <row r="1763" spans="1:13" ht="67.5">
      <c r="A1763" t="s">
        <v>1269</v>
      </c>
      <c r="B1763" s="1">
        <v>43928.610127314816</v>
      </c>
      <c r="C1763" t="s">
        <v>5273</v>
      </c>
      <c r="D1763">
        <v>0</v>
      </c>
      <c r="E1763">
        <v>0</v>
      </c>
      <c r="F1763" t="s">
        <v>15</v>
      </c>
      <c r="H1763" s="2" t="s">
        <v>1271</v>
      </c>
      <c r="I1763">
        <v>56</v>
      </c>
      <c r="J1763" t="b">
        <v>0</v>
      </c>
      <c r="K1763">
        <v>0</v>
      </c>
      <c r="L1763">
        <v>4045</v>
      </c>
      <c r="M1763" s="1">
        <v>43812.557858796295</v>
      </c>
    </row>
    <row r="1764" spans="1:13">
      <c r="A1764" t="s">
        <v>5274</v>
      </c>
      <c r="B1764" s="1">
        <v>43928.609837962962</v>
      </c>
      <c r="C1764" t="s">
        <v>5275</v>
      </c>
      <c r="D1764">
        <v>1</v>
      </c>
      <c r="E1764">
        <v>0</v>
      </c>
      <c r="F1764" t="s">
        <v>15</v>
      </c>
      <c r="G1764" t="s">
        <v>5276</v>
      </c>
      <c r="H1764" t="s">
        <v>5277</v>
      </c>
      <c r="I1764">
        <v>152</v>
      </c>
      <c r="J1764" t="b">
        <v>0</v>
      </c>
      <c r="K1764">
        <v>153</v>
      </c>
      <c r="L1764">
        <v>1541</v>
      </c>
      <c r="M1764" s="1">
        <v>43207.506203703706</v>
      </c>
    </row>
    <row r="1765" spans="1:13">
      <c r="A1765" t="s">
        <v>4969</v>
      </c>
      <c r="B1765" s="1">
        <v>43928.609837962962</v>
      </c>
      <c r="C1765" t="e">
        <f ca="1">_xlfn.SINGLE(tomakondo paypayはスマホのロックとかかけないといけなかったりするので面倒。チャージもヤフーカード持っていると自動チャージだけど持っていないからこまめにチャージしないといけない面倒くささがある。スマホロックかけないのは),万が一自分の身になにかがあった時確認が家族ができないから。</f>
        <v>#NAME?</v>
      </c>
      <c r="D1765">
        <v>0</v>
      </c>
      <c r="E1765">
        <v>0</v>
      </c>
      <c r="F1765" t="s">
        <v>15</v>
      </c>
      <c r="H1765" t="s">
        <v>4970</v>
      </c>
      <c r="I1765">
        <v>90</v>
      </c>
      <c r="J1765" t="b">
        <v>0</v>
      </c>
      <c r="K1765">
        <v>185</v>
      </c>
      <c r="L1765">
        <v>5409</v>
      </c>
      <c r="M1765" s="1">
        <v>41765.962870370371</v>
      </c>
    </row>
    <row r="1766" spans="1:13">
      <c r="A1766" t="s">
        <v>5278</v>
      </c>
      <c r="B1766" s="1">
        <v>43928.609537037039</v>
      </c>
      <c r="C1766" t="s">
        <v>5279</v>
      </c>
      <c r="D1766">
        <v>0</v>
      </c>
      <c r="E1766">
        <v>0</v>
      </c>
      <c r="F1766" t="s">
        <v>15</v>
      </c>
      <c r="H1766" t="s">
        <v>5280</v>
      </c>
      <c r="I1766">
        <v>184</v>
      </c>
      <c r="J1766" t="b">
        <v>0</v>
      </c>
      <c r="K1766">
        <v>310</v>
      </c>
      <c r="L1766">
        <v>10039</v>
      </c>
      <c r="M1766" s="1">
        <v>40211.541597222225</v>
      </c>
    </row>
    <row r="1767" spans="1:13">
      <c r="A1767" t="s">
        <v>5281</v>
      </c>
      <c r="B1767" s="1">
        <v>43928.609490740739</v>
      </c>
      <c r="C1767" t="s">
        <v>5282</v>
      </c>
      <c r="D1767">
        <v>0</v>
      </c>
      <c r="E1767">
        <v>0</v>
      </c>
      <c r="F1767" t="s">
        <v>15</v>
      </c>
      <c r="G1767" t="s">
        <v>5283</v>
      </c>
      <c r="H1767" t="s">
        <v>5284</v>
      </c>
      <c r="I1767">
        <v>227</v>
      </c>
      <c r="J1767" t="b">
        <v>0</v>
      </c>
      <c r="K1767">
        <v>229</v>
      </c>
      <c r="L1767">
        <v>20255</v>
      </c>
      <c r="M1767" s="1">
        <v>43593.72859953704</v>
      </c>
    </row>
    <row r="1768" spans="1:13">
      <c r="A1768" t="s">
        <v>5285</v>
      </c>
      <c r="B1768" s="1">
        <v>43928.609432870369</v>
      </c>
      <c r="C1768" t="e">
        <f ca="1">_xlfn.SINGLE(reuchan1 _xlfn.SINGLE(h_nagayama PayPay講習やってんじゃん))</f>
        <v>#NAME?</v>
      </c>
      <c r="D1768">
        <v>7</v>
      </c>
      <c r="E1768">
        <v>1</v>
      </c>
      <c r="F1768" t="s">
        <v>15</v>
      </c>
      <c r="I1768">
        <v>17</v>
      </c>
      <c r="J1768" t="b">
        <v>0</v>
      </c>
      <c r="K1768">
        <v>20</v>
      </c>
      <c r="L1768">
        <v>360</v>
      </c>
      <c r="M1768" s="1">
        <v>43296.483344907407</v>
      </c>
    </row>
    <row r="1769" spans="1:13">
      <c r="A1769" t="s">
        <v>5286</v>
      </c>
      <c r="B1769" s="1">
        <v>43928.609143518515</v>
      </c>
      <c r="C1769" t="s">
        <v>5287</v>
      </c>
      <c r="D1769">
        <v>2</v>
      </c>
      <c r="E1769">
        <v>0</v>
      </c>
      <c r="F1769" t="s">
        <v>15</v>
      </c>
      <c r="H1769" t="s">
        <v>5288</v>
      </c>
      <c r="I1769">
        <v>28</v>
      </c>
      <c r="J1769" t="b">
        <v>0</v>
      </c>
      <c r="K1769">
        <v>65</v>
      </c>
      <c r="L1769">
        <v>669</v>
      </c>
      <c r="M1769" s="1">
        <v>43893.256979166668</v>
      </c>
    </row>
    <row r="1770" spans="1:13">
      <c r="A1770" t="s">
        <v>5289</v>
      </c>
      <c r="B1770" s="1">
        <v>43928.608842592592</v>
      </c>
      <c r="C1770" t="s">
        <v>5290</v>
      </c>
      <c r="D1770">
        <v>0</v>
      </c>
      <c r="E1770">
        <v>0</v>
      </c>
      <c r="F1770" t="s">
        <v>15</v>
      </c>
      <c r="G1770" t="s">
        <v>880</v>
      </c>
      <c r="H1770" t="s">
        <v>5291</v>
      </c>
      <c r="I1770">
        <v>314</v>
      </c>
      <c r="J1770" t="b">
        <v>0</v>
      </c>
      <c r="K1770">
        <v>96</v>
      </c>
      <c r="L1770">
        <v>2727</v>
      </c>
      <c r="M1770" s="1">
        <v>42538.561006944445</v>
      </c>
    </row>
    <row r="1771" spans="1:13">
      <c r="A1771" t="s">
        <v>5292</v>
      </c>
      <c r="B1771" s="1">
        <v>43928.608796296299</v>
      </c>
      <c r="C1771" t="s">
        <v>5293</v>
      </c>
      <c r="D1771">
        <v>0</v>
      </c>
      <c r="E1771">
        <v>0</v>
      </c>
      <c r="F1771" t="s">
        <v>15</v>
      </c>
      <c r="G1771" t="s">
        <v>5294</v>
      </c>
      <c r="H1771" t="s">
        <v>5295</v>
      </c>
      <c r="I1771">
        <v>124</v>
      </c>
      <c r="J1771" t="b">
        <v>0</v>
      </c>
      <c r="K1771">
        <v>119</v>
      </c>
      <c r="L1771">
        <v>1966</v>
      </c>
      <c r="M1771" s="1">
        <v>43822.487835648149</v>
      </c>
    </row>
    <row r="1772" spans="1:13">
      <c r="A1772" t="s">
        <v>5296</v>
      </c>
      <c r="B1772" s="1">
        <v>43928.608229166668</v>
      </c>
      <c r="C1772" t="s">
        <v>5297</v>
      </c>
      <c r="D1772">
        <v>0</v>
      </c>
      <c r="E1772">
        <v>0</v>
      </c>
      <c r="F1772" t="s">
        <v>15</v>
      </c>
      <c r="G1772" t="s">
        <v>5298</v>
      </c>
      <c r="H1772" t="s">
        <v>5299</v>
      </c>
      <c r="I1772">
        <v>1</v>
      </c>
      <c r="J1772" t="b">
        <v>0</v>
      </c>
      <c r="K1772">
        <v>2</v>
      </c>
      <c r="L1772">
        <v>16</v>
      </c>
      <c r="M1772" s="1">
        <v>43885.730891203704</v>
      </c>
    </row>
    <row r="1773" spans="1:13">
      <c r="A1773" t="s">
        <v>5300</v>
      </c>
      <c r="B1773" s="1">
        <v>43928.608171296299</v>
      </c>
      <c r="C1773" t="s">
        <v>5301</v>
      </c>
      <c r="D1773">
        <v>0</v>
      </c>
      <c r="E1773">
        <v>0</v>
      </c>
      <c r="F1773" t="s">
        <v>15</v>
      </c>
      <c r="H1773" t="s">
        <v>5302</v>
      </c>
      <c r="I1773">
        <v>303</v>
      </c>
      <c r="J1773" t="b">
        <v>0</v>
      </c>
      <c r="K1773">
        <v>334</v>
      </c>
      <c r="L1773">
        <v>16240</v>
      </c>
      <c r="M1773" s="1">
        <v>41989.230694444443</v>
      </c>
    </row>
    <row r="1774" spans="1:13" ht="81">
      <c r="A1774" t="s">
        <v>5303</v>
      </c>
      <c r="B1774" s="1">
        <v>43928.608159722222</v>
      </c>
      <c r="C1774" t="s">
        <v>5304</v>
      </c>
      <c r="D1774">
        <v>1</v>
      </c>
      <c r="E1774">
        <v>0</v>
      </c>
      <c r="F1774" t="s">
        <v>15</v>
      </c>
      <c r="H1774" s="2" t="s">
        <v>5305</v>
      </c>
      <c r="I1774">
        <v>141</v>
      </c>
      <c r="J1774" t="b">
        <v>0</v>
      </c>
      <c r="K1774">
        <v>178</v>
      </c>
      <c r="L1774">
        <v>7528</v>
      </c>
      <c r="M1774" s="1">
        <v>40190.412187499998</v>
      </c>
    </row>
    <row r="1775" spans="1:13">
      <c r="A1775" t="s">
        <v>5306</v>
      </c>
      <c r="B1775" s="1">
        <v>43928.608148148145</v>
      </c>
      <c r="C1775" t="s">
        <v>5307</v>
      </c>
      <c r="D1775">
        <v>0</v>
      </c>
      <c r="E1775">
        <v>0</v>
      </c>
      <c r="F1775" t="s">
        <v>15</v>
      </c>
      <c r="G1775" t="s">
        <v>5308</v>
      </c>
      <c r="H1775" t="s">
        <v>5309</v>
      </c>
      <c r="I1775">
        <v>3073</v>
      </c>
      <c r="J1775" t="b">
        <v>0</v>
      </c>
      <c r="K1775">
        <v>223</v>
      </c>
      <c r="L1775">
        <v>113950</v>
      </c>
      <c r="M1775" s="1">
        <v>40150.63863425926</v>
      </c>
    </row>
    <row r="1776" spans="1:13">
      <c r="A1776" t="s">
        <v>5310</v>
      </c>
      <c r="B1776" s="1">
        <v>43928.608101851853</v>
      </c>
      <c r="C1776" t="s">
        <v>5311</v>
      </c>
      <c r="D1776">
        <v>0</v>
      </c>
      <c r="E1776">
        <v>1</v>
      </c>
      <c r="F1776" t="s">
        <v>15</v>
      </c>
      <c r="G1776" t="s">
        <v>4041</v>
      </c>
      <c r="H1776" t="s">
        <v>5312</v>
      </c>
      <c r="I1776">
        <v>1003</v>
      </c>
      <c r="J1776" t="b">
        <v>0</v>
      </c>
      <c r="K1776">
        <v>2581</v>
      </c>
      <c r="L1776">
        <v>108246</v>
      </c>
      <c r="M1776" s="1">
        <v>40492.985555555555</v>
      </c>
    </row>
    <row r="1777" spans="1:13">
      <c r="A1777" t="s">
        <v>5313</v>
      </c>
      <c r="B1777" s="1">
        <v>43928.607222222221</v>
      </c>
      <c r="C1777" t="s">
        <v>5314</v>
      </c>
      <c r="D1777">
        <v>2</v>
      </c>
      <c r="E1777">
        <v>1</v>
      </c>
      <c r="F1777" t="s">
        <v>15</v>
      </c>
      <c r="H1777" t="s">
        <v>5315</v>
      </c>
      <c r="I1777">
        <v>178</v>
      </c>
      <c r="J1777" t="b">
        <v>0</v>
      </c>
      <c r="K1777">
        <v>386</v>
      </c>
      <c r="L1777">
        <v>32737</v>
      </c>
      <c r="M1777" s="1">
        <v>40489.391805555555</v>
      </c>
    </row>
    <row r="1778" spans="1:13">
      <c r="A1778" t="s">
        <v>5316</v>
      </c>
      <c r="B1778" s="1">
        <v>43928.607094907406</v>
      </c>
      <c r="C1778" t="s">
        <v>5317</v>
      </c>
      <c r="D1778">
        <v>7</v>
      </c>
      <c r="E1778">
        <v>0</v>
      </c>
      <c r="F1778" t="s">
        <v>15</v>
      </c>
      <c r="G1778" t="s">
        <v>5318</v>
      </c>
      <c r="H1778" t="s">
        <v>5319</v>
      </c>
      <c r="I1778">
        <v>1878</v>
      </c>
      <c r="J1778" t="b">
        <v>0</v>
      </c>
      <c r="K1778">
        <v>1540</v>
      </c>
      <c r="L1778">
        <v>19973</v>
      </c>
      <c r="M1778" s="1">
        <v>43678.238425925927</v>
      </c>
    </row>
    <row r="1779" spans="1:13">
      <c r="A1779" t="s">
        <v>5320</v>
      </c>
      <c r="B1779" s="1">
        <v>43928.606550925928</v>
      </c>
      <c r="C1779" t="s">
        <v>5321</v>
      </c>
      <c r="D1779">
        <v>2</v>
      </c>
      <c r="E1779">
        <v>0</v>
      </c>
      <c r="F1779" t="s">
        <v>15</v>
      </c>
      <c r="G1779" t="s">
        <v>5322</v>
      </c>
      <c r="H1779" t="s">
        <v>5323</v>
      </c>
      <c r="I1779">
        <v>1248</v>
      </c>
      <c r="J1779" t="b">
        <v>0</v>
      </c>
      <c r="K1779">
        <v>1354</v>
      </c>
      <c r="L1779">
        <v>23434</v>
      </c>
      <c r="M1779" s="1">
        <v>43228.257916666669</v>
      </c>
    </row>
    <row r="1780" spans="1:13">
      <c r="A1780" t="s">
        <v>5324</v>
      </c>
      <c r="B1780" s="1">
        <v>43928.606354166666</v>
      </c>
      <c r="C1780" t="s">
        <v>5325</v>
      </c>
      <c r="D1780">
        <v>0</v>
      </c>
      <c r="E1780">
        <v>0</v>
      </c>
      <c r="F1780" t="s">
        <v>15</v>
      </c>
      <c r="H1780" t="s">
        <v>5326</v>
      </c>
      <c r="I1780">
        <v>31</v>
      </c>
      <c r="J1780" t="b">
        <v>0</v>
      </c>
      <c r="K1780">
        <v>41</v>
      </c>
      <c r="L1780">
        <v>173</v>
      </c>
      <c r="M1780" s="1">
        <v>43825.64167824074</v>
      </c>
    </row>
    <row r="1781" spans="1:13">
      <c r="A1781" t="s">
        <v>110</v>
      </c>
      <c r="B1781" s="1">
        <v>43928.606064814812</v>
      </c>
      <c r="C1781" t="s">
        <v>5327</v>
      </c>
      <c r="D1781">
        <v>0</v>
      </c>
      <c r="E1781">
        <v>0</v>
      </c>
      <c r="F1781" t="s">
        <v>15</v>
      </c>
      <c r="H1781" t="s">
        <v>112</v>
      </c>
      <c r="I1781">
        <v>8</v>
      </c>
      <c r="J1781" t="b">
        <v>0</v>
      </c>
      <c r="K1781">
        <v>6</v>
      </c>
      <c r="L1781">
        <v>59</v>
      </c>
      <c r="M1781" s="1">
        <v>43919.214965277781</v>
      </c>
    </row>
    <row r="1782" spans="1:13">
      <c r="A1782" t="s">
        <v>5328</v>
      </c>
      <c r="B1782" s="1">
        <v>43928.60601851852</v>
      </c>
      <c r="C1782" t="s">
        <v>5329</v>
      </c>
      <c r="D1782">
        <v>0</v>
      </c>
      <c r="E1782">
        <v>0</v>
      </c>
      <c r="F1782" t="s">
        <v>15</v>
      </c>
      <c r="G1782" t="s">
        <v>5330</v>
      </c>
      <c r="H1782" t="s">
        <v>5331</v>
      </c>
      <c r="I1782">
        <v>36</v>
      </c>
      <c r="J1782" t="b">
        <v>0</v>
      </c>
      <c r="K1782">
        <v>23</v>
      </c>
      <c r="L1782">
        <v>12753</v>
      </c>
      <c r="M1782" s="1">
        <v>40825.1171875</v>
      </c>
    </row>
    <row r="1783" spans="1:13">
      <c r="A1783" t="s">
        <v>3899</v>
      </c>
      <c r="B1783" s="1">
        <v>43928.605729166666</v>
      </c>
      <c r="C1783" t="s">
        <v>5332</v>
      </c>
      <c r="D1783">
        <v>0</v>
      </c>
      <c r="E1783">
        <v>0</v>
      </c>
      <c r="F1783" t="s">
        <v>15</v>
      </c>
      <c r="G1783" t="s">
        <v>82</v>
      </c>
      <c r="H1783" t="s">
        <v>3901</v>
      </c>
      <c r="I1783">
        <v>452</v>
      </c>
      <c r="J1783" t="b">
        <v>0</v>
      </c>
      <c r="K1783">
        <v>1068</v>
      </c>
      <c r="L1783">
        <v>20887</v>
      </c>
      <c r="M1783" s="1">
        <v>42388.352847222224</v>
      </c>
    </row>
    <row r="1784" spans="1:13">
      <c r="A1784" t="s">
        <v>5333</v>
      </c>
      <c r="B1784" s="1">
        <v>43928.605717592596</v>
      </c>
      <c r="C1784" t="s">
        <v>5334</v>
      </c>
      <c r="D1784">
        <v>0</v>
      </c>
      <c r="E1784">
        <v>0</v>
      </c>
      <c r="F1784" t="s">
        <v>15</v>
      </c>
      <c r="G1784" t="s">
        <v>1430</v>
      </c>
      <c r="H1784" t="s">
        <v>5335</v>
      </c>
      <c r="I1784">
        <v>219</v>
      </c>
      <c r="J1784" t="b">
        <v>0</v>
      </c>
      <c r="K1784">
        <v>208</v>
      </c>
      <c r="L1784">
        <v>9119</v>
      </c>
      <c r="M1784" s="1">
        <v>41401.371979166666</v>
      </c>
    </row>
    <row r="1785" spans="1:13">
      <c r="A1785" t="s">
        <v>5336</v>
      </c>
      <c r="B1785" s="1">
        <v>43928.605266203704</v>
      </c>
      <c r="C1785" t="s">
        <v>5337</v>
      </c>
      <c r="D1785">
        <v>0</v>
      </c>
      <c r="E1785">
        <v>0</v>
      </c>
      <c r="F1785" t="s">
        <v>15</v>
      </c>
      <c r="G1785" t="s">
        <v>4041</v>
      </c>
      <c r="H1785" t="s">
        <v>5338</v>
      </c>
      <c r="I1785">
        <v>569</v>
      </c>
      <c r="J1785" t="b">
        <v>0</v>
      </c>
      <c r="K1785">
        <v>526</v>
      </c>
      <c r="L1785">
        <v>88509</v>
      </c>
      <c r="M1785" s="1">
        <v>40346.630543981482</v>
      </c>
    </row>
    <row r="1786" spans="1:13">
      <c r="A1786" t="s">
        <v>5339</v>
      </c>
      <c r="B1786" s="1">
        <v>43928.604826388888</v>
      </c>
      <c r="C1786" t="e">
        <f ca="1">kotoe_aloha PayPayでお願いします(白目)</f>
        <v>#NAME?</v>
      </c>
      <c r="D1786">
        <v>0</v>
      </c>
      <c r="E1786">
        <v>0</v>
      </c>
      <c r="F1786" t="s">
        <v>15</v>
      </c>
      <c r="G1786" t="s">
        <v>5340</v>
      </c>
      <c r="H1786" t="s">
        <v>5341</v>
      </c>
      <c r="I1786">
        <v>55</v>
      </c>
      <c r="J1786" t="b">
        <v>0</v>
      </c>
      <c r="K1786">
        <v>155</v>
      </c>
      <c r="L1786">
        <v>2646</v>
      </c>
      <c r="M1786" s="1">
        <v>43148.40184027778</v>
      </c>
    </row>
    <row r="1787" spans="1:13">
      <c r="A1787" t="s">
        <v>5342</v>
      </c>
      <c r="B1787" s="1">
        <v>43928.604768518519</v>
      </c>
      <c r="C1787" t="e">
        <f ca="1">_xlfn.SINGLE(tomakondo カード文化に馴染みすぎてる俺も),つい最近までpaypay入れてなかったなあ。カード出すのとアプリ立ち上げるのならカード出す方が楽だから。だから,現金派はpaypayに行きやすいと思う。カード派は何か特別な理由がない限りいかないと思う。</f>
        <v>#NAME?</v>
      </c>
      <c r="D1787">
        <v>1</v>
      </c>
      <c r="E1787">
        <v>0</v>
      </c>
      <c r="F1787" t="s">
        <v>15</v>
      </c>
      <c r="G1787" t="s">
        <v>5343</v>
      </c>
      <c r="H1787" t="s">
        <v>5344</v>
      </c>
      <c r="I1787">
        <v>243</v>
      </c>
      <c r="J1787" t="b">
        <v>0</v>
      </c>
      <c r="K1787">
        <v>363</v>
      </c>
      <c r="L1787">
        <v>22182</v>
      </c>
      <c r="M1787" s="1">
        <v>40006.553159722222</v>
      </c>
    </row>
    <row r="1788" spans="1:13">
      <c r="A1788" t="s">
        <v>5345</v>
      </c>
      <c r="B1788" s="1">
        <v>43928.604178240741</v>
      </c>
      <c r="C1788" t="s">
        <v>5346</v>
      </c>
      <c r="D1788">
        <v>0</v>
      </c>
      <c r="E1788">
        <v>0</v>
      </c>
      <c r="F1788" t="s">
        <v>15</v>
      </c>
      <c r="G1788" t="s">
        <v>5347</v>
      </c>
      <c r="H1788" t="s">
        <v>5348</v>
      </c>
      <c r="I1788">
        <v>361</v>
      </c>
      <c r="J1788" t="b">
        <v>0</v>
      </c>
      <c r="K1788">
        <v>325</v>
      </c>
      <c r="L1788">
        <v>27127</v>
      </c>
      <c r="M1788" s="1">
        <v>42387.666932870372</v>
      </c>
    </row>
    <row r="1789" spans="1:13">
      <c r="A1789" t="s">
        <v>5349</v>
      </c>
      <c r="B1789" s="1">
        <v>43928.604062500002</v>
      </c>
      <c r="C1789" t="s">
        <v>5350</v>
      </c>
      <c r="D1789">
        <v>5</v>
      </c>
      <c r="E1789">
        <v>0</v>
      </c>
      <c r="F1789" t="s">
        <v>15</v>
      </c>
      <c r="G1789" t="s">
        <v>5351</v>
      </c>
      <c r="H1789" t="s">
        <v>5352</v>
      </c>
      <c r="I1789">
        <v>997</v>
      </c>
      <c r="J1789" t="b">
        <v>0</v>
      </c>
      <c r="K1789">
        <v>1184</v>
      </c>
      <c r="L1789">
        <v>3065</v>
      </c>
      <c r="M1789" s="1">
        <v>42533.662708333337</v>
      </c>
    </row>
    <row r="1790" spans="1:13">
      <c r="A1790" t="s">
        <v>5353</v>
      </c>
      <c r="B1790" s="1">
        <v>43928.60365740741</v>
      </c>
      <c r="C1790" t="s">
        <v>5354</v>
      </c>
      <c r="D1790">
        <v>0</v>
      </c>
      <c r="E1790">
        <v>0</v>
      </c>
      <c r="F1790" t="s">
        <v>15</v>
      </c>
      <c r="H1790" t="s">
        <v>5355</v>
      </c>
      <c r="I1790">
        <v>13</v>
      </c>
      <c r="J1790" t="b">
        <v>0</v>
      </c>
      <c r="K1790">
        <v>14</v>
      </c>
      <c r="L1790">
        <v>112</v>
      </c>
      <c r="M1790" s="1">
        <v>43909.369583333333</v>
      </c>
    </row>
    <row r="1791" spans="1:13">
      <c r="A1791" t="s">
        <v>5356</v>
      </c>
      <c r="B1791" s="1">
        <v>43928.60292824074</v>
      </c>
      <c r="C1791" t="s">
        <v>5357</v>
      </c>
      <c r="D1791">
        <v>18</v>
      </c>
      <c r="E1791">
        <v>1</v>
      </c>
      <c r="F1791" t="s">
        <v>15</v>
      </c>
      <c r="H1791" t="s">
        <v>5358</v>
      </c>
      <c r="I1791">
        <v>116</v>
      </c>
      <c r="J1791" t="b">
        <v>0</v>
      </c>
      <c r="K1791">
        <v>90</v>
      </c>
      <c r="L1791">
        <v>170</v>
      </c>
      <c r="M1791" s="1">
        <v>43877.596759259257</v>
      </c>
    </row>
    <row r="1792" spans="1:13">
      <c r="A1792" t="s">
        <v>5359</v>
      </c>
      <c r="B1792" s="1">
        <v>43928.602650462963</v>
      </c>
      <c r="C1792" t="s">
        <v>5360</v>
      </c>
      <c r="D1792">
        <v>0</v>
      </c>
      <c r="E1792">
        <v>0</v>
      </c>
      <c r="F1792" t="s">
        <v>15</v>
      </c>
      <c r="G1792" t="s">
        <v>243</v>
      </c>
      <c r="H1792" t="s">
        <v>5361</v>
      </c>
      <c r="I1792">
        <v>54</v>
      </c>
      <c r="J1792" t="b">
        <v>0</v>
      </c>
      <c r="K1792">
        <v>77</v>
      </c>
      <c r="L1792">
        <v>3928</v>
      </c>
      <c r="M1792" s="1">
        <v>42495.683541666665</v>
      </c>
    </row>
    <row r="1793" spans="1:13">
      <c r="A1793" t="s">
        <v>5362</v>
      </c>
      <c r="B1793" s="1">
        <v>43928.602638888886</v>
      </c>
      <c r="C1793" t="s">
        <v>5363</v>
      </c>
      <c r="D1793">
        <v>1</v>
      </c>
      <c r="E1793">
        <v>0</v>
      </c>
      <c r="F1793" t="s">
        <v>15</v>
      </c>
      <c r="G1793" t="s">
        <v>397</v>
      </c>
      <c r="H1793" t="s">
        <v>5364</v>
      </c>
      <c r="I1793">
        <v>150</v>
      </c>
      <c r="J1793" t="b">
        <v>0</v>
      </c>
      <c r="K1793">
        <v>152</v>
      </c>
      <c r="L1793">
        <v>7756</v>
      </c>
      <c r="M1793" s="1">
        <v>40480.774502314816</v>
      </c>
    </row>
    <row r="1794" spans="1:13" ht="40.5">
      <c r="A1794" t="s">
        <v>5365</v>
      </c>
      <c r="B1794" s="1">
        <v>43928.602534722224</v>
      </c>
      <c r="C1794" t="e">
        <f ca="1">HaLuetty おぉたいへんじゃぁぁ村の衆観音様からお告げがぁぁゼロが2個多いぞぉダイソー畑では収穫できんものじゃしかもPaypayボーナスが振り込まれたばかりということまでお見通しでおられるぅ</f>
        <v>#NAME?</v>
      </c>
      <c r="D1794">
        <v>0</v>
      </c>
      <c r="E1794">
        <v>0</v>
      </c>
      <c r="F1794" t="s">
        <v>15</v>
      </c>
      <c r="G1794" t="s">
        <v>5366</v>
      </c>
      <c r="H1794" s="2" t="s">
        <v>5367</v>
      </c>
      <c r="I1794">
        <v>11</v>
      </c>
      <c r="J1794" t="b">
        <v>0</v>
      </c>
      <c r="K1794">
        <v>18</v>
      </c>
      <c r="L1794">
        <v>573</v>
      </c>
      <c r="M1794" s="1">
        <v>42418.047106481485</v>
      </c>
    </row>
    <row r="1795" spans="1:13">
      <c r="A1795" t="s">
        <v>999</v>
      </c>
      <c r="B1795" s="1">
        <v>43928.601435185185</v>
      </c>
      <c r="C1795" t="s">
        <v>5368</v>
      </c>
      <c r="D1795">
        <v>0</v>
      </c>
      <c r="E1795">
        <v>0</v>
      </c>
      <c r="F1795" t="s">
        <v>15</v>
      </c>
      <c r="H1795" t="s">
        <v>1001</v>
      </c>
      <c r="I1795">
        <v>24708</v>
      </c>
      <c r="J1795" t="b">
        <v>0</v>
      </c>
      <c r="K1795">
        <v>20507</v>
      </c>
      <c r="L1795">
        <v>94370</v>
      </c>
      <c r="M1795" s="1">
        <v>41295.023055555554</v>
      </c>
    </row>
    <row r="1796" spans="1:13">
      <c r="A1796" t="s">
        <v>5369</v>
      </c>
      <c r="B1796" s="1">
        <v>43928.601238425923</v>
      </c>
      <c r="C1796" t="s">
        <v>5370</v>
      </c>
      <c r="D1796">
        <v>1</v>
      </c>
      <c r="E1796">
        <v>0</v>
      </c>
      <c r="F1796" t="s">
        <v>15</v>
      </c>
      <c r="H1796" t="s">
        <v>5371</v>
      </c>
      <c r="I1796">
        <v>51</v>
      </c>
      <c r="J1796" t="b">
        <v>0</v>
      </c>
      <c r="K1796">
        <v>148</v>
      </c>
      <c r="L1796">
        <v>32</v>
      </c>
      <c r="M1796" s="1">
        <v>40635.230231481481</v>
      </c>
    </row>
    <row r="1797" spans="1:13">
      <c r="A1797" t="s">
        <v>5372</v>
      </c>
      <c r="B1797" s="1">
        <v>43928.601203703707</v>
      </c>
      <c r="C1797" t="s">
        <v>5373</v>
      </c>
      <c r="D1797">
        <v>2</v>
      </c>
      <c r="E1797">
        <v>0</v>
      </c>
      <c r="F1797" t="s">
        <v>15</v>
      </c>
      <c r="G1797" t="s">
        <v>5374</v>
      </c>
      <c r="H1797" t="s">
        <v>5375</v>
      </c>
      <c r="I1797">
        <v>212</v>
      </c>
      <c r="J1797" t="b">
        <v>0</v>
      </c>
      <c r="K1797">
        <v>206</v>
      </c>
      <c r="L1797">
        <v>3349</v>
      </c>
      <c r="M1797" s="1">
        <v>43692.32712962963</v>
      </c>
    </row>
    <row r="1798" spans="1:13">
      <c r="A1798" t="s">
        <v>5376</v>
      </c>
      <c r="B1798" s="1">
        <v>43928.600856481484</v>
      </c>
      <c r="C1798" t="s">
        <v>5377</v>
      </c>
      <c r="D1798">
        <v>1</v>
      </c>
      <c r="E1798">
        <v>0</v>
      </c>
      <c r="F1798" t="s">
        <v>15</v>
      </c>
      <c r="G1798" t="s">
        <v>5378</v>
      </c>
      <c r="H1798" t="s">
        <v>5379</v>
      </c>
      <c r="I1798">
        <v>2793</v>
      </c>
      <c r="J1798" t="b">
        <v>0</v>
      </c>
      <c r="K1798">
        <v>1529</v>
      </c>
      <c r="L1798">
        <v>9890</v>
      </c>
      <c r="M1798" s="1">
        <v>43321.989490740743</v>
      </c>
    </row>
    <row r="1799" spans="1:13">
      <c r="A1799" t="s">
        <v>5380</v>
      </c>
      <c r="B1799" s="1">
        <v>43928.600694444445</v>
      </c>
      <c r="C1799" t="s">
        <v>5381</v>
      </c>
      <c r="D1799">
        <v>1</v>
      </c>
      <c r="E1799">
        <v>0</v>
      </c>
      <c r="F1799" t="s">
        <v>15</v>
      </c>
      <c r="H1799" t="s">
        <v>5382</v>
      </c>
      <c r="I1799">
        <v>41</v>
      </c>
      <c r="J1799" t="b">
        <v>0</v>
      </c>
      <c r="K1799">
        <v>177</v>
      </c>
      <c r="L1799">
        <v>857</v>
      </c>
      <c r="M1799" s="1">
        <v>43755.663981481484</v>
      </c>
    </row>
    <row r="1800" spans="1:13">
      <c r="A1800" t="s">
        <v>214</v>
      </c>
      <c r="B1800" s="1">
        <v>43928.599988425929</v>
      </c>
      <c r="C1800" t="e">
        <f ca="1">_xlfn.SINGLE(nakau_info なか卯もPayPayで食べれるんだ😳❣️うどん),子供が好きだから行きたいです🥰</f>
        <v>#NAME?</v>
      </c>
      <c r="D1800">
        <v>0</v>
      </c>
      <c r="E1800">
        <v>0</v>
      </c>
      <c r="F1800" t="s">
        <v>15</v>
      </c>
      <c r="H1800" t="s">
        <v>216</v>
      </c>
      <c r="I1800">
        <v>5265</v>
      </c>
      <c r="J1800" t="b">
        <v>0</v>
      </c>
      <c r="K1800">
        <v>5143</v>
      </c>
      <c r="L1800">
        <v>51494</v>
      </c>
      <c r="M1800" s="1">
        <v>43558.068506944444</v>
      </c>
    </row>
    <row r="1801" spans="1:13">
      <c r="A1801" t="s">
        <v>5383</v>
      </c>
      <c r="B1801" s="1">
        <v>43928.599756944444</v>
      </c>
      <c r="C1801" t="s">
        <v>5384</v>
      </c>
      <c r="D1801">
        <v>0</v>
      </c>
      <c r="E1801">
        <v>0</v>
      </c>
      <c r="F1801" t="s">
        <v>15</v>
      </c>
      <c r="G1801" t="s">
        <v>5385</v>
      </c>
      <c r="H1801" t="s">
        <v>5386</v>
      </c>
      <c r="I1801">
        <v>1551</v>
      </c>
      <c r="J1801" t="b">
        <v>0</v>
      </c>
      <c r="K1801">
        <v>223</v>
      </c>
      <c r="L1801">
        <v>26086</v>
      </c>
      <c r="M1801" s="1">
        <v>39975.170243055552</v>
      </c>
    </row>
    <row r="1802" spans="1:13">
      <c r="A1802" t="s">
        <v>5387</v>
      </c>
      <c r="B1802" s="1">
        <v>43928.599594907406</v>
      </c>
      <c r="C1802" t="s">
        <v>5388</v>
      </c>
      <c r="D1802">
        <v>0</v>
      </c>
      <c r="E1802">
        <v>0</v>
      </c>
      <c r="F1802" t="s">
        <v>15</v>
      </c>
      <c r="G1802" t="s">
        <v>5389</v>
      </c>
      <c r="H1802" t="s">
        <v>5390</v>
      </c>
      <c r="I1802">
        <v>33</v>
      </c>
      <c r="J1802" t="b">
        <v>0</v>
      </c>
      <c r="K1802">
        <v>90</v>
      </c>
      <c r="L1802">
        <v>1407</v>
      </c>
      <c r="M1802" s="1">
        <v>42547.533715277779</v>
      </c>
    </row>
    <row r="1803" spans="1:13">
      <c r="A1803" t="s">
        <v>5391</v>
      </c>
      <c r="B1803" s="1">
        <v>43928.599583333336</v>
      </c>
      <c r="C1803" t="s">
        <v>5392</v>
      </c>
      <c r="D1803">
        <v>0</v>
      </c>
      <c r="E1803">
        <v>0</v>
      </c>
      <c r="F1803" t="s">
        <v>15</v>
      </c>
      <c r="G1803" t="s">
        <v>5393</v>
      </c>
      <c r="H1803" t="s">
        <v>5394</v>
      </c>
      <c r="I1803">
        <v>68</v>
      </c>
      <c r="J1803" t="b">
        <v>0</v>
      </c>
      <c r="K1803">
        <v>149</v>
      </c>
      <c r="L1803">
        <v>882</v>
      </c>
      <c r="M1803" s="1">
        <v>40554.576747685183</v>
      </c>
    </row>
    <row r="1804" spans="1:13">
      <c r="A1804" t="s">
        <v>5395</v>
      </c>
      <c r="B1804" s="1">
        <v>43928.598912037036</v>
      </c>
      <c r="C1804" t="s">
        <v>5396</v>
      </c>
      <c r="D1804">
        <v>0</v>
      </c>
      <c r="E1804">
        <v>0</v>
      </c>
      <c r="F1804" t="s">
        <v>15</v>
      </c>
      <c r="H1804" t="s">
        <v>5397</v>
      </c>
      <c r="I1804">
        <v>35</v>
      </c>
      <c r="J1804" t="b">
        <v>0</v>
      </c>
      <c r="K1804">
        <v>34</v>
      </c>
      <c r="L1804">
        <v>139</v>
      </c>
      <c r="M1804" s="1">
        <v>39975.314837962964</v>
      </c>
    </row>
    <row r="1805" spans="1:13">
      <c r="A1805" t="s">
        <v>5398</v>
      </c>
      <c r="B1805" s="1">
        <v>43928.598506944443</v>
      </c>
      <c r="C1805" t="s">
        <v>5399</v>
      </c>
      <c r="D1805">
        <v>0</v>
      </c>
      <c r="E1805">
        <v>0</v>
      </c>
      <c r="F1805" t="s">
        <v>15</v>
      </c>
      <c r="I1805">
        <v>237</v>
      </c>
      <c r="J1805" t="b">
        <v>0</v>
      </c>
      <c r="K1805">
        <v>162</v>
      </c>
      <c r="L1805">
        <v>19610</v>
      </c>
      <c r="M1805" s="1">
        <v>41137.982511574075</v>
      </c>
    </row>
    <row r="1806" spans="1:13">
      <c r="A1806" t="s">
        <v>5400</v>
      </c>
      <c r="B1806" s="1">
        <v>43928.598344907405</v>
      </c>
      <c r="C1806" t="s">
        <v>5401</v>
      </c>
      <c r="D1806">
        <v>4</v>
      </c>
      <c r="E1806">
        <v>0</v>
      </c>
      <c r="F1806" t="s">
        <v>15</v>
      </c>
      <c r="H1806" t="s">
        <v>5402</v>
      </c>
      <c r="I1806">
        <v>880</v>
      </c>
      <c r="J1806" t="b">
        <v>0</v>
      </c>
      <c r="K1806">
        <v>887</v>
      </c>
      <c r="L1806">
        <v>3135</v>
      </c>
      <c r="M1806" s="1">
        <v>43228.55636574074</v>
      </c>
    </row>
    <row r="1807" spans="1:13">
      <c r="A1807" t="s">
        <v>5403</v>
      </c>
      <c r="B1807" s="1">
        <v>43928.59815972222</v>
      </c>
      <c r="C1807" t="s">
        <v>5404</v>
      </c>
      <c r="D1807">
        <v>1</v>
      </c>
      <c r="E1807">
        <v>0</v>
      </c>
      <c r="F1807" t="s">
        <v>15</v>
      </c>
      <c r="H1807" t="s">
        <v>5405</v>
      </c>
      <c r="I1807">
        <v>1625</v>
      </c>
      <c r="J1807" t="b">
        <v>0</v>
      </c>
      <c r="K1807">
        <v>2138</v>
      </c>
      <c r="L1807">
        <v>15481</v>
      </c>
      <c r="M1807" s="1">
        <v>41331.526990740742</v>
      </c>
    </row>
    <row r="1808" spans="1:13">
      <c r="A1808" t="s">
        <v>3210</v>
      </c>
      <c r="B1808" s="1">
        <v>43928.59814814815</v>
      </c>
      <c r="C1808" t="s">
        <v>5406</v>
      </c>
      <c r="D1808">
        <v>0</v>
      </c>
      <c r="E1808">
        <v>0</v>
      </c>
      <c r="F1808" t="s">
        <v>15</v>
      </c>
      <c r="G1808" t="s">
        <v>3212</v>
      </c>
      <c r="H1808" t="s">
        <v>3213</v>
      </c>
      <c r="I1808">
        <v>4719</v>
      </c>
      <c r="J1808" t="b">
        <v>0</v>
      </c>
      <c r="K1808">
        <v>5211</v>
      </c>
      <c r="L1808">
        <v>32676</v>
      </c>
      <c r="M1808" s="1">
        <v>40234.171597222223</v>
      </c>
    </row>
    <row r="1809" spans="1:13">
      <c r="A1809" t="s">
        <v>5407</v>
      </c>
      <c r="B1809" s="1">
        <v>43928.597986111112</v>
      </c>
      <c r="C1809" t="s">
        <v>5408</v>
      </c>
      <c r="D1809">
        <v>0</v>
      </c>
      <c r="E1809">
        <v>0</v>
      </c>
      <c r="F1809" t="s">
        <v>15</v>
      </c>
      <c r="G1809" t="s">
        <v>5409</v>
      </c>
      <c r="I1809">
        <v>10</v>
      </c>
      <c r="J1809" t="b">
        <v>0</v>
      </c>
      <c r="K1809">
        <v>10</v>
      </c>
      <c r="L1809">
        <v>398</v>
      </c>
      <c r="M1809" s="1">
        <v>42766.704097222224</v>
      </c>
    </row>
    <row r="1810" spans="1:13">
      <c r="A1810" t="s">
        <v>5410</v>
      </c>
      <c r="B1810" s="1">
        <v>43928.597673611112</v>
      </c>
      <c r="C1810" t="s">
        <v>5411</v>
      </c>
      <c r="D1810">
        <v>0</v>
      </c>
      <c r="E1810">
        <v>0</v>
      </c>
      <c r="F1810" t="s">
        <v>15</v>
      </c>
      <c r="G1810" t="s">
        <v>5412</v>
      </c>
      <c r="H1810" t="s">
        <v>5413</v>
      </c>
      <c r="I1810">
        <v>473</v>
      </c>
      <c r="J1810" t="b">
        <v>0</v>
      </c>
      <c r="K1810">
        <v>872</v>
      </c>
      <c r="L1810">
        <v>20340</v>
      </c>
      <c r="M1810" s="1">
        <v>41284.570567129631</v>
      </c>
    </row>
    <row r="1811" spans="1:13">
      <c r="A1811" t="s">
        <v>5414</v>
      </c>
      <c r="B1811" s="1">
        <v>43928.597546296296</v>
      </c>
      <c r="C1811" t="s">
        <v>5415</v>
      </c>
      <c r="D1811">
        <v>3</v>
      </c>
      <c r="E1811">
        <v>0</v>
      </c>
      <c r="F1811" t="s">
        <v>15</v>
      </c>
      <c r="H1811" t="s">
        <v>5416</v>
      </c>
      <c r="I1811">
        <v>132</v>
      </c>
      <c r="J1811" t="b">
        <v>0</v>
      </c>
      <c r="K1811">
        <v>230</v>
      </c>
      <c r="L1811">
        <v>4471</v>
      </c>
      <c r="M1811" s="1">
        <v>43534.327847222223</v>
      </c>
    </row>
    <row r="1812" spans="1:13">
      <c r="A1812" t="s">
        <v>5417</v>
      </c>
      <c r="B1812" s="1">
        <v>43928.597500000003</v>
      </c>
      <c r="C1812" t="s">
        <v>5418</v>
      </c>
      <c r="D1812">
        <v>0</v>
      </c>
      <c r="E1812">
        <v>0</v>
      </c>
      <c r="F1812" t="s">
        <v>15</v>
      </c>
      <c r="G1812" t="s">
        <v>880</v>
      </c>
      <c r="H1812" t="s">
        <v>5419</v>
      </c>
      <c r="I1812">
        <v>1556</v>
      </c>
      <c r="J1812" t="b">
        <v>0</v>
      </c>
      <c r="K1812">
        <v>123</v>
      </c>
      <c r="L1812">
        <v>11867</v>
      </c>
      <c r="M1812" s="1">
        <v>43621.039421296293</v>
      </c>
    </row>
    <row r="1813" spans="1:13">
      <c r="A1813" t="s">
        <v>5420</v>
      </c>
      <c r="B1813" s="1">
        <v>43928.597418981481</v>
      </c>
      <c r="C1813" t="s">
        <v>5421</v>
      </c>
      <c r="D1813">
        <v>0</v>
      </c>
      <c r="E1813">
        <v>0</v>
      </c>
      <c r="F1813" t="s">
        <v>15</v>
      </c>
      <c r="G1813" t="s">
        <v>5422</v>
      </c>
      <c r="H1813" t="s">
        <v>5423</v>
      </c>
      <c r="I1813">
        <v>136</v>
      </c>
      <c r="J1813" t="b">
        <v>0</v>
      </c>
      <c r="K1813">
        <v>154</v>
      </c>
      <c r="L1813">
        <v>1552</v>
      </c>
      <c r="M1813" s="1">
        <v>43848.606817129628</v>
      </c>
    </row>
    <row r="1814" spans="1:13">
      <c r="A1814" t="s">
        <v>5424</v>
      </c>
      <c r="B1814" s="1">
        <v>43928.597280092596</v>
      </c>
      <c r="C1814" t="s">
        <v>5425</v>
      </c>
      <c r="D1814">
        <v>3</v>
      </c>
      <c r="E1814">
        <v>0</v>
      </c>
      <c r="F1814" t="s">
        <v>15</v>
      </c>
      <c r="G1814" t="s">
        <v>5426</v>
      </c>
      <c r="H1814" t="s">
        <v>5427</v>
      </c>
      <c r="I1814">
        <v>205</v>
      </c>
      <c r="J1814" t="b">
        <v>0</v>
      </c>
      <c r="K1814">
        <v>115</v>
      </c>
      <c r="L1814">
        <v>2336</v>
      </c>
      <c r="M1814" s="1">
        <v>43608.317708333336</v>
      </c>
    </row>
    <row r="1815" spans="1:13">
      <c r="A1815" t="s">
        <v>5428</v>
      </c>
      <c r="B1815" s="1">
        <v>43928.596365740741</v>
      </c>
      <c r="C1815" t="s">
        <v>5429</v>
      </c>
      <c r="D1815">
        <v>0</v>
      </c>
      <c r="E1815">
        <v>0</v>
      </c>
      <c r="F1815" t="s">
        <v>15</v>
      </c>
      <c r="G1815" t="s">
        <v>5430</v>
      </c>
      <c r="H1815" t="s">
        <v>5431</v>
      </c>
      <c r="I1815">
        <v>205</v>
      </c>
      <c r="J1815" t="b">
        <v>0</v>
      </c>
      <c r="K1815">
        <v>19</v>
      </c>
      <c r="L1815">
        <v>135</v>
      </c>
      <c r="M1815" s="1">
        <v>43865.504120370373</v>
      </c>
    </row>
    <row r="1816" spans="1:13">
      <c r="A1816" t="s">
        <v>5432</v>
      </c>
      <c r="B1816" s="1">
        <v>43928.596099537041</v>
      </c>
      <c r="C1816" t="s">
        <v>5433</v>
      </c>
      <c r="D1816">
        <v>0</v>
      </c>
      <c r="E1816">
        <v>0</v>
      </c>
      <c r="F1816" t="s">
        <v>15</v>
      </c>
      <c r="G1816" t="s">
        <v>5434</v>
      </c>
      <c r="H1816" t="s">
        <v>5435</v>
      </c>
      <c r="I1816">
        <v>333</v>
      </c>
      <c r="J1816" t="b">
        <v>0</v>
      </c>
      <c r="K1816">
        <v>429</v>
      </c>
      <c r="L1816">
        <v>2345</v>
      </c>
      <c r="M1816" s="1">
        <v>43814.087569444448</v>
      </c>
    </row>
    <row r="1817" spans="1:13">
      <c r="A1817" t="s">
        <v>5436</v>
      </c>
      <c r="B1817" s="1">
        <v>43928.596099537041</v>
      </c>
      <c r="C1817" t="s">
        <v>5437</v>
      </c>
      <c r="D1817">
        <v>0</v>
      </c>
      <c r="E1817">
        <v>0</v>
      </c>
      <c r="F1817" t="s">
        <v>15</v>
      </c>
      <c r="G1817" t="s">
        <v>5438</v>
      </c>
      <c r="H1817" t="s">
        <v>5439</v>
      </c>
      <c r="I1817">
        <v>728</v>
      </c>
      <c r="J1817" t="b">
        <v>0</v>
      </c>
      <c r="K1817">
        <v>1311</v>
      </c>
      <c r="L1817">
        <v>47459</v>
      </c>
      <c r="M1817" s="1">
        <v>42435.590462962966</v>
      </c>
    </row>
    <row r="1818" spans="1:13">
      <c r="A1818" t="s">
        <v>5440</v>
      </c>
      <c r="B1818" s="1">
        <v>43928.596018518518</v>
      </c>
      <c r="C1818" t="s">
        <v>5441</v>
      </c>
      <c r="D1818">
        <v>0</v>
      </c>
      <c r="E1818">
        <v>0</v>
      </c>
      <c r="F1818" t="s">
        <v>15</v>
      </c>
      <c r="G1818" t="s">
        <v>5442</v>
      </c>
      <c r="H1818" t="s">
        <v>5443</v>
      </c>
      <c r="I1818">
        <v>1373</v>
      </c>
      <c r="J1818" t="b">
        <v>0</v>
      </c>
      <c r="K1818">
        <v>1211</v>
      </c>
      <c r="L1818">
        <v>226981</v>
      </c>
      <c r="M1818" s="1">
        <v>40200.425393518519</v>
      </c>
    </row>
    <row r="1819" spans="1:13">
      <c r="A1819" t="s">
        <v>824</v>
      </c>
      <c r="B1819" s="1">
        <v>43928.595983796295</v>
      </c>
      <c r="C1819" t="s">
        <v>5444</v>
      </c>
      <c r="D1819">
        <v>1</v>
      </c>
      <c r="E1819">
        <v>0</v>
      </c>
      <c r="F1819" t="s">
        <v>15</v>
      </c>
      <c r="H1819" t="s">
        <v>826</v>
      </c>
      <c r="I1819">
        <v>620</v>
      </c>
      <c r="J1819" t="b">
        <v>0</v>
      </c>
      <c r="K1819">
        <v>595</v>
      </c>
      <c r="L1819">
        <v>595</v>
      </c>
      <c r="M1819" s="1">
        <v>43891.340150462966</v>
      </c>
    </row>
    <row r="1820" spans="1:13">
      <c r="A1820" t="s">
        <v>5445</v>
      </c>
      <c r="B1820" s="1">
        <v>43928.595648148148</v>
      </c>
      <c r="C1820" t="s">
        <v>5446</v>
      </c>
      <c r="D1820">
        <v>10</v>
      </c>
      <c r="E1820">
        <v>1</v>
      </c>
      <c r="F1820" t="s">
        <v>15</v>
      </c>
      <c r="G1820" t="s">
        <v>5447</v>
      </c>
      <c r="H1820" t="s">
        <v>5448</v>
      </c>
      <c r="I1820">
        <v>816</v>
      </c>
      <c r="J1820" t="b">
        <v>0</v>
      </c>
      <c r="K1820">
        <v>1015</v>
      </c>
      <c r="L1820">
        <v>944</v>
      </c>
      <c r="M1820" s="1">
        <v>42609.259328703702</v>
      </c>
    </row>
    <row r="1821" spans="1:13">
      <c r="A1821" t="s">
        <v>5449</v>
      </c>
      <c r="B1821" s="1">
        <v>43928.595601851855</v>
      </c>
      <c r="C1821" t="e">
        <f ca="1">kikimama0405 昨日見た時はPayPayモールもLとXL売り切れてました😢</f>
        <v>#NAME?</v>
      </c>
      <c r="D1821">
        <v>1</v>
      </c>
      <c r="E1821">
        <v>0</v>
      </c>
      <c r="F1821" t="s">
        <v>15</v>
      </c>
      <c r="G1821" t="s">
        <v>5450</v>
      </c>
      <c r="H1821" t="s">
        <v>5451</v>
      </c>
      <c r="I1821">
        <v>181</v>
      </c>
      <c r="J1821" t="b">
        <v>0</v>
      </c>
      <c r="K1821">
        <v>272</v>
      </c>
      <c r="L1821">
        <v>1662</v>
      </c>
      <c r="M1821" s="1">
        <v>43808.480104166665</v>
      </c>
    </row>
    <row r="1822" spans="1:13">
      <c r="A1822" t="s">
        <v>5452</v>
      </c>
      <c r="B1822" s="1">
        <v>43928.595543981479</v>
      </c>
      <c r="C1822" t="e">
        <f ca="1">_xlfn.SINGLE(imakino _xlfn.SINGLE(root_freebox _xlfn.SINGLE(Greenpepperair PayPayの使い方くらいわかるやろ...)))</f>
        <v>#NAME?</v>
      </c>
      <c r="D1822">
        <v>2</v>
      </c>
      <c r="E1822">
        <v>0</v>
      </c>
      <c r="F1822" t="s">
        <v>15</v>
      </c>
      <c r="G1822" t="s">
        <v>5453</v>
      </c>
      <c r="H1822" t="s">
        <v>5454</v>
      </c>
      <c r="I1822">
        <v>370</v>
      </c>
      <c r="J1822" t="b">
        <v>0</v>
      </c>
      <c r="K1822">
        <v>145</v>
      </c>
      <c r="L1822">
        <v>33900</v>
      </c>
      <c r="M1822" s="1">
        <v>42401.676539351851</v>
      </c>
    </row>
    <row r="1823" spans="1:13">
      <c r="A1823" t="s">
        <v>3092</v>
      </c>
      <c r="B1823" s="1">
        <v>43928.595462962963</v>
      </c>
      <c r="C1823" t="s">
        <v>5455</v>
      </c>
      <c r="D1823">
        <v>6</v>
      </c>
      <c r="E1823">
        <v>0</v>
      </c>
      <c r="F1823" t="s">
        <v>15</v>
      </c>
      <c r="G1823" t="s">
        <v>3094</v>
      </c>
      <c r="H1823" t="s">
        <v>3095</v>
      </c>
      <c r="I1823">
        <v>3566</v>
      </c>
      <c r="J1823" t="b">
        <v>0</v>
      </c>
      <c r="K1823">
        <v>3767</v>
      </c>
      <c r="L1823">
        <v>59239</v>
      </c>
      <c r="M1823" s="1">
        <v>42656.339236111111</v>
      </c>
    </row>
    <row r="1824" spans="1:13">
      <c r="A1824" t="s">
        <v>5456</v>
      </c>
      <c r="B1824" s="1">
        <v>43928.595451388886</v>
      </c>
      <c r="C1824" t="e">
        <f ca="1">mcxqMyrVfyAccAP なんかなぁ😩paypayはないわなぁペンペンドームww</f>
        <v>#NAME?</v>
      </c>
      <c r="D1824">
        <v>1</v>
      </c>
      <c r="E1824">
        <v>0</v>
      </c>
      <c r="F1824" t="s">
        <v>15</v>
      </c>
      <c r="G1824" t="s">
        <v>5457</v>
      </c>
      <c r="H1824" t="s">
        <v>5458</v>
      </c>
      <c r="I1824">
        <v>142</v>
      </c>
      <c r="J1824" t="b">
        <v>0</v>
      </c>
      <c r="K1824">
        <v>828</v>
      </c>
      <c r="L1824">
        <v>15372</v>
      </c>
      <c r="M1824" s="1">
        <v>41273.299143518518</v>
      </c>
    </row>
    <row r="1825" spans="1:13" ht="81">
      <c r="A1825" t="s">
        <v>5459</v>
      </c>
      <c r="B1825" s="1">
        <v>43928.595439814817</v>
      </c>
      <c r="C1825" t="s">
        <v>5460</v>
      </c>
      <c r="D1825">
        <v>4</v>
      </c>
      <c r="E1825">
        <v>1</v>
      </c>
      <c r="F1825" t="s">
        <v>15</v>
      </c>
      <c r="H1825" s="2" t="s">
        <v>5461</v>
      </c>
      <c r="I1825">
        <v>108</v>
      </c>
      <c r="J1825" t="b">
        <v>0</v>
      </c>
      <c r="K1825">
        <v>370</v>
      </c>
      <c r="L1825">
        <v>3119</v>
      </c>
      <c r="M1825" s="1">
        <v>43358.361087962963</v>
      </c>
    </row>
    <row r="1826" spans="1:13">
      <c r="A1826" t="s">
        <v>5462</v>
      </c>
      <c r="B1826" s="1">
        <v>43928.595335648148</v>
      </c>
      <c r="C1826" t="s">
        <v>5463</v>
      </c>
      <c r="D1826">
        <v>6</v>
      </c>
      <c r="E1826">
        <v>7</v>
      </c>
      <c r="F1826" t="s">
        <v>15</v>
      </c>
      <c r="G1826" t="s">
        <v>5464</v>
      </c>
      <c r="H1826" t="s">
        <v>5465</v>
      </c>
      <c r="I1826">
        <v>1331</v>
      </c>
      <c r="J1826" t="b">
        <v>0</v>
      </c>
      <c r="K1826">
        <v>919</v>
      </c>
      <c r="L1826">
        <v>53593</v>
      </c>
      <c r="M1826" s="1">
        <v>40045.722662037035</v>
      </c>
    </row>
    <row r="1827" spans="1:13">
      <c r="A1827" t="s">
        <v>5466</v>
      </c>
      <c r="B1827" s="1">
        <v>43928.595231481479</v>
      </c>
      <c r="C1827" t="e">
        <f ca="1">tomakondo paypayの導入がめんどくさいとかですかね…？金銭管理の一元管理みたいな。</f>
        <v>#NAME?</v>
      </c>
      <c r="D1827">
        <v>2</v>
      </c>
      <c r="E1827">
        <v>0</v>
      </c>
      <c r="F1827" t="s">
        <v>15</v>
      </c>
      <c r="H1827" t="s">
        <v>5467</v>
      </c>
      <c r="I1827">
        <v>553</v>
      </c>
      <c r="J1827" t="b">
        <v>0</v>
      </c>
      <c r="K1827">
        <v>1481</v>
      </c>
      <c r="L1827">
        <v>56770</v>
      </c>
      <c r="M1827" s="1">
        <v>40057.754490740743</v>
      </c>
    </row>
    <row r="1828" spans="1:13">
      <c r="A1828" t="s">
        <v>5468</v>
      </c>
      <c r="B1828" s="1">
        <v>43928.59516203704</v>
      </c>
      <c r="C1828" t="s">
        <v>5469</v>
      </c>
      <c r="D1828">
        <v>0</v>
      </c>
      <c r="E1828">
        <v>0</v>
      </c>
      <c r="F1828" t="s">
        <v>15</v>
      </c>
      <c r="G1828" t="s">
        <v>5470</v>
      </c>
      <c r="H1828" t="s">
        <v>5471</v>
      </c>
      <c r="I1828">
        <v>811</v>
      </c>
      <c r="J1828" t="b">
        <v>0</v>
      </c>
      <c r="K1828">
        <v>1642</v>
      </c>
      <c r="L1828">
        <v>1640</v>
      </c>
      <c r="M1828" s="1">
        <v>40968.261365740742</v>
      </c>
    </row>
    <row r="1829" spans="1:13">
      <c r="A1829" t="s">
        <v>5472</v>
      </c>
      <c r="B1829" s="1">
        <v>43928.59474537037</v>
      </c>
      <c r="C1829" t="e">
        <f ca="1">tuoyoo2018 paypayあたりますように</f>
        <v>#NAME?</v>
      </c>
      <c r="D1829">
        <v>0</v>
      </c>
      <c r="E1829">
        <v>0</v>
      </c>
      <c r="F1829" t="s">
        <v>15</v>
      </c>
      <c r="H1829" t="s">
        <v>5473</v>
      </c>
      <c r="I1829">
        <v>270</v>
      </c>
      <c r="J1829" t="b">
        <v>0</v>
      </c>
      <c r="K1829">
        <v>402</v>
      </c>
      <c r="L1829">
        <v>225</v>
      </c>
      <c r="M1829" s="1">
        <v>43920.13853009259</v>
      </c>
    </row>
    <row r="1830" spans="1:13">
      <c r="A1830" t="s">
        <v>5474</v>
      </c>
      <c r="B1830" s="1">
        <v>43928.594305555554</v>
      </c>
      <c r="C1830" t="s">
        <v>5475</v>
      </c>
      <c r="D1830">
        <v>0</v>
      </c>
      <c r="E1830">
        <v>0</v>
      </c>
      <c r="F1830" t="s">
        <v>15</v>
      </c>
      <c r="H1830" t="s">
        <v>5476</v>
      </c>
      <c r="I1830">
        <v>747</v>
      </c>
      <c r="J1830" t="b">
        <v>0</v>
      </c>
      <c r="K1830">
        <v>1455</v>
      </c>
      <c r="L1830">
        <v>22535</v>
      </c>
      <c r="M1830" s="1">
        <v>42089.918067129627</v>
      </c>
    </row>
    <row r="1831" spans="1:13">
      <c r="A1831" t="s">
        <v>5477</v>
      </c>
      <c r="B1831" s="1">
        <v>43928.594259259262</v>
      </c>
      <c r="C1831" t="s">
        <v>5478</v>
      </c>
      <c r="D1831">
        <v>0</v>
      </c>
      <c r="E1831">
        <v>0</v>
      </c>
      <c r="F1831" t="s">
        <v>15</v>
      </c>
      <c r="G1831" t="s">
        <v>5479</v>
      </c>
      <c r="H1831" t="s">
        <v>5480</v>
      </c>
      <c r="I1831">
        <v>21</v>
      </c>
      <c r="J1831" t="b">
        <v>0</v>
      </c>
      <c r="K1831">
        <v>79</v>
      </c>
      <c r="L1831">
        <v>23538</v>
      </c>
      <c r="M1831" s="1">
        <v>42707.540324074071</v>
      </c>
    </row>
    <row r="1832" spans="1:13">
      <c r="A1832" t="s">
        <v>4837</v>
      </c>
      <c r="B1832" s="1">
        <v>43928.594039351854</v>
      </c>
      <c r="C1832" t="s">
        <v>5481</v>
      </c>
      <c r="D1832">
        <v>5</v>
      </c>
      <c r="E1832">
        <v>0</v>
      </c>
      <c r="F1832" t="s">
        <v>15</v>
      </c>
      <c r="G1832" t="s">
        <v>4838</v>
      </c>
      <c r="H1832" t="s">
        <v>4839</v>
      </c>
      <c r="I1832">
        <v>807</v>
      </c>
      <c r="J1832" t="b">
        <v>0</v>
      </c>
      <c r="K1832">
        <v>554</v>
      </c>
      <c r="L1832">
        <v>6600</v>
      </c>
      <c r="M1832" s="1">
        <v>39846.168958333335</v>
      </c>
    </row>
    <row r="1833" spans="1:13">
      <c r="A1833" t="s">
        <v>5482</v>
      </c>
      <c r="B1833" s="1">
        <v>43928.593692129631</v>
      </c>
      <c r="C1833" t="e">
        <f ca="1">ts_uichan オンライン物販いいね👍PayPay登録しようかな🤔</f>
        <v>#NAME?</v>
      </c>
      <c r="D1833">
        <v>0</v>
      </c>
      <c r="E1833">
        <v>0</v>
      </c>
      <c r="F1833" t="s">
        <v>15</v>
      </c>
      <c r="G1833" t="s">
        <v>397</v>
      </c>
      <c r="H1833" t="s">
        <v>5483</v>
      </c>
      <c r="I1833">
        <v>33</v>
      </c>
      <c r="J1833" t="b">
        <v>0</v>
      </c>
      <c r="K1833">
        <v>356</v>
      </c>
      <c r="L1833">
        <v>2021</v>
      </c>
      <c r="M1833" s="1">
        <v>40961.749907407408</v>
      </c>
    </row>
    <row r="1834" spans="1:13">
      <c r="A1834" t="s">
        <v>2828</v>
      </c>
      <c r="B1834" s="1">
        <v>43928.593645833331</v>
      </c>
      <c r="C1834" t="s">
        <v>5484</v>
      </c>
      <c r="D1834">
        <v>1</v>
      </c>
      <c r="E1834">
        <v>0</v>
      </c>
      <c r="F1834" t="s">
        <v>15</v>
      </c>
      <c r="G1834" t="s">
        <v>2830</v>
      </c>
      <c r="H1834" t="s">
        <v>2831</v>
      </c>
      <c r="I1834">
        <v>359</v>
      </c>
      <c r="J1834" t="b">
        <v>0</v>
      </c>
      <c r="K1834">
        <v>310</v>
      </c>
      <c r="L1834">
        <v>33622</v>
      </c>
      <c r="M1834" s="1">
        <v>40208.572372685187</v>
      </c>
    </row>
    <row r="1835" spans="1:13">
      <c r="A1835" t="s">
        <v>5485</v>
      </c>
      <c r="B1835" s="1">
        <v>43928.593634259261</v>
      </c>
      <c r="C1835" t="s">
        <v>5486</v>
      </c>
      <c r="D1835">
        <v>1</v>
      </c>
      <c r="E1835">
        <v>0</v>
      </c>
      <c r="F1835" t="s">
        <v>15</v>
      </c>
      <c r="G1835" t="s">
        <v>5487</v>
      </c>
      <c r="H1835" t="s">
        <v>5488</v>
      </c>
      <c r="I1835">
        <v>157</v>
      </c>
      <c r="J1835" t="b">
        <v>0</v>
      </c>
      <c r="K1835">
        <v>235</v>
      </c>
      <c r="L1835">
        <v>306</v>
      </c>
      <c r="M1835" s="1">
        <v>43352.644305555557</v>
      </c>
    </row>
    <row r="1836" spans="1:13" ht="81">
      <c r="A1836" t="s">
        <v>5489</v>
      </c>
      <c r="B1836" s="1">
        <v>43928.593541666669</v>
      </c>
      <c r="C1836" t="s">
        <v>5490</v>
      </c>
      <c r="D1836">
        <v>7</v>
      </c>
      <c r="E1836">
        <v>0</v>
      </c>
      <c r="F1836" t="s">
        <v>15</v>
      </c>
      <c r="G1836" t="s">
        <v>697</v>
      </c>
      <c r="H1836" s="2" t="s">
        <v>5491</v>
      </c>
      <c r="I1836">
        <v>258</v>
      </c>
      <c r="J1836" t="b">
        <v>0</v>
      </c>
      <c r="K1836">
        <v>98</v>
      </c>
      <c r="L1836">
        <v>38</v>
      </c>
      <c r="M1836" s="1">
        <v>42939.170706018522</v>
      </c>
    </row>
    <row r="1837" spans="1:13">
      <c r="A1837" t="s">
        <v>5492</v>
      </c>
      <c r="B1837" s="1">
        <v>43928.593518518515</v>
      </c>
      <c r="C1837" t="s">
        <v>5493</v>
      </c>
      <c r="D1837">
        <v>6</v>
      </c>
      <c r="E1837">
        <v>0</v>
      </c>
      <c r="F1837" t="s">
        <v>15</v>
      </c>
      <c r="G1837" t="s">
        <v>5494</v>
      </c>
      <c r="H1837" t="s">
        <v>5495</v>
      </c>
      <c r="I1837">
        <v>1493</v>
      </c>
      <c r="J1837" t="b">
        <v>0</v>
      </c>
      <c r="K1837">
        <v>1636</v>
      </c>
      <c r="L1837">
        <v>18523</v>
      </c>
      <c r="M1837" s="1">
        <v>42662.030162037037</v>
      </c>
    </row>
    <row r="1838" spans="1:13">
      <c r="A1838" t="s">
        <v>5496</v>
      </c>
      <c r="B1838" s="1">
        <v>43928.593240740738</v>
      </c>
      <c r="C1838" t="s">
        <v>5497</v>
      </c>
      <c r="D1838">
        <v>1</v>
      </c>
      <c r="E1838">
        <v>0</v>
      </c>
      <c r="F1838" t="s">
        <v>15</v>
      </c>
      <c r="G1838" t="s">
        <v>5498</v>
      </c>
      <c r="H1838" t="s">
        <v>5499</v>
      </c>
      <c r="I1838">
        <v>726</v>
      </c>
      <c r="J1838" t="b">
        <v>0</v>
      </c>
      <c r="K1838">
        <v>630</v>
      </c>
      <c r="L1838">
        <v>80959</v>
      </c>
      <c r="M1838" s="1">
        <v>41780.937986111108</v>
      </c>
    </row>
    <row r="1839" spans="1:13" ht="40.5">
      <c r="A1839" t="s">
        <v>5500</v>
      </c>
      <c r="B1839" s="1">
        <v>43928.592974537038</v>
      </c>
      <c r="C1839" t="e">
        <f ca="1">doshimo1110 くじに当たるとマナコスト7枚無料はPayPayもびっくり</f>
        <v>#NAME?</v>
      </c>
      <c r="D1839">
        <v>0</v>
      </c>
      <c r="E1839">
        <v>0</v>
      </c>
      <c r="F1839" t="s">
        <v>15</v>
      </c>
      <c r="H1839" s="2" t="s">
        <v>5501</v>
      </c>
      <c r="I1839">
        <v>963</v>
      </c>
      <c r="J1839" t="b">
        <v>0</v>
      </c>
      <c r="K1839">
        <v>944</v>
      </c>
      <c r="L1839">
        <v>45672</v>
      </c>
      <c r="M1839" s="1">
        <v>40192.503240740742</v>
      </c>
    </row>
    <row r="1840" spans="1:13">
      <c r="A1840" t="s">
        <v>5278</v>
      </c>
      <c r="B1840" s="1">
        <v>43928.592581018522</v>
      </c>
      <c r="C1840" t="s">
        <v>5502</v>
      </c>
      <c r="D1840">
        <v>3</v>
      </c>
      <c r="E1840">
        <v>0</v>
      </c>
      <c r="F1840" t="s">
        <v>15</v>
      </c>
      <c r="H1840" t="s">
        <v>5280</v>
      </c>
      <c r="I1840">
        <v>184</v>
      </c>
      <c r="J1840" t="b">
        <v>0</v>
      </c>
      <c r="K1840">
        <v>310</v>
      </c>
      <c r="L1840">
        <v>10039</v>
      </c>
      <c r="M1840" s="1">
        <v>40211.541597222225</v>
      </c>
    </row>
    <row r="1841" spans="1:13">
      <c r="A1841" t="s">
        <v>5503</v>
      </c>
      <c r="B1841" s="1">
        <v>43928.592499999999</v>
      </c>
      <c r="C1841" t="s">
        <v>5504</v>
      </c>
      <c r="D1841">
        <v>0</v>
      </c>
      <c r="E1841">
        <v>0</v>
      </c>
      <c r="F1841" t="s">
        <v>15</v>
      </c>
      <c r="H1841" t="s">
        <v>5505</v>
      </c>
      <c r="I1841">
        <v>1172</v>
      </c>
      <c r="J1841" t="b">
        <v>0</v>
      </c>
      <c r="K1841">
        <v>3535</v>
      </c>
      <c r="L1841">
        <v>27732</v>
      </c>
      <c r="M1841" s="1">
        <v>42855.717974537038</v>
      </c>
    </row>
    <row r="1842" spans="1:13">
      <c r="A1842" t="s">
        <v>5456</v>
      </c>
      <c r="B1842" s="1">
        <v>43928.59238425926</v>
      </c>
      <c r="C1842" t="s">
        <v>5506</v>
      </c>
      <c r="D1842">
        <v>4</v>
      </c>
      <c r="E1842">
        <v>0</v>
      </c>
      <c r="F1842" t="s">
        <v>15</v>
      </c>
      <c r="G1842" t="s">
        <v>5457</v>
      </c>
      <c r="H1842" t="s">
        <v>5458</v>
      </c>
      <c r="I1842">
        <v>142</v>
      </c>
      <c r="J1842" t="b">
        <v>0</v>
      </c>
      <c r="K1842">
        <v>828</v>
      </c>
      <c r="L1842">
        <v>15372</v>
      </c>
      <c r="M1842" s="1">
        <v>41273.299143518518</v>
      </c>
    </row>
    <row r="1843" spans="1:13" ht="67.5">
      <c r="A1843" t="s">
        <v>5507</v>
      </c>
      <c r="B1843" s="1">
        <v>43928.592222222222</v>
      </c>
      <c r="C1843" t="s">
        <v>5508</v>
      </c>
      <c r="D1843">
        <v>0</v>
      </c>
      <c r="E1843">
        <v>0</v>
      </c>
      <c r="F1843" t="s">
        <v>15</v>
      </c>
      <c r="G1843" t="s">
        <v>5509</v>
      </c>
      <c r="H1843" s="2" t="s">
        <v>5510</v>
      </c>
      <c r="I1843">
        <v>4243</v>
      </c>
      <c r="J1843" t="b">
        <v>0</v>
      </c>
      <c r="K1843">
        <v>4240</v>
      </c>
      <c r="L1843">
        <v>95161</v>
      </c>
      <c r="M1843" s="1">
        <v>40324.435729166667</v>
      </c>
    </row>
    <row r="1844" spans="1:13">
      <c r="A1844" t="s">
        <v>5511</v>
      </c>
      <c r="B1844" s="1">
        <v>43928.592002314814</v>
      </c>
      <c r="C1844" t="s">
        <v>5512</v>
      </c>
      <c r="D1844">
        <v>3</v>
      </c>
      <c r="E1844">
        <v>0</v>
      </c>
      <c r="F1844" t="s">
        <v>15</v>
      </c>
      <c r="G1844" t="s">
        <v>5513</v>
      </c>
      <c r="H1844" t="s">
        <v>5514</v>
      </c>
      <c r="I1844">
        <v>954</v>
      </c>
      <c r="J1844" t="b">
        <v>0</v>
      </c>
      <c r="K1844">
        <v>1047</v>
      </c>
      <c r="L1844">
        <v>37077</v>
      </c>
      <c r="M1844" s="1">
        <v>40867.451377314814</v>
      </c>
    </row>
    <row r="1845" spans="1:13" ht="54">
      <c r="A1845" t="s">
        <v>5515</v>
      </c>
      <c r="B1845" s="1">
        <v>43928.591944444444</v>
      </c>
      <c r="C1845" t="s">
        <v>5516</v>
      </c>
      <c r="D1845">
        <v>0</v>
      </c>
      <c r="E1845">
        <v>0</v>
      </c>
      <c r="F1845" t="s">
        <v>15</v>
      </c>
      <c r="G1845" t="s">
        <v>5517</v>
      </c>
      <c r="H1845" s="2" t="s">
        <v>5518</v>
      </c>
      <c r="I1845">
        <v>504</v>
      </c>
      <c r="J1845" t="b">
        <v>0</v>
      </c>
      <c r="K1845">
        <v>661</v>
      </c>
      <c r="L1845">
        <v>89547</v>
      </c>
      <c r="M1845" s="1">
        <v>41341.578692129631</v>
      </c>
    </row>
    <row r="1846" spans="1:13">
      <c r="A1846" t="s">
        <v>5432</v>
      </c>
      <c r="B1846" s="1">
        <v>43928.591828703706</v>
      </c>
      <c r="C1846" t="s">
        <v>5519</v>
      </c>
      <c r="D1846">
        <v>0</v>
      </c>
      <c r="E1846">
        <v>0</v>
      </c>
      <c r="F1846" t="s">
        <v>15</v>
      </c>
      <c r="G1846" t="s">
        <v>5434</v>
      </c>
      <c r="H1846" t="s">
        <v>5435</v>
      </c>
      <c r="I1846">
        <v>333</v>
      </c>
      <c r="J1846" t="b">
        <v>0</v>
      </c>
      <c r="K1846">
        <v>429</v>
      </c>
      <c r="L1846">
        <v>2345</v>
      </c>
      <c r="M1846" s="1">
        <v>43814.087569444448</v>
      </c>
    </row>
    <row r="1847" spans="1:13">
      <c r="A1847" t="s">
        <v>5520</v>
      </c>
      <c r="B1847" s="1">
        <v>43928.591736111113</v>
      </c>
      <c r="C1847" t="s">
        <v>5521</v>
      </c>
      <c r="D1847">
        <v>0</v>
      </c>
      <c r="E1847">
        <v>0</v>
      </c>
      <c r="F1847" t="s">
        <v>15</v>
      </c>
      <c r="G1847" t="s">
        <v>5522</v>
      </c>
      <c r="H1847" t="s">
        <v>5523</v>
      </c>
      <c r="I1847">
        <v>0</v>
      </c>
      <c r="J1847" t="b">
        <v>0</v>
      </c>
      <c r="K1847">
        <v>3</v>
      </c>
      <c r="L1847">
        <v>5413</v>
      </c>
      <c r="M1847" s="1">
        <v>43820.272430555553</v>
      </c>
    </row>
    <row r="1848" spans="1:13">
      <c r="A1848" t="s">
        <v>5524</v>
      </c>
      <c r="B1848" s="1">
        <v>43928.591562499998</v>
      </c>
      <c r="C1848" t="s">
        <v>5525</v>
      </c>
      <c r="D1848">
        <v>0</v>
      </c>
      <c r="E1848">
        <v>0</v>
      </c>
      <c r="F1848" t="s">
        <v>15</v>
      </c>
      <c r="H1848" t="s">
        <v>5526</v>
      </c>
      <c r="I1848">
        <v>355</v>
      </c>
      <c r="J1848" t="b">
        <v>0</v>
      </c>
      <c r="K1848">
        <v>600</v>
      </c>
      <c r="L1848">
        <v>84443</v>
      </c>
      <c r="M1848" s="1">
        <v>42544.168368055558</v>
      </c>
    </row>
    <row r="1849" spans="1:13" ht="94.5">
      <c r="A1849" t="s">
        <v>5527</v>
      </c>
      <c r="B1849" s="1">
        <v>43928.591122685182</v>
      </c>
      <c r="C1849" t="s">
        <v>5528</v>
      </c>
      <c r="D1849">
        <v>3</v>
      </c>
      <c r="E1849">
        <v>0</v>
      </c>
      <c r="F1849" t="s">
        <v>15</v>
      </c>
      <c r="G1849" t="s">
        <v>5529</v>
      </c>
      <c r="H1849" s="2" t="s">
        <v>5530</v>
      </c>
      <c r="I1849">
        <v>2898</v>
      </c>
      <c r="J1849" t="b">
        <v>0</v>
      </c>
      <c r="K1849">
        <v>257</v>
      </c>
      <c r="L1849">
        <v>84334</v>
      </c>
      <c r="M1849" s="1">
        <v>41417.720081018517</v>
      </c>
    </row>
    <row r="1850" spans="1:13">
      <c r="A1850" t="s">
        <v>5531</v>
      </c>
      <c r="B1850" s="1">
        <v>43928.591122685182</v>
      </c>
      <c r="C1850" t="e">
        <f ca="1">HIRODEN_NihoTai モバイルTカードの画面からすぐにPayPayアプリを起動できます。</f>
        <v>#NAME?</v>
      </c>
      <c r="D1850">
        <v>0</v>
      </c>
      <c r="E1850">
        <v>0</v>
      </c>
      <c r="F1850" t="s">
        <v>15</v>
      </c>
      <c r="G1850" t="s">
        <v>5532</v>
      </c>
      <c r="H1850" t="s">
        <v>5533</v>
      </c>
      <c r="I1850">
        <v>1477</v>
      </c>
      <c r="J1850" t="b">
        <v>0</v>
      </c>
      <c r="K1850">
        <v>2569</v>
      </c>
      <c r="L1850">
        <v>269329</v>
      </c>
      <c r="M1850" s="1">
        <v>40918.638414351852</v>
      </c>
    </row>
    <row r="1851" spans="1:13" ht="27">
      <c r="A1851" t="s">
        <v>5534</v>
      </c>
      <c r="B1851" s="1">
        <v>43928.590891203705</v>
      </c>
      <c r="C1851" t="s">
        <v>5535</v>
      </c>
      <c r="D1851">
        <v>0</v>
      </c>
      <c r="E1851">
        <v>0</v>
      </c>
      <c r="F1851" t="s">
        <v>15</v>
      </c>
      <c r="G1851" t="s">
        <v>5536</v>
      </c>
      <c r="H1851" s="2" t="s">
        <v>5537</v>
      </c>
      <c r="I1851">
        <v>618</v>
      </c>
      <c r="J1851" t="b">
        <v>0</v>
      </c>
      <c r="K1851">
        <v>690</v>
      </c>
      <c r="L1851">
        <v>5789</v>
      </c>
      <c r="M1851" s="1">
        <v>43824.290636574071</v>
      </c>
    </row>
    <row r="1852" spans="1:13" ht="108">
      <c r="A1852" t="s">
        <v>5538</v>
      </c>
      <c r="B1852" s="1">
        <v>43928.590868055559</v>
      </c>
      <c r="C1852" t="s">
        <v>5539</v>
      </c>
      <c r="D1852">
        <v>1</v>
      </c>
      <c r="E1852">
        <v>0</v>
      </c>
      <c r="F1852" t="s">
        <v>15</v>
      </c>
      <c r="H1852" s="2" t="s">
        <v>5540</v>
      </c>
      <c r="I1852">
        <v>19</v>
      </c>
      <c r="J1852" t="b">
        <v>0</v>
      </c>
      <c r="K1852">
        <v>49</v>
      </c>
      <c r="L1852">
        <v>123</v>
      </c>
      <c r="M1852" s="1">
        <v>43911.492766203701</v>
      </c>
    </row>
    <row r="1853" spans="1:13">
      <c r="A1853" t="s">
        <v>5541</v>
      </c>
      <c r="B1853" s="1">
        <v>43928.590844907405</v>
      </c>
      <c r="C1853" t="s">
        <v>5542</v>
      </c>
      <c r="D1853">
        <v>1</v>
      </c>
      <c r="E1853">
        <v>0</v>
      </c>
      <c r="F1853" t="s">
        <v>15</v>
      </c>
      <c r="G1853" t="s">
        <v>5543</v>
      </c>
      <c r="H1853" t="s">
        <v>5544</v>
      </c>
      <c r="I1853">
        <v>707</v>
      </c>
      <c r="J1853" t="b">
        <v>0</v>
      </c>
      <c r="K1853">
        <v>1628</v>
      </c>
      <c r="L1853">
        <v>2366</v>
      </c>
      <c r="M1853" s="1">
        <v>42352.524641203701</v>
      </c>
    </row>
    <row r="1854" spans="1:13">
      <c r="A1854" t="s">
        <v>5545</v>
      </c>
      <c r="B1854" s="1">
        <v>43928.590405092589</v>
      </c>
      <c r="C1854" t="s">
        <v>5546</v>
      </c>
      <c r="D1854">
        <v>1</v>
      </c>
      <c r="E1854">
        <v>0</v>
      </c>
      <c r="F1854" t="s">
        <v>15</v>
      </c>
      <c r="G1854" t="s">
        <v>5547</v>
      </c>
      <c r="H1854" t="s">
        <v>5548</v>
      </c>
      <c r="I1854">
        <v>943</v>
      </c>
      <c r="J1854" t="b">
        <v>0</v>
      </c>
      <c r="K1854">
        <v>397</v>
      </c>
      <c r="L1854">
        <v>11688</v>
      </c>
      <c r="M1854" s="1">
        <v>40459.688159722224</v>
      </c>
    </row>
    <row r="1855" spans="1:13">
      <c r="A1855" t="s">
        <v>5436</v>
      </c>
      <c r="B1855" s="1">
        <v>43928.590405092589</v>
      </c>
      <c r="C1855" t="s">
        <v>5549</v>
      </c>
      <c r="D1855">
        <v>2</v>
      </c>
      <c r="E1855">
        <v>0</v>
      </c>
      <c r="F1855" t="s">
        <v>15</v>
      </c>
      <c r="G1855" t="s">
        <v>5438</v>
      </c>
      <c r="H1855" t="s">
        <v>5439</v>
      </c>
      <c r="I1855">
        <v>728</v>
      </c>
      <c r="J1855" t="b">
        <v>0</v>
      </c>
      <c r="K1855">
        <v>1311</v>
      </c>
      <c r="L1855">
        <v>47459</v>
      </c>
      <c r="M1855" s="1">
        <v>42435.590462962966</v>
      </c>
    </row>
    <row r="1856" spans="1:13">
      <c r="A1856" t="s">
        <v>5550</v>
      </c>
      <c r="B1856" s="1">
        <v>43928.589675925927</v>
      </c>
      <c r="C1856" t="s">
        <v>5551</v>
      </c>
      <c r="D1856">
        <v>1</v>
      </c>
      <c r="E1856">
        <v>1</v>
      </c>
      <c r="F1856" t="s">
        <v>15</v>
      </c>
      <c r="H1856" t="s">
        <v>5552</v>
      </c>
      <c r="I1856">
        <v>1037</v>
      </c>
      <c r="J1856" t="b">
        <v>0</v>
      </c>
      <c r="K1856">
        <v>1035</v>
      </c>
      <c r="L1856">
        <v>1733</v>
      </c>
      <c r="M1856" s="1">
        <v>43529.494259259256</v>
      </c>
    </row>
    <row r="1857" spans="1:13" ht="94.5">
      <c r="A1857" t="s">
        <v>5553</v>
      </c>
      <c r="B1857" s="1">
        <v>43928.589039351849</v>
      </c>
      <c r="C1857" t="s">
        <v>5554</v>
      </c>
      <c r="D1857">
        <v>5</v>
      </c>
      <c r="E1857">
        <v>3</v>
      </c>
      <c r="F1857" t="s">
        <v>15</v>
      </c>
      <c r="H1857" s="2" t="s">
        <v>5555</v>
      </c>
      <c r="I1857">
        <v>42</v>
      </c>
      <c r="J1857" t="b">
        <v>0</v>
      </c>
      <c r="K1857">
        <v>179</v>
      </c>
      <c r="L1857">
        <v>164</v>
      </c>
      <c r="M1857" s="1">
        <v>43827.22797453704</v>
      </c>
    </row>
    <row r="1858" spans="1:13">
      <c r="A1858" t="s">
        <v>5556</v>
      </c>
      <c r="B1858" s="1">
        <v>43928.589016203703</v>
      </c>
      <c r="C1858" t="s">
        <v>5557</v>
      </c>
      <c r="D1858">
        <v>0</v>
      </c>
      <c r="E1858">
        <v>0</v>
      </c>
      <c r="F1858" t="s">
        <v>15</v>
      </c>
      <c r="G1858" t="s">
        <v>5558</v>
      </c>
      <c r="I1858">
        <v>491</v>
      </c>
      <c r="J1858" t="b">
        <v>0</v>
      </c>
      <c r="K1858">
        <v>614</v>
      </c>
      <c r="L1858">
        <v>151081</v>
      </c>
      <c r="M1858" s="1">
        <v>39975.552291666667</v>
      </c>
    </row>
    <row r="1859" spans="1:13">
      <c r="A1859" t="s">
        <v>5559</v>
      </c>
      <c r="B1859" s="1">
        <v>43928.588831018518</v>
      </c>
      <c r="C1859" t="s">
        <v>5560</v>
      </c>
      <c r="D1859">
        <v>0</v>
      </c>
      <c r="E1859">
        <v>0</v>
      </c>
      <c r="F1859" t="s">
        <v>15</v>
      </c>
      <c r="G1859" t="s">
        <v>880</v>
      </c>
      <c r="H1859" t="s">
        <v>5561</v>
      </c>
      <c r="I1859">
        <v>2859</v>
      </c>
      <c r="J1859" t="b">
        <v>0</v>
      </c>
      <c r="K1859">
        <v>0</v>
      </c>
      <c r="L1859">
        <v>46268</v>
      </c>
      <c r="M1859" s="1">
        <v>39986.482731481483</v>
      </c>
    </row>
    <row r="1860" spans="1:13">
      <c r="A1860" t="s">
        <v>5562</v>
      </c>
      <c r="B1860" s="1">
        <v>43928.58866898148</v>
      </c>
      <c r="C1860" t="s">
        <v>5563</v>
      </c>
      <c r="D1860">
        <v>1</v>
      </c>
      <c r="E1860">
        <v>0</v>
      </c>
      <c r="F1860" t="s">
        <v>15</v>
      </c>
      <c r="G1860" t="s">
        <v>5564</v>
      </c>
      <c r="H1860" t="s">
        <v>5565</v>
      </c>
      <c r="I1860">
        <v>370</v>
      </c>
      <c r="J1860" t="b">
        <v>0</v>
      </c>
      <c r="K1860">
        <v>354</v>
      </c>
      <c r="L1860">
        <v>26935</v>
      </c>
      <c r="M1860" s="1">
        <v>41202.66611111111</v>
      </c>
    </row>
    <row r="1861" spans="1:13" ht="81">
      <c r="A1861" t="s">
        <v>5566</v>
      </c>
      <c r="B1861" s="1">
        <v>43928.588206018518</v>
      </c>
      <c r="C1861" t="s">
        <v>5567</v>
      </c>
      <c r="D1861">
        <v>0</v>
      </c>
      <c r="E1861">
        <v>0</v>
      </c>
      <c r="F1861" t="s">
        <v>15</v>
      </c>
      <c r="H1861" s="2" t="s">
        <v>5568</v>
      </c>
      <c r="I1861">
        <v>8047</v>
      </c>
      <c r="J1861" t="b">
        <v>1</v>
      </c>
      <c r="K1861">
        <v>0</v>
      </c>
      <c r="L1861">
        <v>1882006</v>
      </c>
      <c r="M1861" s="1">
        <v>43895.102407407408</v>
      </c>
    </row>
    <row r="1862" spans="1:13">
      <c r="A1862" t="s">
        <v>5462</v>
      </c>
      <c r="B1862" s="1">
        <v>43928.587997685187</v>
      </c>
      <c r="C1862" t="s">
        <v>5569</v>
      </c>
      <c r="D1862">
        <v>0</v>
      </c>
      <c r="E1862">
        <v>0</v>
      </c>
      <c r="F1862" t="s">
        <v>15</v>
      </c>
      <c r="G1862" t="s">
        <v>5464</v>
      </c>
      <c r="H1862" t="s">
        <v>5465</v>
      </c>
      <c r="I1862">
        <v>1331</v>
      </c>
      <c r="J1862" t="b">
        <v>0</v>
      </c>
      <c r="K1862">
        <v>919</v>
      </c>
      <c r="L1862">
        <v>53593</v>
      </c>
      <c r="M1862" s="1">
        <v>40045.722662037035</v>
      </c>
    </row>
    <row r="1863" spans="1:13">
      <c r="A1863" t="s">
        <v>5570</v>
      </c>
      <c r="B1863" s="1">
        <v>43928.58797453704</v>
      </c>
      <c r="C1863" t="s">
        <v>5571</v>
      </c>
      <c r="D1863">
        <v>0</v>
      </c>
      <c r="E1863">
        <v>0</v>
      </c>
      <c r="F1863" t="s">
        <v>15</v>
      </c>
      <c r="G1863" t="s">
        <v>5572</v>
      </c>
      <c r="H1863" t="s">
        <v>5573</v>
      </c>
      <c r="I1863">
        <v>96</v>
      </c>
      <c r="J1863" t="b">
        <v>0</v>
      </c>
      <c r="K1863">
        <v>26</v>
      </c>
      <c r="L1863">
        <v>17778</v>
      </c>
      <c r="M1863" s="1">
        <v>40194.380555555559</v>
      </c>
    </row>
    <row r="1864" spans="1:13">
      <c r="A1864" t="s">
        <v>5574</v>
      </c>
      <c r="B1864" s="1">
        <v>43928.587650462963</v>
      </c>
      <c r="C1864" t="s">
        <v>5575</v>
      </c>
      <c r="D1864">
        <v>0</v>
      </c>
      <c r="E1864">
        <v>0</v>
      </c>
      <c r="F1864" t="s">
        <v>15</v>
      </c>
      <c r="H1864" t="s">
        <v>5576</v>
      </c>
      <c r="I1864">
        <v>24</v>
      </c>
      <c r="J1864" t="b">
        <v>0</v>
      </c>
      <c r="K1864">
        <v>24</v>
      </c>
      <c r="L1864">
        <v>607</v>
      </c>
      <c r="M1864" s="1">
        <v>42297.427523148152</v>
      </c>
    </row>
    <row r="1865" spans="1:13">
      <c r="A1865" t="s">
        <v>5577</v>
      </c>
      <c r="B1865" s="1">
        <v>43928.587152777778</v>
      </c>
      <c r="C1865" t="e">
        <f ca="1">ichik29 …アマゾンだと上位機種も9万税込みだそうですよ。あとPayPayモールを使ってポイントバックを狙ってもいいかもしれません</f>
        <v>#NAME?</v>
      </c>
      <c r="D1865">
        <v>0</v>
      </c>
      <c r="E1865">
        <v>0</v>
      </c>
      <c r="F1865" t="s">
        <v>15</v>
      </c>
      <c r="H1865" t="s">
        <v>5578</v>
      </c>
      <c r="I1865">
        <v>829</v>
      </c>
      <c r="J1865" t="b">
        <v>0</v>
      </c>
      <c r="K1865">
        <v>465</v>
      </c>
      <c r="L1865">
        <v>235707</v>
      </c>
      <c r="M1865" s="1">
        <v>40841.535219907404</v>
      </c>
    </row>
    <row r="1866" spans="1:13">
      <c r="A1866" t="s">
        <v>5579</v>
      </c>
      <c r="B1866" s="1">
        <v>43928.586967592593</v>
      </c>
      <c r="C1866" t="s">
        <v>5580</v>
      </c>
      <c r="D1866">
        <v>1</v>
      </c>
      <c r="E1866">
        <v>0</v>
      </c>
      <c r="F1866" t="s">
        <v>15</v>
      </c>
      <c r="G1866" t="s">
        <v>5581</v>
      </c>
      <c r="H1866" t="s">
        <v>5582</v>
      </c>
      <c r="I1866">
        <v>549</v>
      </c>
      <c r="J1866" t="b">
        <v>0</v>
      </c>
      <c r="K1866">
        <v>1429</v>
      </c>
      <c r="L1866">
        <v>67240</v>
      </c>
      <c r="M1866" s="1">
        <v>40231.67460648148</v>
      </c>
    </row>
    <row r="1867" spans="1:13" ht="67.5">
      <c r="A1867" t="s">
        <v>5583</v>
      </c>
      <c r="B1867" s="1">
        <v>43928.586724537039</v>
      </c>
      <c r="C1867" t="s">
        <v>5584</v>
      </c>
      <c r="D1867">
        <v>0</v>
      </c>
      <c r="E1867">
        <v>0</v>
      </c>
      <c r="F1867" t="s">
        <v>15</v>
      </c>
      <c r="H1867" s="2" t="s">
        <v>5585</v>
      </c>
      <c r="I1867">
        <v>254</v>
      </c>
      <c r="J1867" t="b">
        <v>0</v>
      </c>
      <c r="K1867">
        <v>292</v>
      </c>
      <c r="L1867">
        <v>4900</v>
      </c>
      <c r="M1867" s="1">
        <v>42429.549224537041</v>
      </c>
    </row>
    <row r="1868" spans="1:13">
      <c r="A1868" t="s">
        <v>5586</v>
      </c>
      <c r="B1868" s="1">
        <v>43928.586412037039</v>
      </c>
      <c r="C1868" t="s">
        <v>5587</v>
      </c>
      <c r="D1868">
        <v>0</v>
      </c>
      <c r="E1868">
        <v>0</v>
      </c>
      <c r="F1868" t="s">
        <v>15</v>
      </c>
      <c r="G1868" t="s">
        <v>5588</v>
      </c>
      <c r="H1868" t="s">
        <v>5589</v>
      </c>
      <c r="I1868">
        <v>44</v>
      </c>
      <c r="J1868" t="b">
        <v>0</v>
      </c>
      <c r="K1868">
        <v>127</v>
      </c>
      <c r="L1868">
        <v>349</v>
      </c>
      <c r="M1868" s="1">
        <v>42711.582372685189</v>
      </c>
    </row>
    <row r="1869" spans="1:13">
      <c r="A1869" t="s">
        <v>5590</v>
      </c>
      <c r="B1869" s="1">
        <v>43928.586168981485</v>
      </c>
      <c r="C1869" t="s">
        <v>5591</v>
      </c>
      <c r="D1869">
        <v>2</v>
      </c>
      <c r="E1869">
        <v>0</v>
      </c>
      <c r="F1869" t="s">
        <v>15</v>
      </c>
      <c r="G1869" t="s">
        <v>5592</v>
      </c>
      <c r="H1869" t="s">
        <v>5593</v>
      </c>
      <c r="I1869">
        <v>44</v>
      </c>
      <c r="J1869" t="b">
        <v>0</v>
      </c>
      <c r="K1869">
        <v>115</v>
      </c>
      <c r="L1869">
        <v>3365</v>
      </c>
      <c r="M1869" s="1">
        <v>43550.007928240739</v>
      </c>
    </row>
    <row r="1870" spans="1:13">
      <c r="A1870" t="s">
        <v>5594</v>
      </c>
      <c r="B1870" s="1">
        <v>43928.585335648146</v>
      </c>
      <c r="C1870" t="s">
        <v>5595</v>
      </c>
      <c r="D1870">
        <v>11</v>
      </c>
      <c r="E1870">
        <v>0</v>
      </c>
      <c r="F1870" t="s">
        <v>15</v>
      </c>
      <c r="G1870" t="s">
        <v>5596</v>
      </c>
      <c r="H1870" t="s">
        <v>5597</v>
      </c>
      <c r="I1870">
        <v>159</v>
      </c>
      <c r="J1870" t="b">
        <v>0</v>
      </c>
      <c r="K1870">
        <v>172</v>
      </c>
      <c r="L1870">
        <v>3947</v>
      </c>
      <c r="M1870" s="1">
        <v>43670.145486111112</v>
      </c>
    </row>
    <row r="1871" spans="1:13">
      <c r="A1871" t="s">
        <v>5531</v>
      </c>
      <c r="B1871" s="1">
        <v>43928.585127314815</v>
      </c>
      <c r="C1871" t="e">
        <f ca="1">_xlfn.SINGLE(HIRODEN_NihoTai そのようなのでPayPayにしましょう),などと</f>
        <v>#NAME?</v>
      </c>
      <c r="D1871">
        <v>0</v>
      </c>
      <c r="E1871">
        <v>0</v>
      </c>
      <c r="F1871" t="s">
        <v>15</v>
      </c>
      <c r="G1871" t="s">
        <v>5532</v>
      </c>
      <c r="H1871" t="s">
        <v>5533</v>
      </c>
      <c r="I1871">
        <v>1477</v>
      </c>
      <c r="J1871" t="b">
        <v>0</v>
      </c>
      <c r="K1871">
        <v>2569</v>
      </c>
      <c r="L1871">
        <v>269329</v>
      </c>
      <c r="M1871" s="1">
        <v>40918.638414351852</v>
      </c>
    </row>
    <row r="1872" spans="1:13">
      <c r="A1872" t="s">
        <v>5598</v>
      </c>
      <c r="B1872" s="1">
        <v>43928.584826388891</v>
      </c>
      <c r="C1872" t="s">
        <v>5599</v>
      </c>
      <c r="D1872">
        <v>1</v>
      </c>
      <c r="E1872">
        <v>0</v>
      </c>
      <c r="F1872" t="s">
        <v>15</v>
      </c>
      <c r="H1872" t="s">
        <v>5600</v>
      </c>
      <c r="I1872">
        <v>563</v>
      </c>
      <c r="J1872" t="b">
        <v>0</v>
      </c>
      <c r="K1872">
        <v>1139</v>
      </c>
      <c r="L1872">
        <v>46559</v>
      </c>
      <c r="M1872" s="1">
        <v>41076.590092592596</v>
      </c>
    </row>
    <row r="1873" spans="1:13">
      <c r="A1873" t="s">
        <v>5601</v>
      </c>
      <c r="B1873" s="1">
        <v>43928.584756944445</v>
      </c>
      <c r="C1873" t="s">
        <v>5602</v>
      </c>
      <c r="D1873">
        <v>1</v>
      </c>
      <c r="E1873">
        <v>0</v>
      </c>
      <c r="F1873" t="s">
        <v>15</v>
      </c>
      <c r="G1873" t="s">
        <v>5603</v>
      </c>
      <c r="H1873" t="s">
        <v>5604</v>
      </c>
      <c r="I1873">
        <v>863</v>
      </c>
      <c r="J1873" t="b">
        <v>0</v>
      </c>
      <c r="K1873">
        <v>1361</v>
      </c>
      <c r="L1873">
        <v>2700</v>
      </c>
      <c r="M1873" s="1">
        <v>43774.594629629632</v>
      </c>
    </row>
    <row r="1874" spans="1:13" ht="54">
      <c r="A1874" t="s">
        <v>5605</v>
      </c>
      <c r="B1874" s="1">
        <v>43928.584560185183</v>
      </c>
      <c r="C1874" t="e">
        <f ca="1">_xlfn.SINGLE(osu_kaeruya チケットの払い戻しも次回まで有効で有ればそのまま),返金の際も手数料金額を差し引いての金額,paypayでの送金と演者さんの負担を軽くしてあげて下さい。</f>
        <v>#NAME?</v>
      </c>
      <c r="D1874">
        <v>1</v>
      </c>
      <c r="E1874">
        <v>0</v>
      </c>
      <c r="F1874" t="s">
        <v>15</v>
      </c>
      <c r="G1874" t="s">
        <v>5606</v>
      </c>
      <c r="H1874" s="2" t="s">
        <v>5607</v>
      </c>
      <c r="I1874">
        <v>714</v>
      </c>
      <c r="J1874" t="b">
        <v>0</v>
      </c>
      <c r="K1874">
        <v>721</v>
      </c>
      <c r="L1874">
        <v>48987</v>
      </c>
      <c r="M1874" s="1">
        <v>40295.312951388885</v>
      </c>
    </row>
    <row r="1875" spans="1:13">
      <c r="A1875" t="s">
        <v>5608</v>
      </c>
      <c r="B1875" s="1">
        <v>43928.584444444445</v>
      </c>
      <c r="C1875" t="s">
        <v>5609</v>
      </c>
      <c r="D1875">
        <v>2</v>
      </c>
      <c r="E1875">
        <v>0</v>
      </c>
      <c r="F1875" t="s">
        <v>15</v>
      </c>
      <c r="G1875" t="s">
        <v>5610</v>
      </c>
      <c r="H1875" t="s">
        <v>5611</v>
      </c>
      <c r="I1875">
        <v>4</v>
      </c>
      <c r="J1875" t="b">
        <v>0</v>
      </c>
      <c r="K1875">
        <v>8</v>
      </c>
      <c r="L1875">
        <v>10</v>
      </c>
      <c r="M1875" s="1">
        <v>43924.358784722222</v>
      </c>
    </row>
    <row r="1876" spans="1:13">
      <c r="A1876" t="s">
        <v>5612</v>
      </c>
      <c r="B1876" s="1">
        <v>43928.584236111114</v>
      </c>
      <c r="C1876" t="s">
        <v>5613</v>
      </c>
      <c r="D1876">
        <v>0</v>
      </c>
      <c r="E1876">
        <v>0</v>
      </c>
      <c r="F1876" t="s">
        <v>15</v>
      </c>
      <c r="G1876" t="s">
        <v>5614</v>
      </c>
      <c r="H1876" t="s">
        <v>5615</v>
      </c>
      <c r="I1876">
        <v>1302</v>
      </c>
      <c r="J1876" t="b">
        <v>0</v>
      </c>
      <c r="K1876">
        <v>2708</v>
      </c>
      <c r="L1876">
        <v>8318</v>
      </c>
      <c r="M1876" s="1">
        <v>39991.222407407404</v>
      </c>
    </row>
    <row r="1877" spans="1:13" ht="94.5">
      <c r="A1877" t="s">
        <v>5616</v>
      </c>
      <c r="B1877" s="1">
        <v>43928.58421296296</v>
      </c>
      <c r="C1877" t="s">
        <v>5617</v>
      </c>
      <c r="D1877">
        <v>3</v>
      </c>
      <c r="E1877">
        <v>0</v>
      </c>
      <c r="F1877" t="s">
        <v>15</v>
      </c>
      <c r="G1877" t="s">
        <v>5618</v>
      </c>
      <c r="H1877" s="2" t="s">
        <v>5619</v>
      </c>
      <c r="I1877">
        <v>208</v>
      </c>
      <c r="J1877" t="b">
        <v>0</v>
      </c>
      <c r="K1877">
        <v>236</v>
      </c>
      <c r="L1877">
        <v>6058</v>
      </c>
      <c r="M1877" s="1">
        <v>40866.225925925923</v>
      </c>
    </row>
    <row r="1878" spans="1:13">
      <c r="A1878" t="s">
        <v>5620</v>
      </c>
      <c r="B1878" s="1">
        <v>43928.58384259259</v>
      </c>
      <c r="C1878" t="s">
        <v>5621</v>
      </c>
      <c r="D1878">
        <v>1</v>
      </c>
      <c r="E1878">
        <v>0</v>
      </c>
      <c r="F1878" t="s">
        <v>15</v>
      </c>
      <c r="G1878" t="s">
        <v>5622</v>
      </c>
      <c r="H1878" t="s">
        <v>5623</v>
      </c>
      <c r="I1878">
        <v>1081</v>
      </c>
      <c r="J1878" t="b">
        <v>0</v>
      </c>
      <c r="K1878">
        <v>1337</v>
      </c>
      <c r="L1878">
        <v>17077</v>
      </c>
      <c r="M1878" s="1">
        <v>41116.114062499997</v>
      </c>
    </row>
    <row r="1879" spans="1:13">
      <c r="A1879" t="s">
        <v>1028</v>
      </c>
      <c r="B1879" s="1">
        <v>43928.583703703705</v>
      </c>
      <c r="C1879" t="s">
        <v>5624</v>
      </c>
      <c r="D1879">
        <v>1</v>
      </c>
      <c r="E1879">
        <v>0</v>
      </c>
      <c r="F1879" t="s">
        <v>15</v>
      </c>
      <c r="G1879" t="s">
        <v>1030</v>
      </c>
      <c r="H1879" t="s">
        <v>1031</v>
      </c>
      <c r="I1879">
        <v>4557</v>
      </c>
      <c r="J1879" t="b">
        <v>0</v>
      </c>
      <c r="K1879">
        <v>5194</v>
      </c>
      <c r="L1879">
        <v>525</v>
      </c>
      <c r="M1879" s="1">
        <v>41978.123055555552</v>
      </c>
    </row>
    <row r="1880" spans="1:13" ht="135">
      <c r="A1880" t="s">
        <v>1757</v>
      </c>
      <c r="B1880" s="1">
        <v>43928.583680555559</v>
      </c>
      <c r="C1880" t="s">
        <v>5625</v>
      </c>
      <c r="D1880">
        <v>0</v>
      </c>
      <c r="E1880">
        <v>0</v>
      </c>
      <c r="F1880" t="s">
        <v>15</v>
      </c>
      <c r="H1880" s="2" t="s">
        <v>1759</v>
      </c>
      <c r="I1880">
        <v>77</v>
      </c>
      <c r="J1880" t="b">
        <v>0</v>
      </c>
      <c r="K1880">
        <v>5</v>
      </c>
      <c r="L1880">
        <v>2638</v>
      </c>
      <c r="M1880" s="1">
        <v>43842.003645833334</v>
      </c>
    </row>
    <row r="1881" spans="1:13">
      <c r="A1881" t="s">
        <v>5626</v>
      </c>
      <c r="B1881" s="1">
        <v>43928.583634259259</v>
      </c>
      <c r="C1881" t="s">
        <v>5627</v>
      </c>
      <c r="D1881">
        <v>4</v>
      </c>
      <c r="E1881">
        <v>0</v>
      </c>
      <c r="F1881" t="s">
        <v>15</v>
      </c>
      <c r="G1881" t="s">
        <v>5628</v>
      </c>
      <c r="H1881" t="s">
        <v>5629</v>
      </c>
      <c r="I1881">
        <v>694</v>
      </c>
      <c r="J1881" t="b">
        <v>0</v>
      </c>
      <c r="K1881">
        <v>991</v>
      </c>
      <c r="L1881">
        <v>3454</v>
      </c>
      <c r="M1881" s="1">
        <v>43042.692002314812</v>
      </c>
    </row>
    <row r="1882" spans="1:13">
      <c r="A1882" t="s">
        <v>5630</v>
      </c>
      <c r="B1882" s="1">
        <v>43928.583587962959</v>
      </c>
      <c r="C1882" t="s">
        <v>5631</v>
      </c>
      <c r="D1882">
        <v>0</v>
      </c>
      <c r="E1882">
        <v>0</v>
      </c>
      <c r="F1882" t="s">
        <v>15</v>
      </c>
      <c r="G1882" t="s">
        <v>5632</v>
      </c>
      <c r="H1882" t="s">
        <v>5633</v>
      </c>
      <c r="I1882">
        <v>259</v>
      </c>
      <c r="J1882" t="b">
        <v>0</v>
      </c>
      <c r="K1882">
        <v>384</v>
      </c>
      <c r="L1882">
        <v>2173</v>
      </c>
      <c r="M1882" s="1">
        <v>41929.414166666669</v>
      </c>
    </row>
    <row r="1883" spans="1:13">
      <c r="A1883" t="s">
        <v>5634</v>
      </c>
      <c r="B1883" s="1">
        <v>43928.583460648151</v>
      </c>
      <c r="C1883" t="s">
        <v>5635</v>
      </c>
      <c r="D1883">
        <v>2</v>
      </c>
      <c r="E1883">
        <v>0</v>
      </c>
      <c r="F1883" t="s">
        <v>15</v>
      </c>
      <c r="H1883" t="s">
        <v>5636</v>
      </c>
      <c r="I1883">
        <v>58</v>
      </c>
      <c r="J1883" t="b">
        <v>0</v>
      </c>
      <c r="K1883">
        <v>248</v>
      </c>
      <c r="L1883">
        <v>24645</v>
      </c>
      <c r="M1883" s="1">
        <v>40246.964155092595</v>
      </c>
    </row>
    <row r="1884" spans="1:13">
      <c r="A1884" t="s">
        <v>5637</v>
      </c>
      <c r="B1884" s="1">
        <v>43928.583287037036</v>
      </c>
      <c r="C1884" t="s">
        <v>5638</v>
      </c>
      <c r="D1884">
        <v>0</v>
      </c>
      <c r="E1884">
        <v>0</v>
      </c>
      <c r="F1884" t="s">
        <v>15</v>
      </c>
      <c r="G1884" t="s">
        <v>5639</v>
      </c>
      <c r="H1884" t="s">
        <v>5640</v>
      </c>
      <c r="I1884">
        <v>649</v>
      </c>
      <c r="J1884" t="b">
        <v>0</v>
      </c>
      <c r="K1884">
        <v>384</v>
      </c>
      <c r="L1884">
        <v>2312</v>
      </c>
      <c r="M1884" s="1">
        <v>41469.143148148149</v>
      </c>
    </row>
    <row r="1885" spans="1:13">
      <c r="A1885" t="s">
        <v>5641</v>
      </c>
      <c r="B1885" s="1">
        <v>43928.583171296297</v>
      </c>
      <c r="C1885" t="s">
        <v>5642</v>
      </c>
      <c r="D1885">
        <v>1</v>
      </c>
      <c r="E1885">
        <v>0</v>
      </c>
      <c r="F1885" t="s">
        <v>15</v>
      </c>
      <c r="G1885" t="s">
        <v>5643</v>
      </c>
      <c r="H1885" t="s">
        <v>5644</v>
      </c>
      <c r="I1885">
        <v>268</v>
      </c>
      <c r="J1885" t="b">
        <v>0</v>
      </c>
      <c r="K1885">
        <v>284</v>
      </c>
      <c r="L1885">
        <v>60617</v>
      </c>
      <c r="M1885" s="1">
        <v>42599.984490740739</v>
      </c>
    </row>
    <row r="1886" spans="1:13">
      <c r="A1886" t="s">
        <v>5645</v>
      </c>
      <c r="B1886" s="1">
        <v>43928.582569444443</v>
      </c>
      <c r="C1886" t="s">
        <v>5646</v>
      </c>
      <c r="D1886">
        <v>1</v>
      </c>
      <c r="E1886">
        <v>0</v>
      </c>
      <c r="F1886" t="s">
        <v>15</v>
      </c>
      <c r="G1886" t="s">
        <v>5647</v>
      </c>
      <c r="H1886" t="s">
        <v>5648</v>
      </c>
      <c r="I1886">
        <v>64</v>
      </c>
      <c r="J1886" t="b">
        <v>0</v>
      </c>
      <c r="K1886">
        <v>71</v>
      </c>
      <c r="L1886">
        <v>6171</v>
      </c>
      <c r="M1886" s="1">
        <v>42841.604305555556</v>
      </c>
    </row>
    <row r="1887" spans="1:13">
      <c r="A1887" t="s">
        <v>5649</v>
      </c>
      <c r="B1887" s="1">
        <v>43928.582488425927</v>
      </c>
      <c r="C1887" t="s">
        <v>5650</v>
      </c>
      <c r="D1887">
        <v>16</v>
      </c>
      <c r="E1887">
        <v>0</v>
      </c>
      <c r="F1887" t="s">
        <v>15</v>
      </c>
      <c r="G1887" t="s">
        <v>397</v>
      </c>
      <c r="H1887" t="s">
        <v>5651</v>
      </c>
      <c r="I1887">
        <v>2961</v>
      </c>
      <c r="J1887" t="b">
        <v>0</v>
      </c>
      <c r="K1887">
        <v>2563</v>
      </c>
      <c r="L1887">
        <v>15605</v>
      </c>
      <c r="M1887" s="1">
        <v>43891.630914351852</v>
      </c>
    </row>
    <row r="1888" spans="1:13">
      <c r="A1888" t="s">
        <v>5652</v>
      </c>
      <c r="B1888" s="1">
        <v>43928.582465277781</v>
      </c>
      <c r="C1888" t="s">
        <v>5653</v>
      </c>
      <c r="D1888">
        <v>0</v>
      </c>
      <c r="E1888">
        <v>0</v>
      </c>
      <c r="F1888" t="s">
        <v>15</v>
      </c>
      <c r="G1888" t="s">
        <v>243</v>
      </c>
      <c r="H1888" t="s">
        <v>5654</v>
      </c>
      <c r="I1888">
        <v>383</v>
      </c>
      <c r="J1888" t="b">
        <v>0</v>
      </c>
      <c r="K1888">
        <v>321</v>
      </c>
      <c r="L1888">
        <v>4695</v>
      </c>
      <c r="M1888" s="1">
        <v>40953.070324074077</v>
      </c>
    </row>
    <row r="1889" spans="1:13">
      <c r="A1889" t="s">
        <v>5655</v>
      </c>
      <c r="B1889" s="1">
        <v>43928.582326388889</v>
      </c>
      <c r="C1889" t="s">
        <v>5656</v>
      </c>
      <c r="D1889">
        <v>0</v>
      </c>
      <c r="E1889">
        <v>0</v>
      </c>
      <c r="F1889" t="s">
        <v>15</v>
      </c>
      <c r="G1889" t="s">
        <v>5657</v>
      </c>
      <c r="H1889" t="s">
        <v>5658</v>
      </c>
      <c r="I1889">
        <v>0</v>
      </c>
      <c r="J1889" t="b">
        <v>0</v>
      </c>
      <c r="K1889">
        <v>29</v>
      </c>
      <c r="L1889">
        <v>3</v>
      </c>
      <c r="M1889" s="1">
        <v>43927.299027777779</v>
      </c>
    </row>
    <row r="1890" spans="1:13">
      <c r="A1890" t="s">
        <v>2064</v>
      </c>
      <c r="B1890" s="1">
        <v>43928.582025462965</v>
      </c>
      <c r="C1890" t="s">
        <v>5659</v>
      </c>
      <c r="D1890">
        <v>2</v>
      </c>
      <c r="E1890">
        <v>0</v>
      </c>
      <c r="F1890" t="s">
        <v>15</v>
      </c>
      <c r="G1890" t="s">
        <v>2066</v>
      </c>
      <c r="H1890" t="s">
        <v>2067</v>
      </c>
      <c r="I1890">
        <v>1591</v>
      </c>
      <c r="J1890" t="b">
        <v>0</v>
      </c>
      <c r="K1890">
        <v>988</v>
      </c>
      <c r="L1890">
        <v>60604</v>
      </c>
      <c r="M1890" s="1">
        <v>40379.671018518522</v>
      </c>
    </row>
    <row r="1891" spans="1:13">
      <c r="A1891" t="s">
        <v>5660</v>
      </c>
      <c r="B1891" s="1">
        <v>43928.581122685187</v>
      </c>
      <c r="C1891" t="s">
        <v>5661</v>
      </c>
      <c r="D1891">
        <v>0</v>
      </c>
      <c r="E1891">
        <v>0</v>
      </c>
      <c r="F1891" t="s">
        <v>15</v>
      </c>
      <c r="G1891" t="s">
        <v>5662</v>
      </c>
      <c r="H1891" t="s">
        <v>5663</v>
      </c>
      <c r="I1891">
        <v>2328</v>
      </c>
      <c r="J1891" t="b">
        <v>0</v>
      </c>
      <c r="K1891">
        <v>2315</v>
      </c>
      <c r="L1891">
        <v>107336</v>
      </c>
      <c r="M1891" s="1">
        <v>39576.585428240738</v>
      </c>
    </row>
    <row r="1892" spans="1:13">
      <c r="A1892" t="s">
        <v>5664</v>
      </c>
      <c r="B1892" s="1">
        <v>43928.581111111111</v>
      </c>
      <c r="C1892" t="e">
        <f ca="1">_sobaudon_ あげるからPayPay10万円分くれ</f>
        <v>#NAME?</v>
      </c>
      <c r="D1892">
        <v>1</v>
      </c>
      <c r="E1892">
        <v>0</v>
      </c>
      <c r="F1892" t="s">
        <v>15</v>
      </c>
      <c r="G1892" t="s">
        <v>5665</v>
      </c>
      <c r="H1892" t="s">
        <v>5666</v>
      </c>
      <c r="I1892">
        <v>661</v>
      </c>
      <c r="J1892" t="b">
        <v>0</v>
      </c>
      <c r="K1892">
        <v>547</v>
      </c>
      <c r="L1892">
        <v>14972</v>
      </c>
      <c r="M1892" s="1">
        <v>43593.973124999997</v>
      </c>
    </row>
    <row r="1893" spans="1:13">
      <c r="A1893" t="s">
        <v>5667</v>
      </c>
      <c r="B1893" s="1">
        <v>43928.580243055556</v>
      </c>
      <c r="C1893" t="s">
        <v>5668</v>
      </c>
      <c r="D1893">
        <v>5</v>
      </c>
      <c r="E1893">
        <v>0</v>
      </c>
      <c r="F1893" t="s">
        <v>15</v>
      </c>
      <c r="G1893" t="s">
        <v>5669</v>
      </c>
      <c r="H1893" t="s">
        <v>5670</v>
      </c>
      <c r="I1893">
        <v>415</v>
      </c>
      <c r="J1893" t="b">
        <v>0</v>
      </c>
      <c r="K1893">
        <v>595</v>
      </c>
      <c r="L1893">
        <v>14194</v>
      </c>
      <c r="M1893" s="1">
        <v>43165.185833333337</v>
      </c>
    </row>
    <row r="1894" spans="1:13">
      <c r="A1894" t="s">
        <v>5671</v>
      </c>
      <c r="B1894" s="1">
        <v>43928.580231481479</v>
      </c>
      <c r="C1894" t="s">
        <v>5672</v>
      </c>
      <c r="D1894">
        <v>0</v>
      </c>
      <c r="E1894">
        <v>0</v>
      </c>
      <c r="F1894" t="s">
        <v>15</v>
      </c>
      <c r="G1894" t="s">
        <v>5673</v>
      </c>
      <c r="H1894" t="s">
        <v>5674</v>
      </c>
      <c r="I1894">
        <v>22</v>
      </c>
      <c r="J1894" t="b">
        <v>0</v>
      </c>
      <c r="K1894">
        <v>39</v>
      </c>
      <c r="L1894">
        <v>540</v>
      </c>
      <c r="M1894" s="1">
        <v>41699.64167824074</v>
      </c>
    </row>
    <row r="1895" spans="1:13">
      <c r="A1895" t="s">
        <v>5675</v>
      </c>
      <c r="B1895" s="1">
        <v>43928.579930555556</v>
      </c>
      <c r="C1895" t="s">
        <v>5676</v>
      </c>
      <c r="D1895">
        <v>0</v>
      </c>
      <c r="E1895">
        <v>0</v>
      </c>
      <c r="F1895" t="s">
        <v>15</v>
      </c>
      <c r="H1895" t="s">
        <v>5677</v>
      </c>
      <c r="I1895">
        <v>2</v>
      </c>
      <c r="J1895" t="b">
        <v>0</v>
      </c>
      <c r="K1895">
        <v>7</v>
      </c>
      <c r="L1895">
        <v>88</v>
      </c>
      <c r="M1895" s="1">
        <v>43911.19290509259</v>
      </c>
    </row>
    <row r="1896" spans="1:13">
      <c r="A1896" t="s">
        <v>5678</v>
      </c>
      <c r="B1896" s="1">
        <v>43928.579884259256</v>
      </c>
      <c r="C1896" t="s">
        <v>5679</v>
      </c>
      <c r="D1896">
        <v>1</v>
      </c>
      <c r="E1896">
        <v>0</v>
      </c>
      <c r="F1896" t="s">
        <v>15</v>
      </c>
      <c r="G1896" t="s">
        <v>5680</v>
      </c>
      <c r="H1896" t="s">
        <v>5681</v>
      </c>
      <c r="I1896">
        <v>157</v>
      </c>
      <c r="J1896" t="b">
        <v>0</v>
      </c>
      <c r="K1896">
        <v>114</v>
      </c>
      <c r="L1896">
        <v>39534</v>
      </c>
      <c r="M1896" s="1">
        <v>40521.409907407404</v>
      </c>
    </row>
    <row r="1897" spans="1:13">
      <c r="A1897" t="s">
        <v>5682</v>
      </c>
      <c r="B1897" s="1">
        <v>43928.579652777778</v>
      </c>
      <c r="C1897" t="e">
        <f ca="1">_xlfn.SINGLE(warabekko PayPayはキャッシュレスのポイント還元のために),バーコード読み取れるレジとかない地方の小さい店舗が,レジを変えなくても使えるようにするために,QRコードを読み取ってもらう方式があるんや</f>
        <v>#NAME?</v>
      </c>
      <c r="D1897">
        <v>1</v>
      </c>
      <c r="E1897">
        <v>1</v>
      </c>
      <c r="F1897" t="s">
        <v>15</v>
      </c>
      <c r="H1897" t="s">
        <v>5683</v>
      </c>
      <c r="I1897">
        <v>112</v>
      </c>
      <c r="J1897" t="b">
        <v>0</v>
      </c>
      <c r="K1897">
        <v>211</v>
      </c>
      <c r="L1897">
        <v>25305</v>
      </c>
      <c r="M1897" s="1">
        <v>39343.640810185185</v>
      </c>
    </row>
    <row r="1898" spans="1:13">
      <c r="A1898" t="s">
        <v>5660</v>
      </c>
      <c r="B1898" s="1">
        <v>43928.579513888886</v>
      </c>
      <c r="C1898" t="s">
        <v>5684</v>
      </c>
      <c r="D1898">
        <v>0</v>
      </c>
      <c r="E1898">
        <v>0</v>
      </c>
      <c r="F1898" t="s">
        <v>15</v>
      </c>
      <c r="G1898" t="s">
        <v>5662</v>
      </c>
      <c r="H1898" t="s">
        <v>5663</v>
      </c>
      <c r="I1898">
        <v>2328</v>
      </c>
      <c r="J1898" t="b">
        <v>0</v>
      </c>
      <c r="K1898">
        <v>2315</v>
      </c>
      <c r="L1898">
        <v>107336</v>
      </c>
      <c r="M1898" s="1">
        <v>39576.585428240738</v>
      </c>
    </row>
    <row r="1899" spans="1:13">
      <c r="A1899" t="s">
        <v>5685</v>
      </c>
      <c r="B1899" s="1">
        <v>43928.578599537039</v>
      </c>
      <c r="C1899" t="s">
        <v>5686</v>
      </c>
      <c r="D1899">
        <v>0</v>
      </c>
      <c r="E1899">
        <v>0</v>
      </c>
      <c r="F1899" t="s">
        <v>15</v>
      </c>
      <c r="G1899" t="s">
        <v>5687</v>
      </c>
      <c r="H1899" t="s">
        <v>5688</v>
      </c>
      <c r="I1899">
        <v>370</v>
      </c>
      <c r="J1899" t="b">
        <v>0</v>
      </c>
      <c r="K1899">
        <v>2109</v>
      </c>
      <c r="L1899">
        <v>1006</v>
      </c>
      <c r="M1899" s="1">
        <v>43259.13386574074</v>
      </c>
    </row>
    <row r="1900" spans="1:13">
      <c r="A1900" t="s">
        <v>5689</v>
      </c>
      <c r="B1900" s="1">
        <v>43928.578414351854</v>
      </c>
      <c r="C1900" t="s">
        <v>5690</v>
      </c>
      <c r="D1900">
        <v>3</v>
      </c>
      <c r="E1900">
        <v>0</v>
      </c>
      <c r="F1900" t="s">
        <v>15</v>
      </c>
      <c r="H1900" t="s">
        <v>5691</v>
      </c>
      <c r="I1900">
        <v>157</v>
      </c>
      <c r="J1900" t="b">
        <v>0</v>
      </c>
      <c r="K1900">
        <v>217</v>
      </c>
      <c r="L1900">
        <v>1468</v>
      </c>
      <c r="M1900" s="1">
        <v>43813.632037037038</v>
      </c>
    </row>
    <row r="1901" spans="1:13">
      <c r="A1901" t="s">
        <v>5692</v>
      </c>
      <c r="B1901" s="1">
        <v>43928.577268518522</v>
      </c>
      <c r="C1901" t="s">
        <v>5693</v>
      </c>
      <c r="D1901">
        <v>0</v>
      </c>
      <c r="E1901">
        <v>0</v>
      </c>
      <c r="F1901" t="s">
        <v>15</v>
      </c>
      <c r="G1901" t="s">
        <v>5694</v>
      </c>
      <c r="H1901" t="s">
        <v>5695</v>
      </c>
      <c r="I1901">
        <v>637</v>
      </c>
      <c r="J1901" t="b">
        <v>0</v>
      </c>
      <c r="K1901">
        <v>349</v>
      </c>
      <c r="L1901">
        <v>21322</v>
      </c>
      <c r="M1901" s="1">
        <v>41082.83866898148</v>
      </c>
    </row>
    <row r="1902" spans="1:13">
      <c r="A1902" t="s">
        <v>5696</v>
      </c>
      <c r="B1902" s="1">
        <v>43928.577025462961</v>
      </c>
      <c r="C1902" t="s">
        <v>5697</v>
      </c>
      <c r="D1902">
        <v>1</v>
      </c>
      <c r="E1902">
        <v>0</v>
      </c>
      <c r="F1902" t="s">
        <v>15</v>
      </c>
      <c r="G1902" t="s">
        <v>5698</v>
      </c>
      <c r="H1902" t="s">
        <v>5699</v>
      </c>
      <c r="I1902">
        <v>49</v>
      </c>
      <c r="J1902" t="b">
        <v>0</v>
      </c>
      <c r="K1902">
        <v>163</v>
      </c>
      <c r="L1902">
        <v>10484</v>
      </c>
      <c r="M1902" s="1">
        <v>43658.361550925925</v>
      </c>
    </row>
    <row r="1903" spans="1:13">
      <c r="A1903" t="s">
        <v>3166</v>
      </c>
      <c r="B1903" s="1">
        <v>43928.57675925926</v>
      </c>
      <c r="C1903" t="s">
        <v>5700</v>
      </c>
      <c r="D1903">
        <v>0</v>
      </c>
      <c r="E1903">
        <v>0</v>
      </c>
      <c r="F1903" t="s">
        <v>15</v>
      </c>
      <c r="H1903" t="s">
        <v>3168</v>
      </c>
      <c r="I1903">
        <v>778</v>
      </c>
      <c r="J1903" t="b">
        <v>0</v>
      </c>
      <c r="K1903">
        <v>1174</v>
      </c>
      <c r="L1903">
        <v>9326</v>
      </c>
      <c r="M1903" s="1">
        <v>43810.409537037034</v>
      </c>
    </row>
    <row r="1904" spans="1:13">
      <c r="A1904" t="s">
        <v>5701</v>
      </c>
      <c r="B1904" s="1">
        <v>43928.57644675926</v>
      </c>
      <c r="C1904" t="s">
        <v>5702</v>
      </c>
      <c r="D1904">
        <v>1</v>
      </c>
      <c r="E1904">
        <v>0</v>
      </c>
      <c r="F1904" t="s">
        <v>15</v>
      </c>
      <c r="G1904" t="s">
        <v>5703</v>
      </c>
      <c r="H1904" t="s">
        <v>5704</v>
      </c>
      <c r="I1904">
        <v>107</v>
      </c>
      <c r="J1904" t="b">
        <v>0</v>
      </c>
      <c r="K1904">
        <v>141</v>
      </c>
      <c r="L1904">
        <v>5361</v>
      </c>
      <c r="M1904" s="1">
        <v>40042.583055555559</v>
      </c>
    </row>
    <row r="1905" spans="1:13" ht="40.5">
      <c r="A1905" t="s">
        <v>5705</v>
      </c>
      <c r="B1905" s="1">
        <v>43928.576377314814</v>
      </c>
      <c r="C1905" t="s">
        <v>5706</v>
      </c>
      <c r="D1905">
        <v>0</v>
      </c>
      <c r="E1905">
        <v>0</v>
      </c>
      <c r="F1905" t="s">
        <v>15</v>
      </c>
      <c r="H1905" s="2" t="s">
        <v>5707</v>
      </c>
      <c r="I1905">
        <v>74</v>
      </c>
      <c r="J1905" t="b">
        <v>0</v>
      </c>
      <c r="K1905">
        <v>304</v>
      </c>
      <c r="L1905">
        <v>13308</v>
      </c>
      <c r="M1905" s="1">
        <v>41210.469293981485</v>
      </c>
    </row>
    <row r="1906" spans="1:13">
      <c r="A1906" t="s">
        <v>5708</v>
      </c>
      <c r="B1906" s="1">
        <v>43928.576296296298</v>
      </c>
      <c r="C1906" t="s">
        <v>5709</v>
      </c>
      <c r="D1906">
        <v>0</v>
      </c>
      <c r="E1906">
        <v>0</v>
      </c>
      <c r="F1906" t="s">
        <v>15</v>
      </c>
      <c r="H1906" t="s">
        <v>5710</v>
      </c>
      <c r="I1906">
        <v>43</v>
      </c>
      <c r="J1906" t="b">
        <v>0</v>
      </c>
      <c r="K1906">
        <v>26</v>
      </c>
      <c r="L1906">
        <v>446</v>
      </c>
      <c r="M1906" s="1">
        <v>43790.130462962959</v>
      </c>
    </row>
    <row r="1907" spans="1:13">
      <c r="A1907" t="s">
        <v>5711</v>
      </c>
      <c r="B1907" s="1">
        <v>43928.576261574075</v>
      </c>
      <c r="C1907" t="s">
        <v>5712</v>
      </c>
      <c r="D1907">
        <v>2</v>
      </c>
      <c r="E1907">
        <v>0</v>
      </c>
      <c r="F1907" t="s">
        <v>15</v>
      </c>
      <c r="H1907" t="s">
        <v>5713</v>
      </c>
      <c r="I1907">
        <v>1330</v>
      </c>
      <c r="J1907" t="b">
        <v>0</v>
      </c>
      <c r="K1907">
        <v>1079</v>
      </c>
      <c r="L1907">
        <v>5043</v>
      </c>
      <c r="M1907" s="1">
        <v>41803.451840277776</v>
      </c>
    </row>
    <row r="1908" spans="1:13">
      <c r="A1908" t="s">
        <v>5714</v>
      </c>
      <c r="B1908" s="1">
        <v>43928.57608796296</v>
      </c>
      <c r="C1908" t="s">
        <v>5715</v>
      </c>
      <c r="D1908">
        <v>8</v>
      </c>
      <c r="E1908">
        <v>0</v>
      </c>
      <c r="F1908" t="s">
        <v>15</v>
      </c>
      <c r="H1908" s="3" t="s">
        <v>5716</v>
      </c>
      <c r="I1908">
        <v>213</v>
      </c>
      <c r="J1908" t="b">
        <v>0</v>
      </c>
      <c r="K1908">
        <v>163</v>
      </c>
      <c r="L1908">
        <v>4083</v>
      </c>
      <c r="M1908" s="1">
        <v>43706.585486111115</v>
      </c>
    </row>
    <row r="1909" spans="1:13">
      <c r="A1909" t="s">
        <v>5717</v>
      </c>
      <c r="B1909" s="1">
        <v>43928.575868055559</v>
      </c>
      <c r="C1909" t="s">
        <v>5718</v>
      </c>
      <c r="D1909">
        <v>9</v>
      </c>
      <c r="E1909">
        <v>0</v>
      </c>
      <c r="F1909" t="s">
        <v>15</v>
      </c>
      <c r="H1909" t="s">
        <v>5719</v>
      </c>
      <c r="I1909">
        <v>140</v>
      </c>
      <c r="J1909" t="b">
        <v>0</v>
      </c>
      <c r="K1909">
        <v>209</v>
      </c>
      <c r="L1909">
        <v>596</v>
      </c>
      <c r="M1909" s="1">
        <v>43834.555868055555</v>
      </c>
    </row>
    <row r="1910" spans="1:13">
      <c r="A1910" t="s">
        <v>5720</v>
      </c>
      <c r="B1910" s="1">
        <v>43928.575798611113</v>
      </c>
      <c r="C1910" t="s">
        <v>5721</v>
      </c>
      <c r="D1910">
        <v>5</v>
      </c>
      <c r="E1910">
        <v>0</v>
      </c>
      <c r="F1910" t="s">
        <v>15</v>
      </c>
      <c r="G1910" t="s">
        <v>5722</v>
      </c>
      <c r="H1910" t="s">
        <v>5723</v>
      </c>
      <c r="I1910">
        <v>37</v>
      </c>
      <c r="J1910" t="b">
        <v>0</v>
      </c>
      <c r="K1910">
        <v>52</v>
      </c>
      <c r="L1910">
        <v>186</v>
      </c>
      <c r="M1910" s="1">
        <v>42440.155995370369</v>
      </c>
    </row>
    <row r="1911" spans="1:13">
      <c r="A1911" t="s">
        <v>5724</v>
      </c>
      <c r="B1911" s="1">
        <v>43928.575578703705</v>
      </c>
      <c r="C1911" t="s">
        <v>5725</v>
      </c>
      <c r="D1911">
        <v>15</v>
      </c>
      <c r="E1911">
        <v>0</v>
      </c>
      <c r="F1911" t="s">
        <v>15</v>
      </c>
      <c r="G1911" t="s">
        <v>5726</v>
      </c>
      <c r="H1911" t="s">
        <v>5727</v>
      </c>
      <c r="I1911">
        <v>1018</v>
      </c>
      <c r="J1911" t="b">
        <v>0</v>
      </c>
      <c r="K1911">
        <v>974</v>
      </c>
      <c r="L1911">
        <v>54073</v>
      </c>
      <c r="M1911" s="1">
        <v>40782.387175925927</v>
      </c>
    </row>
    <row r="1912" spans="1:13">
      <c r="A1912" t="s">
        <v>1428</v>
      </c>
      <c r="B1912" s="1">
        <v>43928.575150462966</v>
      </c>
      <c r="C1912" t="s">
        <v>5728</v>
      </c>
      <c r="D1912">
        <v>0</v>
      </c>
      <c r="E1912">
        <v>0</v>
      </c>
      <c r="F1912" t="s">
        <v>15</v>
      </c>
      <c r="G1912" t="s">
        <v>1430</v>
      </c>
      <c r="H1912" t="s">
        <v>1431</v>
      </c>
      <c r="I1912">
        <v>639</v>
      </c>
      <c r="J1912" t="b">
        <v>0</v>
      </c>
      <c r="K1912">
        <v>804</v>
      </c>
      <c r="L1912">
        <v>76924</v>
      </c>
      <c r="M1912" s="1">
        <v>40575.27275462963</v>
      </c>
    </row>
    <row r="1913" spans="1:13" ht="94.5">
      <c r="A1913" t="s">
        <v>5729</v>
      </c>
      <c r="B1913" s="1">
        <v>43928.575092592589</v>
      </c>
      <c r="C1913" t="s">
        <v>5730</v>
      </c>
      <c r="D1913">
        <v>1</v>
      </c>
      <c r="E1913">
        <v>0</v>
      </c>
      <c r="F1913" t="s">
        <v>15</v>
      </c>
      <c r="G1913" t="s">
        <v>243</v>
      </c>
      <c r="H1913" s="2" t="s">
        <v>5731</v>
      </c>
      <c r="I1913">
        <v>601</v>
      </c>
      <c r="J1913" t="b">
        <v>0</v>
      </c>
      <c r="K1913">
        <v>486</v>
      </c>
      <c r="L1913">
        <v>11856</v>
      </c>
      <c r="M1913" s="1">
        <v>40179.171747685185</v>
      </c>
    </row>
    <row r="1914" spans="1:13" ht="40.5">
      <c r="A1914" t="s">
        <v>5732</v>
      </c>
      <c r="B1914" s="1">
        <v>43928.575057870374</v>
      </c>
      <c r="C1914" t="s">
        <v>5733</v>
      </c>
      <c r="D1914">
        <v>0</v>
      </c>
      <c r="E1914">
        <v>0</v>
      </c>
      <c r="F1914" t="s">
        <v>15</v>
      </c>
      <c r="H1914" s="2" t="s">
        <v>5734</v>
      </c>
      <c r="I1914">
        <v>90</v>
      </c>
      <c r="J1914" t="b">
        <v>0</v>
      </c>
      <c r="K1914">
        <v>160</v>
      </c>
      <c r="L1914">
        <v>2783</v>
      </c>
      <c r="M1914" s="1">
        <v>43176.473599537036</v>
      </c>
    </row>
    <row r="1915" spans="1:13">
      <c r="A1915" t="s">
        <v>5735</v>
      </c>
      <c r="B1915" s="1">
        <v>43928.575011574074</v>
      </c>
      <c r="C1915" t="s">
        <v>5736</v>
      </c>
      <c r="D1915">
        <v>12</v>
      </c>
      <c r="E1915">
        <v>0</v>
      </c>
      <c r="F1915" t="s">
        <v>15</v>
      </c>
      <c r="G1915" t="s">
        <v>5737</v>
      </c>
      <c r="H1915" t="s">
        <v>5738</v>
      </c>
      <c r="I1915">
        <v>613</v>
      </c>
      <c r="J1915" t="b">
        <v>0</v>
      </c>
      <c r="K1915">
        <v>9</v>
      </c>
      <c r="L1915">
        <v>490</v>
      </c>
      <c r="M1915" s="1">
        <v>43813.582245370373</v>
      </c>
    </row>
    <row r="1916" spans="1:13">
      <c r="A1916" t="s">
        <v>5692</v>
      </c>
      <c r="B1916" s="1">
        <v>43928.574965277781</v>
      </c>
      <c r="C1916" t="s">
        <v>5739</v>
      </c>
      <c r="D1916">
        <v>0</v>
      </c>
      <c r="E1916">
        <v>1</v>
      </c>
      <c r="F1916" t="s">
        <v>15</v>
      </c>
      <c r="G1916" t="s">
        <v>5694</v>
      </c>
      <c r="H1916" t="s">
        <v>5695</v>
      </c>
      <c r="I1916">
        <v>637</v>
      </c>
      <c r="J1916" t="b">
        <v>0</v>
      </c>
      <c r="K1916">
        <v>349</v>
      </c>
      <c r="L1916">
        <v>21322</v>
      </c>
      <c r="M1916" s="1">
        <v>41082.83866898148</v>
      </c>
    </row>
    <row r="1917" spans="1:13">
      <c r="A1917" t="s">
        <v>4901</v>
      </c>
      <c r="B1917" s="1">
        <v>43928.574826388889</v>
      </c>
      <c r="C1917" t="s">
        <v>5740</v>
      </c>
      <c r="D1917">
        <v>16</v>
      </c>
      <c r="E1917">
        <v>9</v>
      </c>
      <c r="F1917" t="s">
        <v>15</v>
      </c>
      <c r="G1917" t="s">
        <v>4903</v>
      </c>
      <c r="H1917" t="s">
        <v>4904</v>
      </c>
      <c r="I1917">
        <v>1091</v>
      </c>
      <c r="J1917" t="b">
        <v>0</v>
      </c>
      <c r="K1917">
        <v>1121</v>
      </c>
      <c r="L1917">
        <v>1274</v>
      </c>
      <c r="M1917" s="1">
        <v>43426.967685185184</v>
      </c>
    </row>
    <row r="1918" spans="1:13" ht="94.5">
      <c r="A1918" t="s">
        <v>5741</v>
      </c>
      <c r="B1918" s="1">
        <v>43928.574687499997</v>
      </c>
      <c r="C1918" t="s">
        <v>5742</v>
      </c>
      <c r="D1918">
        <v>0</v>
      </c>
      <c r="E1918">
        <v>0</v>
      </c>
      <c r="F1918" t="s">
        <v>15</v>
      </c>
      <c r="G1918" t="s">
        <v>5743</v>
      </c>
      <c r="H1918" s="2" t="s">
        <v>5744</v>
      </c>
      <c r="I1918">
        <v>69</v>
      </c>
      <c r="J1918" t="b">
        <v>0</v>
      </c>
      <c r="K1918">
        <v>100</v>
      </c>
      <c r="L1918">
        <v>11594</v>
      </c>
      <c r="M1918" s="1">
        <v>43174.643310185187</v>
      </c>
    </row>
    <row r="1919" spans="1:13" ht="40.5">
      <c r="A1919" t="s">
        <v>5745</v>
      </c>
      <c r="B1919" s="1">
        <v>43928.574432870373</v>
      </c>
      <c r="C1919" t="s">
        <v>5746</v>
      </c>
      <c r="D1919">
        <v>0</v>
      </c>
      <c r="E1919">
        <v>0</v>
      </c>
      <c r="F1919" t="s">
        <v>15</v>
      </c>
      <c r="G1919" t="s">
        <v>5747</v>
      </c>
      <c r="H1919" s="2" t="s">
        <v>5748</v>
      </c>
      <c r="I1919">
        <v>56</v>
      </c>
      <c r="J1919" t="b">
        <v>0</v>
      </c>
      <c r="K1919">
        <v>66</v>
      </c>
      <c r="L1919">
        <v>14421</v>
      </c>
      <c r="M1919" s="1">
        <v>40614.523148148146</v>
      </c>
    </row>
    <row r="1920" spans="1:13">
      <c r="A1920" t="s">
        <v>5749</v>
      </c>
      <c r="B1920" s="1">
        <v>43928.572858796295</v>
      </c>
      <c r="C1920" t="s">
        <v>5750</v>
      </c>
      <c r="D1920">
        <v>16</v>
      </c>
      <c r="E1920">
        <v>0</v>
      </c>
      <c r="F1920" t="s">
        <v>15</v>
      </c>
      <c r="H1920" t="s">
        <v>5751</v>
      </c>
      <c r="I1920">
        <v>3843</v>
      </c>
      <c r="J1920" t="b">
        <v>0</v>
      </c>
      <c r="K1920">
        <v>938</v>
      </c>
      <c r="L1920">
        <v>23736</v>
      </c>
      <c r="M1920" s="1">
        <v>42791.37259259259</v>
      </c>
    </row>
    <row r="1921" spans="1:13">
      <c r="A1921" t="s">
        <v>5752</v>
      </c>
      <c r="B1921" s="1">
        <v>43928.572511574072</v>
      </c>
      <c r="C1921" t="s">
        <v>5753</v>
      </c>
      <c r="D1921">
        <v>0</v>
      </c>
      <c r="E1921">
        <v>0</v>
      </c>
      <c r="F1921" t="s">
        <v>15</v>
      </c>
      <c r="H1921" t="s">
        <v>5754</v>
      </c>
      <c r="I1921">
        <v>79</v>
      </c>
      <c r="J1921" t="b">
        <v>0</v>
      </c>
      <c r="K1921">
        <v>99</v>
      </c>
      <c r="L1921">
        <v>21128</v>
      </c>
      <c r="M1921" s="1">
        <v>43590.382199074076</v>
      </c>
    </row>
    <row r="1922" spans="1:13" ht="94.5">
      <c r="A1922" t="s">
        <v>5755</v>
      </c>
      <c r="B1922" s="1">
        <v>43928.571909722225</v>
      </c>
      <c r="C1922" t="s">
        <v>5756</v>
      </c>
      <c r="D1922">
        <v>0</v>
      </c>
      <c r="E1922">
        <v>0</v>
      </c>
      <c r="F1922" t="s">
        <v>15</v>
      </c>
      <c r="G1922" t="s">
        <v>5757</v>
      </c>
      <c r="H1922" s="2" t="s">
        <v>5758</v>
      </c>
      <c r="I1922">
        <v>777</v>
      </c>
      <c r="J1922" t="b">
        <v>0</v>
      </c>
      <c r="K1922">
        <v>369</v>
      </c>
      <c r="L1922">
        <v>9090</v>
      </c>
      <c r="M1922" s="1">
        <v>40578.21266203704</v>
      </c>
    </row>
    <row r="1923" spans="1:13" ht="94.5">
      <c r="A1923" t="s">
        <v>5759</v>
      </c>
      <c r="B1923" s="1">
        <v>43928.570416666669</v>
      </c>
      <c r="C1923" t="s">
        <v>5760</v>
      </c>
      <c r="D1923">
        <v>6</v>
      </c>
      <c r="E1923">
        <v>2</v>
      </c>
      <c r="F1923" t="s">
        <v>15</v>
      </c>
      <c r="H1923" s="2" t="s">
        <v>5761</v>
      </c>
      <c r="I1923">
        <v>1084</v>
      </c>
      <c r="J1923" t="b">
        <v>0</v>
      </c>
      <c r="K1923">
        <v>991</v>
      </c>
      <c r="L1923">
        <v>12288</v>
      </c>
      <c r="M1923" s="1">
        <v>43594.9143287037</v>
      </c>
    </row>
    <row r="1924" spans="1:13">
      <c r="A1924" t="s">
        <v>385</v>
      </c>
      <c r="B1924" s="1">
        <v>43928.570254629631</v>
      </c>
      <c r="C1924" t="s">
        <v>5762</v>
      </c>
      <c r="D1924">
        <v>0</v>
      </c>
      <c r="E1924">
        <v>0</v>
      </c>
      <c r="F1924" t="s">
        <v>15</v>
      </c>
      <c r="H1924" t="s">
        <v>387</v>
      </c>
      <c r="I1924">
        <v>1</v>
      </c>
      <c r="J1924" t="b">
        <v>0</v>
      </c>
      <c r="K1924">
        <v>2</v>
      </c>
      <c r="L1924">
        <v>134</v>
      </c>
      <c r="M1924" s="1">
        <v>43356.509479166663</v>
      </c>
    </row>
    <row r="1925" spans="1:13">
      <c r="A1925" t="s">
        <v>5763</v>
      </c>
      <c r="B1925" s="1">
        <v>43928.569895833331</v>
      </c>
      <c r="C1925" t="s">
        <v>5764</v>
      </c>
      <c r="D1925">
        <v>9</v>
      </c>
      <c r="E1925">
        <v>0</v>
      </c>
      <c r="F1925" t="s">
        <v>15</v>
      </c>
      <c r="G1925" t="s">
        <v>3756</v>
      </c>
      <c r="H1925" t="s">
        <v>5765</v>
      </c>
      <c r="I1925">
        <v>1804</v>
      </c>
      <c r="J1925" t="b">
        <v>0</v>
      </c>
      <c r="K1925">
        <v>1815</v>
      </c>
      <c r="L1925">
        <v>5829</v>
      </c>
      <c r="M1925" s="1">
        <v>42710.494814814818</v>
      </c>
    </row>
    <row r="1926" spans="1:13" ht="148.5">
      <c r="A1926" t="s">
        <v>5766</v>
      </c>
      <c r="B1926" s="1">
        <v>43928.569814814815</v>
      </c>
      <c r="C1926" t="s">
        <v>5767</v>
      </c>
      <c r="D1926">
        <v>23</v>
      </c>
      <c r="E1926">
        <v>1</v>
      </c>
      <c r="F1926" t="s">
        <v>15</v>
      </c>
      <c r="G1926" t="s">
        <v>5768</v>
      </c>
      <c r="H1926" s="2" t="s">
        <v>5769</v>
      </c>
      <c r="I1926">
        <v>631</v>
      </c>
      <c r="J1926" t="b">
        <v>0</v>
      </c>
      <c r="K1926">
        <v>467</v>
      </c>
      <c r="L1926">
        <v>971</v>
      </c>
      <c r="M1926" s="1">
        <v>43522.652233796296</v>
      </c>
    </row>
    <row r="1927" spans="1:13">
      <c r="A1927" t="s">
        <v>5770</v>
      </c>
      <c r="B1927" s="1">
        <v>43928.569224537037</v>
      </c>
      <c r="C1927" t="s">
        <v>5771</v>
      </c>
      <c r="D1927">
        <v>0</v>
      </c>
      <c r="E1927">
        <v>0</v>
      </c>
      <c r="F1927" t="s">
        <v>15</v>
      </c>
      <c r="H1927" t="s">
        <v>5772</v>
      </c>
      <c r="I1927">
        <v>47</v>
      </c>
      <c r="J1927" t="b">
        <v>0</v>
      </c>
      <c r="K1927">
        <v>48</v>
      </c>
      <c r="L1927">
        <v>842</v>
      </c>
      <c r="M1927" s="1">
        <v>43660.477233796293</v>
      </c>
    </row>
    <row r="1928" spans="1:13">
      <c r="A1928" t="s">
        <v>5773</v>
      </c>
      <c r="B1928" s="1">
        <v>43928.568657407406</v>
      </c>
      <c r="C1928" t="s">
        <v>5774</v>
      </c>
      <c r="D1928">
        <v>1</v>
      </c>
      <c r="E1928">
        <v>0</v>
      </c>
      <c r="F1928" t="s">
        <v>15</v>
      </c>
      <c r="G1928" t="s">
        <v>5775</v>
      </c>
      <c r="H1928" t="s">
        <v>5776</v>
      </c>
      <c r="I1928">
        <v>444</v>
      </c>
      <c r="J1928" t="b">
        <v>0</v>
      </c>
      <c r="K1928">
        <v>423</v>
      </c>
      <c r="L1928">
        <v>7298</v>
      </c>
      <c r="M1928" s="1">
        <v>43851.054259259261</v>
      </c>
    </row>
    <row r="1929" spans="1:13">
      <c r="A1929" t="s">
        <v>5777</v>
      </c>
      <c r="B1929" s="1">
        <v>43928.568136574075</v>
      </c>
      <c r="C1929" t="s">
        <v>5778</v>
      </c>
      <c r="D1929">
        <v>0</v>
      </c>
      <c r="E1929">
        <v>0</v>
      </c>
      <c r="F1929" t="s">
        <v>15</v>
      </c>
      <c r="H1929" t="s">
        <v>5779</v>
      </c>
      <c r="I1929">
        <v>210</v>
      </c>
      <c r="J1929" t="b">
        <v>0</v>
      </c>
      <c r="K1929">
        <v>298</v>
      </c>
      <c r="L1929">
        <v>5054</v>
      </c>
      <c r="M1929" s="1">
        <v>43176.284537037034</v>
      </c>
    </row>
    <row r="1930" spans="1:13">
      <c r="A1930" t="s">
        <v>5780</v>
      </c>
      <c r="B1930" s="1">
        <v>43928.56759259259</v>
      </c>
      <c r="C1930" t="e">
        <f ca="1">_Tsuuko_ paypay何故か加盟店多いけど使いにくくて登録してないや</f>
        <v>#NAME?</v>
      </c>
      <c r="D1930">
        <v>0</v>
      </c>
      <c r="E1930">
        <v>0</v>
      </c>
      <c r="F1930" t="s">
        <v>15</v>
      </c>
      <c r="G1930" t="s">
        <v>3351</v>
      </c>
      <c r="H1930" t="s">
        <v>5781</v>
      </c>
      <c r="I1930">
        <v>785</v>
      </c>
      <c r="J1930" t="b">
        <v>0</v>
      </c>
      <c r="K1930">
        <v>660</v>
      </c>
      <c r="L1930">
        <v>52991</v>
      </c>
      <c r="M1930" s="1">
        <v>41841.708819444444</v>
      </c>
    </row>
    <row r="1931" spans="1:13" ht="54">
      <c r="A1931" t="s">
        <v>5782</v>
      </c>
      <c r="B1931" s="1">
        <v>43928.567349537036</v>
      </c>
      <c r="C1931" t="s">
        <v>5783</v>
      </c>
      <c r="D1931">
        <v>0</v>
      </c>
      <c r="E1931">
        <v>0</v>
      </c>
      <c r="F1931" t="s">
        <v>15</v>
      </c>
      <c r="G1931" t="s">
        <v>243</v>
      </c>
      <c r="H1931" s="2" t="s">
        <v>5784</v>
      </c>
      <c r="I1931">
        <v>288</v>
      </c>
      <c r="J1931" t="b">
        <v>0</v>
      </c>
      <c r="K1931">
        <v>255</v>
      </c>
      <c r="L1931">
        <v>109678</v>
      </c>
      <c r="M1931" s="1">
        <v>42650.30164351852</v>
      </c>
    </row>
    <row r="1932" spans="1:13">
      <c r="A1932" t="s">
        <v>5785</v>
      </c>
      <c r="B1932" s="1">
        <v>43928.567013888889</v>
      </c>
      <c r="C1932" t="e">
        <f ca="1">majyunolia PayPay使ったことないPayPayドームってPayPay対応なのかな🤔</f>
        <v>#NAME?</v>
      </c>
      <c r="D1932">
        <v>1</v>
      </c>
      <c r="E1932">
        <v>0</v>
      </c>
      <c r="F1932" t="s">
        <v>15</v>
      </c>
      <c r="I1932">
        <v>324</v>
      </c>
      <c r="J1932" t="b">
        <v>0</v>
      </c>
      <c r="K1932">
        <v>353</v>
      </c>
      <c r="L1932">
        <v>29839</v>
      </c>
      <c r="M1932" s="1">
        <v>43206.296759259261</v>
      </c>
    </row>
    <row r="1933" spans="1:13">
      <c r="A1933" t="s">
        <v>5786</v>
      </c>
      <c r="B1933" s="1">
        <v>43928.566562499997</v>
      </c>
      <c r="C1933" t="s">
        <v>5787</v>
      </c>
      <c r="D1933">
        <v>0</v>
      </c>
      <c r="E1933">
        <v>0</v>
      </c>
      <c r="F1933" t="s">
        <v>15</v>
      </c>
      <c r="G1933" t="s">
        <v>5788</v>
      </c>
      <c r="H1933" t="s">
        <v>5789</v>
      </c>
      <c r="I1933">
        <v>4436</v>
      </c>
      <c r="J1933" t="b">
        <v>0</v>
      </c>
      <c r="K1933">
        <v>4988</v>
      </c>
      <c r="L1933">
        <v>130393</v>
      </c>
      <c r="M1933" s="1">
        <v>40152.826388888891</v>
      </c>
    </row>
    <row r="1934" spans="1:13">
      <c r="A1934" t="s">
        <v>5790</v>
      </c>
      <c r="B1934" s="1">
        <v>43928.56653935185</v>
      </c>
      <c r="C1934" t="s">
        <v>5791</v>
      </c>
      <c r="D1934">
        <v>0</v>
      </c>
      <c r="E1934">
        <v>0</v>
      </c>
      <c r="F1934" t="s">
        <v>15</v>
      </c>
      <c r="G1934" t="s">
        <v>5792</v>
      </c>
      <c r="H1934" t="s">
        <v>5793</v>
      </c>
      <c r="I1934">
        <v>635</v>
      </c>
      <c r="J1934" t="b">
        <v>0</v>
      </c>
      <c r="K1934">
        <v>195</v>
      </c>
      <c r="L1934">
        <v>13998</v>
      </c>
      <c r="M1934" s="1">
        <v>42068.459224537037</v>
      </c>
    </row>
    <row r="1935" spans="1:13">
      <c r="A1935" t="s">
        <v>5794</v>
      </c>
      <c r="B1935" s="1">
        <v>43928.566400462965</v>
      </c>
      <c r="C1935" t="s">
        <v>5795</v>
      </c>
      <c r="D1935">
        <v>0</v>
      </c>
      <c r="E1935">
        <v>0</v>
      </c>
      <c r="F1935" t="s">
        <v>15</v>
      </c>
      <c r="G1935" t="s">
        <v>5796</v>
      </c>
      <c r="H1935" t="s">
        <v>5797</v>
      </c>
      <c r="I1935">
        <v>251</v>
      </c>
      <c r="J1935" t="b">
        <v>0</v>
      </c>
      <c r="K1935">
        <v>2905</v>
      </c>
      <c r="L1935">
        <v>5750</v>
      </c>
      <c r="M1935" s="1">
        <v>43199.395879629628</v>
      </c>
    </row>
    <row r="1936" spans="1:13">
      <c r="A1936" t="s">
        <v>5798</v>
      </c>
      <c r="B1936" s="1">
        <v>43928.566203703704</v>
      </c>
      <c r="C1936" t="e">
        <f ca="1">_xlfn.SINGLE(TamoYuji PayPayの呪い嫌だから),前言撤回します🙇‍♀️</f>
        <v>#NAME?</v>
      </c>
      <c r="D1936">
        <v>1</v>
      </c>
      <c r="E1936">
        <v>0</v>
      </c>
      <c r="F1936" t="s">
        <v>15</v>
      </c>
      <c r="H1936" t="s">
        <v>5799</v>
      </c>
      <c r="I1936">
        <v>3877</v>
      </c>
      <c r="J1936" t="b">
        <v>0</v>
      </c>
      <c r="K1936">
        <v>4810</v>
      </c>
      <c r="L1936">
        <v>28203</v>
      </c>
      <c r="M1936" s="1">
        <v>41080.585347222222</v>
      </c>
    </row>
    <row r="1937" spans="1:13">
      <c r="A1937" t="s">
        <v>5800</v>
      </c>
      <c r="B1937" s="1">
        <v>43928.566192129627</v>
      </c>
      <c r="C1937" t="s">
        <v>5801</v>
      </c>
      <c r="D1937">
        <v>0</v>
      </c>
      <c r="E1937">
        <v>0</v>
      </c>
      <c r="F1937" t="s">
        <v>15</v>
      </c>
      <c r="G1937" t="s">
        <v>5802</v>
      </c>
      <c r="H1937" t="s">
        <v>5803</v>
      </c>
      <c r="I1937">
        <v>26151</v>
      </c>
      <c r="J1937" t="b">
        <v>0</v>
      </c>
      <c r="K1937">
        <v>635</v>
      </c>
      <c r="L1937">
        <v>73345</v>
      </c>
      <c r="M1937" s="1">
        <v>43437.711377314816</v>
      </c>
    </row>
    <row r="1938" spans="1:13">
      <c r="A1938" t="s">
        <v>5804</v>
      </c>
      <c r="B1938" s="1">
        <v>43928.56554398148</v>
      </c>
      <c r="C1938" t="s">
        <v>5805</v>
      </c>
      <c r="D1938">
        <v>0</v>
      </c>
      <c r="E1938">
        <v>0</v>
      </c>
      <c r="F1938" t="s">
        <v>15</v>
      </c>
      <c r="H1938" t="s">
        <v>5806</v>
      </c>
      <c r="I1938">
        <v>1479</v>
      </c>
      <c r="J1938" t="b">
        <v>0</v>
      </c>
      <c r="K1938">
        <v>26</v>
      </c>
      <c r="L1938">
        <v>14819</v>
      </c>
      <c r="M1938" s="1">
        <v>39746.617002314815</v>
      </c>
    </row>
    <row r="1939" spans="1:13">
      <c r="A1939" t="s">
        <v>5807</v>
      </c>
      <c r="B1939" s="1">
        <v>43928.565486111111</v>
      </c>
      <c r="C1939" t="s">
        <v>5808</v>
      </c>
      <c r="D1939">
        <v>0</v>
      </c>
      <c r="E1939">
        <v>0</v>
      </c>
      <c r="F1939" t="s">
        <v>15</v>
      </c>
      <c r="G1939" t="s">
        <v>5809</v>
      </c>
      <c r="H1939" t="s">
        <v>5810</v>
      </c>
      <c r="I1939">
        <v>23</v>
      </c>
      <c r="J1939" t="b">
        <v>0</v>
      </c>
      <c r="K1939">
        <v>59</v>
      </c>
      <c r="L1939">
        <v>4646</v>
      </c>
      <c r="M1939" s="1">
        <v>43033.975405092591</v>
      </c>
    </row>
    <row r="1940" spans="1:13">
      <c r="A1940" t="s">
        <v>5811</v>
      </c>
      <c r="B1940" s="1">
        <v>43928.565208333333</v>
      </c>
      <c r="C1940" t="s">
        <v>5812</v>
      </c>
      <c r="D1940">
        <v>0</v>
      </c>
      <c r="E1940">
        <v>1</v>
      </c>
      <c r="F1940" t="s">
        <v>15</v>
      </c>
      <c r="H1940" t="s">
        <v>5813</v>
      </c>
      <c r="I1940">
        <v>525</v>
      </c>
      <c r="J1940" t="b">
        <v>0</v>
      </c>
      <c r="K1940">
        <v>529</v>
      </c>
      <c r="L1940">
        <v>72016</v>
      </c>
      <c r="M1940" s="1">
        <v>41806.685254629629</v>
      </c>
    </row>
    <row r="1941" spans="1:13">
      <c r="A1941" t="s">
        <v>200</v>
      </c>
      <c r="B1941" s="1">
        <v>43928.564618055556</v>
      </c>
      <c r="C1941" t="s">
        <v>5814</v>
      </c>
      <c r="D1941">
        <v>0</v>
      </c>
      <c r="E1941">
        <v>0</v>
      </c>
      <c r="F1941" t="s">
        <v>15</v>
      </c>
      <c r="H1941" t="s">
        <v>202</v>
      </c>
      <c r="I1941">
        <v>20</v>
      </c>
      <c r="J1941" t="b">
        <v>0</v>
      </c>
      <c r="K1941">
        <v>30</v>
      </c>
      <c r="L1941">
        <v>184</v>
      </c>
      <c r="M1941" s="1">
        <v>43911.534016203703</v>
      </c>
    </row>
    <row r="1942" spans="1:13">
      <c r="A1942" t="s">
        <v>110</v>
      </c>
      <c r="B1942" s="1">
        <v>43928.564583333333</v>
      </c>
      <c r="C1942" t="s">
        <v>5815</v>
      </c>
      <c r="D1942">
        <v>0</v>
      </c>
      <c r="E1942">
        <v>0</v>
      </c>
      <c r="F1942" t="s">
        <v>15</v>
      </c>
      <c r="H1942" t="s">
        <v>112</v>
      </c>
      <c r="I1942">
        <v>8</v>
      </c>
      <c r="J1942" t="b">
        <v>0</v>
      </c>
      <c r="K1942">
        <v>6</v>
      </c>
      <c r="L1942">
        <v>59</v>
      </c>
      <c r="M1942" s="1">
        <v>43919.214965277781</v>
      </c>
    </row>
    <row r="1943" spans="1:13">
      <c r="A1943" t="s">
        <v>5816</v>
      </c>
      <c r="B1943" s="1">
        <v>43928.564502314817</v>
      </c>
      <c r="C1943" t="e">
        <f ca="1">takochinpo paypay言い続けてくれたら起きれるかな</f>
        <v>#NAME?</v>
      </c>
      <c r="D1943">
        <v>1</v>
      </c>
      <c r="E1943">
        <v>0</v>
      </c>
      <c r="F1943" t="s">
        <v>15</v>
      </c>
      <c r="G1943" t="s">
        <v>243</v>
      </c>
      <c r="H1943" t="s">
        <v>5817</v>
      </c>
      <c r="I1943">
        <v>405</v>
      </c>
      <c r="J1943" t="b">
        <v>0</v>
      </c>
      <c r="K1943">
        <v>399</v>
      </c>
      <c r="L1943">
        <v>10902</v>
      </c>
      <c r="M1943" s="1">
        <v>43487.393437500003</v>
      </c>
    </row>
    <row r="1944" spans="1:13">
      <c r="A1944" t="s">
        <v>5818</v>
      </c>
      <c r="B1944" s="1">
        <v>43928.564456018517</v>
      </c>
      <c r="C1944" t="s">
        <v>5819</v>
      </c>
      <c r="D1944">
        <v>0</v>
      </c>
      <c r="E1944">
        <v>0</v>
      </c>
      <c r="F1944" t="s">
        <v>15</v>
      </c>
      <c r="G1944" t="s">
        <v>5820</v>
      </c>
      <c r="H1944" t="s">
        <v>5821</v>
      </c>
      <c r="I1944">
        <v>453</v>
      </c>
      <c r="J1944" t="b">
        <v>0</v>
      </c>
      <c r="K1944">
        <v>510</v>
      </c>
      <c r="L1944">
        <v>61837</v>
      </c>
      <c r="M1944" s="1">
        <v>40680.625196759262</v>
      </c>
    </row>
    <row r="1945" spans="1:13">
      <c r="A1945" t="s">
        <v>5822</v>
      </c>
      <c r="B1945" s="1">
        <v>43928.564432870371</v>
      </c>
      <c r="C1945" t="s">
        <v>5823</v>
      </c>
      <c r="D1945">
        <v>0</v>
      </c>
      <c r="E1945">
        <v>0</v>
      </c>
      <c r="F1945" t="s">
        <v>15</v>
      </c>
      <c r="G1945" t="s">
        <v>5824</v>
      </c>
      <c r="H1945" t="s">
        <v>5825</v>
      </c>
      <c r="I1945">
        <v>443</v>
      </c>
      <c r="J1945" t="b">
        <v>0</v>
      </c>
      <c r="K1945">
        <v>418</v>
      </c>
      <c r="L1945">
        <v>3781</v>
      </c>
      <c r="M1945" s="1">
        <v>43781.437071759261</v>
      </c>
    </row>
    <row r="1946" spans="1:13">
      <c r="A1946" t="s">
        <v>5826</v>
      </c>
      <c r="B1946" s="1">
        <v>43928.564293981479</v>
      </c>
      <c r="C1946" t="s">
        <v>5827</v>
      </c>
      <c r="D1946">
        <v>2</v>
      </c>
      <c r="E1946">
        <v>0</v>
      </c>
      <c r="F1946" t="s">
        <v>15</v>
      </c>
      <c r="G1946" t="s">
        <v>5828</v>
      </c>
      <c r="H1946" t="s">
        <v>5829</v>
      </c>
      <c r="I1946">
        <v>257</v>
      </c>
      <c r="J1946" t="b">
        <v>0</v>
      </c>
      <c r="K1946">
        <v>267</v>
      </c>
      <c r="L1946">
        <v>9478</v>
      </c>
      <c r="M1946" s="1">
        <v>42224.27065972222</v>
      </c>
    </row>
    <row r="1947" spans="1:13">
      <c r="A1947" t="s">
        <v>5811</v>
      </c>
      <c r="B1947" s="1">
        <v>43928.564247685186</v>
      </c>
      <c r="C1947" t="s">
        <v>5830</v>
      </c>
      <c r="D1947">
        <v>1</v>
      </c>
      <c r="E1947">
        <v>0</v>
      </c>
      <c r="F1947" t="s">
        <v>15</v>
      </c>
      <c r="H1947" t="s">
        <v>5813</v>
      </c>
      <c r="I1947">
        <v>525</v>
      </c>
      <c r="J1947" t="b">
        <v>0</v>
      </c>
      <c r="K1947">
        <v>529</v>
      </c>
      <c r="L1947">
        <v>72016</v>
      </c>
      <c r="M1947" s="1">
        <v>41806.685254629629</v>
      </c>
    </row>
    <row r="1948" spans="1:13">
      <c r="A1948" t="s">
        <v>5831</v>
      </c>
      <c r="B1948" s="1">
        <v>43928.563634259262</v>
      </c>
      <c r="C1948" t="s">
        <v>5832</v>
      </c>
      <c r="D1948">
        <v>0</v>
      </c>
      <c r="E1948">
        <v>0</v>
      </c>
      <c r="F1948" t="s">
        <v>15</v>
      </c>
      <c r="G1948" t="s">
        <v>5833</v>
      </c>
      <c r="H1948" t="s">
        <v>5834</v>
      </c>
      <c r="I1948">
        <v>1060</v>
      </c>
      <c r="J1948" t="b">
        <v>0</v>
      </c>
      <c r="K1948">
        <v>1308</v>
      </c>
      <c r="L1948">
        <v>116561</v>
      </c>
      <c r="M1948" s="1">
        <v>40435.502893518518</v>
      </c>
    </row>
    <row r="1949" spans="1:13">
      <c r="A1949" t="s">
        <v>5835</v>
      </c>
      <c r="B1949" s="1">
        <v>43928.563055555554</v>
      </c>
      <c r="C1949" t="s">
        <v>5836</v>
      </c>
      <c r="D1949">
        <v>0</v>
      </c>
      <c r="E1949">
        <v>0</v>
      </c>
      <c r="F1949" t="s">
        <v>15</v>
      </c>
      <c r="H1949" t="s">
        <v>5837</v>
      </c>
      <c r="I1949">
        <v>90</v>
      </c>
      <c r="J1949" t="b">
        <v>0</v>
      </c>
      <c r="K1949">
        <v>77</v>
      </c>
      <c r="L1949">
        <v>2759</v>
      </c>
      <c r="M1949" s="1">
        <v>41906.531909722224</v>
      </c>
    </row>
    <row r="1950" spans="1:13">
      <c r="A1950" t="s">
        <v>1017</v>
      </c>
      <c r="B1950" s="1">
        <v>43928.562534722223</v>
      </c>
      <c r="C1950" t="s">
        <v>5838</v>
      </c>
      <c r="D1950">
        <v>0</v>
      </c>
      <c r="E1950">
        <v>0</v>
      </c>
      <c r="F1950" t="s">
        <v>15</v>
      </c>
      <c r="G1950" t="s">
        <v>1019</v>
      </c>
      <c r="H1950" t="s">
        <v>1020</v>
      </c>
      <c r="I1950">
        <v>164</v>
      </c>
      <c r="J1950" t="b">
        <v>0</v>
      </c>
      <c r="K1950">
        <v>173</v>
      </c>
      <c r="L1950">
        <v>1296</v>
      </c>
      <c r="M1950" s="1">
        <v>43739.521863425929</v>
      </c>
    </row>
    <row r="1951" spans="1:13">
      <c r="A1951" t="s">
        <v>5839</v>
      </c>
      <c r="B1951" s="1">
        <v>43928.562511574077</v>
      </c>
      <c r="C1951" t="s">
        <v>5840</v>
      </c>
      <c r="D1951">
        <v>0</v>
      </c>
      <c r="E1951">
        <v>0</v>
      </c>
      <c r="F1951" t="s">
        <v>15</v>
      </c>
      <c r="H1951" t="s">
        <v>5841</v>
      </c>
      <c r="I1951">
        <v>75</v>
      </c>
      <c r="J1951" t="b">
        <v>0</v>
      </c>
      <c r="K1951">
        <v>582</v>
      </c>
      <c r="L1951">
        <v>507</v>
      </c>
      <c r="M1951" s="1">
        <v>43890.147962962961</v>
      </c>
    </row>
    <row r="1952" spans="1:13" ht="81">
      <c r="A1952" t="s">
        <v>5842</v>
      </c>
      <c r="B1952" s="1">
        <v>43928.5625</v>
      </c>
      <c r="C1952" t="s">
        <v>5843</v>
      </c>
      <c r="D1952">
        <v>8</v>
      </c>
      <c r="E1952">
        <v>0</v>
      </c>
      <c r="F1952" t="s">
        <v>15</v>
      </c>
      <c r="G1952" t="s">
        <v>5844</v>
      </c>
      <c r="H1952" s="2" t="s">
        <v>5845</v>
      </c>
      <c r="I1952">
        <v>220</v>
      </c>
      <c r="J1952" t="b">
        <v>0</v>
      </c>
      <c r="K1952">
        <v>218</v>
      </c>
      <c r="L1952">
        <v>3838</v>
      </c>
      <c r="M1952" s="1">
        <v>41025.044872685183</v>
      </c>
    </row>
    <row r="1953" spans="1:13">
      <c r="A1953" t="s">
        <v>5846</v>
      </c>
      <c r="B1953" s="1">
        <v>43928.562407407408</v>
      </c>
      <c r="C1953" t="s">
        <v>5847</v>
      </c>
      <c r="D1953">
        <v>6</v>
      </c>
      <c r="E1953">
        <v>0</v>
      </c>
      <c r="F1953" t="s">
        <v>15</v>
      </c>
      <c r="I1953">
        <v>228</v>
      </c>
      <c r="J1953" t="b">
        <v>0</v>
      </c>
      <c r="K1953">
        <v>401</v>
      </c>
      <c r="L1953">
        <v>4178</v>
      </c>
      <c r="M1953" s="1">
        <v>43613.289814814816</v>
      </c>
    </row>
    <row r="1954" spans="1:13">
      <c r="A1954" t="s">
        <v>5848</v>
      </c>
      <c r="B1954" s="1">
        <v>43928.562048611115</v>
      </c>
      <c r="C1954" t="s">
        <v>5849</v>
      </c>
      <c r="D1954">
        <v>0</v>
      </c>
      <c r="E1954">
        <v>0</v>
      </c>
      <c r="F1954" t="s">
        <v>15</v>
      </c>
      <c r="G1954" t="s">
        <v>72</v>
      </c>
      <c r="H1954" t="s">
        <v>5850</v>
      </c>
      <c r="I1954">
        <v>362</v>
      </c>
      <c r="J1954" t="b">
        <v>0</v>
      </c>
      <c r="K1954">
        <v>246</v>
      </c>
      <c r="L1954">
        <v>5613</v>
      </c>
      <c r="M1954" s="1">
        <v>42494.214884259258</v>
      </c>
    </row>
    <row r="1955" spans="1:13">
      <c r="A1955" t="s">
        <v>385</v>
      </c>
      <c r="B1955" s="1">
        <v>43928.561793981484</v>
      </c>
      <c r="C1955" t="s">
        <v>5851</v>
      </c>
      <c r="D1955">
        <v>0</v>
      </c>
      <c r="E1955">
        <v>0</v>
      </c>
      <c r="F1955" t="s">
        <v>15</v>
      </c>
      <c r="H1955" t="s">
        <v>387</v>
      </c>
      <c r="I1955">
        <v>1</v>
      </c>
      <c r="J1955" t="b">
        <v>0</v>
      </c>
      <c r="K1955">
        <v>2</v>
      </c>
      <c r="L1955">
        <v>134</v>
      </c>
      <c r="M1955" s="1">
        <v>43356.509479166663</v>
      </c>
    </row>
    <row r="1956" spans="1:13">
      <c r="A1956" t="s">
        <v>5852</v>
      </c>
      <c r="B1956" s="1">
        <v>43928.561597222222</v>
      </c>
      <c r="C1956" t="e">
        <f ca="1">nattou_neba24 納豆王子🤴リプありがとうございます😊PayPay使ってる人多いですよねあれめっちゃ使いやすそうです僕まだ使った事ないからインストールしなきゃ</f>
        <v>#NAME?</v>
      </c>
      <c r="D1956">
        <v>2</v>
      </c>
      <c r="E1956">
        <v>0</v>
      </c>
      <c r="F1956" t="s">
        <v>15</v>
      </c>
      <c r="G1956" t="s">
        <v>243</v>
      </c>
      <c r="H1956" t="s">
        <v>5853</v>
      </c>
      <c r="I1956">
        <v>259</v>
      </c>
      <c r="J1956" t="b">
        <v>0</v>
      </c>
      <c r="K1956">
        <v>107</v>
      </c>
      <c r="L1956">
        <v>752</v>
      </c>
      <c r="M1956" s="1">
        <v>43880.518541666665</v>
      </c>
    </row>
    <row r="1957" spans="1:13" ht="81">
      <c r="A1957" t="s">
        <v>5854</v>
      </c>
      <c r="B1957" s="1">
        <v>43928.561562499999</v>
      </c>
      <c r="C1957" t="s">
        <v>5855</v>
      </c>
      <c r="D1957">
        <v>0</v>
      </c>
      <c r="E1957">
        <v>0</v>
      </c>
      <c r="F1957" t="s">
        <v>15</v>
      </c>
      <c r="G1957" t="s">
        <v>5856</v>
      </c>
      <c r="H1957" s="2" t="s">
        <v>5857</v>
      </c>
      <c r="I1957">
        <v>2360</v>
      </c>
      <c r="J1957" t="b">
        <v>0</v>
      </c>
      <c r="K1957">
        <v>2125</v>
      </c>
      <c r="L1957">
        <v>80538</v>
      </c>
      <c r="M1957" s="1">
        <v>40017.622719907406</v>
      </c>
    </row>
    <row r="1958" spans="1:13">
      <c r="A1958" t="s">
        <v>5858</v>
      </c>
      <c r="B1958" s="1">
        <v>43928.56144675926</v>
      </c>
      <c r="C1958" t="e">
        <f ca="1">Sm_ytLui こんにちゎです🌞メルカリと同じでコンビニ払いも出来ますョ🏪 僕ゎPayPayを使用してご購入しです😋📲</f>
        <v>#NAME?</v>
      </c>
      <c r="D1958">
        <v>1</v>
      </c>
      <c r="E1958">
        <v>0</v>
      </c>
      <c r="F1958" t="s">
        <v>15</v>
      </c>
      <c r="G1958" t="s">
        <v>5859</v>
      </c>
      <c r="H1958" t="s">
        <v>5860</v>
      </c>
      <c r="I1958">
        <v>1391</v>
      </c>
      <c r="J1958" t="b">
        <v>0</v>
      </c>
      <c r="K1958">
        <v>1028</v>
      </c>
      <c r="L1958">
        <v>30120</v>
      </c>
      <c r="M1958" s="1">
        <v>41673.454270833332</v>
      </c>
    </row>
    <row r="1959" spans="1:13">
      <c r="A1959" t="s">
        <v>5861</v>
      </c>
      <c r="B1959" s="1">
        <v>43928.561354166668</v>
      </c>
      <c r="C1959" t="s">
        <v>5862</v>
      </c>
      <c r="D1959">
        <v>2</v>
      </c>
      <c r="E1959">
        <v>0</v>
      </c>
      <c r="F1959" t="s">
        <v>15</v>
      </c>
      <c r="H1959" t="s">
        <v>5863</v>
      </c>
      <c r="I1959">
        <v>78</v>
      </c>
      <c r="J1959" t="b">
        <v>0</v>
      </c>
      <c r="K1959">
        <v>203</v>
      </c>
      <c r="L1959">
        <v>18316</v>
      </c>
      <c r="M1959" s="1">
        <v>42447.062893518516</v>
      </c>
    </row>
    <row r="1960" spans="1:13" ht="81">
      <c r="A1960" t="s">
        <v>5864</v>
      </c>
      <c r="B1960" s="1">
        <v>43928.561203703706</v>
      </c>
      <c r="C1960" t="s">
        <v>5865</v>
      </c>
      <c r="D1960">
        <v>63</v>
      </c>
      <c r="E1960">
        <v>3</v>
      </c>
      <c r="F1960" t="s">
        <v>15</v>
      </c>
      <c r="G1960" t="s">
        <v>5866</v>
      </c>
      <c r="H1960" s="2" t="s">
        <v>5867</v>
      </c>
      <c r="I1960">
        <v>2906</v>
      </c>
      <c r="J1960" t="b">
        <v>0</v>
      </c>
      <c r="K1960">
        <v>856</v>
      </c>
      <c r="L1960">
        <v>5314</v>
      </c>
      <c r="M1960" s="1">
        <v>42264.08252314815</v>
      </c>
    </row>
    <row r="1961" spans="1:13">
      <c r="A1961" t="s">
        <v>5868</v>
      </c>
      <c r="B1961" s="1">
        <v>43928.560347222221</v>
      </c>
      <c r="C1961" t="s">
        <v>5869</v>
      </c>
      <c r="D1961">
        <v>3</v>
      </c>
      <c r="E1961">
        <v>0</v>
      </c>
      <c r="F1961" t="s">
        <v>15</v>
      </c>
      <c r="H1961" t="s">
        <v>5870</v>
      </c>
      <c r="I1961">
        <v>107</v>
      </c>
      <c r="J1961" t="b">
        <v>0</v>
      </c>
      <c r="K1961">
        <v>228</v>
      </c>
      <c r="L1961">
        <v>5889</v>
      </c>
      <c r="M1961" s="1">
        <v>42949.46056712963</v>
      </c>
    </row>
    <row r="1962" spans="1:13">
      <c r="A1962" t="s">
        <v>4203</v>
      </c>
      <c r="B1962" s="1">
        <v>43928.560162037036</v>
      </c>
      <c r="C1962" t="s">
        <v>5871</v>
      </c>
      <c r="D1962">
        <v>0</v>
      </c>
      <c r="E1962">
        <v>0</v>
      </c>
      <c r="F1962" t="s">
        <v>15</v>
      </c>
      <c r="G1962" t="s">
        <v>4205</v>
      </c>
      <c r="H1962" t="s">
        <v>4206</v>
      </c>
      <c r="I1962">
        <v>693</v>
      </c>
      <c r="J1962" t="b">
        <v>0</v>
      </c>
      <c r="K1962">
        <v>473</v>
      </c>
      <c r="L1962">
        <v>75517</v>
      </c>
      <c r="M1962" s="1">
        <v>40574.434259259258</v>
      </c>
    </row>
    <row r="1963" spans="1:13" ht="54">
      <c r="A1963" t="s">
        <v>5872</v>
      </c>
      <c r="B1963" s="1">
        <v>43928.559849537036</v>
      </c>
      <c r="C1963" t="s">
        <v>5873</v>
      </c>
      <c r="D1963">
        <v>0</v>
      </c>
      <c r="E1963">
        <v>0</v>
      </c>
      <c r="F1963" t="s">
        <v>15</v>
      </c>
      <c r="G1963" t="s">
        <v>5874</v>
      </c>
      <c r="H1963" s="2" t="s">
        <v>5875</v>
      </c>
      <c r="I1963">
        <v>349</v>
      </c>
      <c r="J1963" t="b">
        <v>0</v>
      </c>
      <c r="K1963">
        <v>363</v>
      </c>
      <c r="L1963">
        <v>103827</v>
      </c>
      <c r="M1963" s="1">
        <v>40152.254814814813</v>
      </c>
    </row>
    <row r="1964" spans="1:13">
      <c r="A1964" t="s">
        <v>385</v>
      </c>
      <c r="B1964" s="1">
        <v>43928.559791666667</v>
      </c>
      <c r="C1964" t="s">
        <v>5876</v>
      </c>
      <c r="D1964">
        <v>0</v>
      </c>
      <c r="E1964">
        <v>0</v>
      </c>
      <c r="F1964" t="s">
        <v>15</v>
      </c>
      <c r="H1964" t="s">
        <v>387</v>
      </c>
      <c r="I1964">
        <v>1</v>
      </c>
      <c r="J1964" t="b">
        <v>0</v>
      </c>
      <c r="K1964">
        <v>2</v>
      </c>
      <c r="L1964">
        <v>134</v>
      </c>
      <c r="M1964" s="1">
        <v>43356.509479166663</v>
      </c>
    </row>
    <row r="1965" spans="1:13">
      <c r="A1965" t="s">
        <v>5877</v>
      </c>
      <c r="B1965" s="1">
        <v>43928.559641203705</v>
      </c>
      <c r="C1965" t="s">
        <v>5878</v>
      </c>
      <c r="D1965">
        <v>5</v>
      </c>
      <c r="E1965">
        <v>6</v>
      </c>
      <c r="F1965" t="s">
        <v>15</v>
      </c>
      <c r="G1965" t="s">
        <v>5879</v>
      </c>
      <c r="H1965" t="s">
        <v>5880</v>
      </c>
      <c r="I1965">
        <v>19</v>
      </c>
      <c r="J1965" t="b">
        <v>0</v>
      </c>
      <c r="K1965">
        <v>17</v>
      </c>
      <c r="L1965">
        <v>211</v>
      </c>
      <c r="M1965" s="1">
        <v>43305.376006944447</v>
      </c>
    </row>
    <row r="1966" spans="1:13" ht="94.5">
      <c r="A1966" t="s">
        <v>5881</v>
      </c>
      <c r="B1966" s="1">
        <v>43928.559594907405</v>
      </c>
      <c r="C1966" t="s">
        <v>5882</v>
      </c>
      <c r="D1966">
        <v>0</v>
      </c>
      <c r="E1966">
        <v>0</v>
      </c>
      <c r="F1966" t="s">
        <v>15</v>
      </c>
      <c r="H1966" s="2" t="s">
        <v>5883</v>
      </c>
      <c r="I1966">
        <v>179</v>
      </c>
      <c r="J1966" t="b">
        <v>0</v>
      </c>
      <c r="K1966">
        <v>3370</v>
      </c>
      <c r="L1966">
        <v>14446</v>
      </c>
      <c r="M1966" s="1">
        <v>40243.20521990741</v>
      </c>
    </row>
    <row r="1967" spans="1:13">
      <c r="A1967" t="s">
        <v>5884</v>
      </c>
      <c r="B1967" s="1">
        <v>43928.559502314813</v>
      </c>
      <c r="C1967" t="s">
        <v>5885</v>
      </c>
      <c r="D1967">
        <v>12</v>
      </c>
      <c r="E1967">
        <v>0</v>
      </c>
      <c r="F1967" t="s">
        <v>15</v>
      </c>
      <c r="G1967" t="s">
        <v>5886</v>
      </c>
      <c r="H1967" t="s">
        <v>5887</v>
      </c>
      <c r="I1967">
        <v>310</v>
      </c>
      <c r="J1967" t="b">
        <v>0</v>
      </c>
      <c r="K1967">
        <v>274</v>
      </c>
      <c r="L1967">
        <v>60129</v>
      </c>
      <c r="M1967" s="1">
        <v>43265.494872685187</v>
      </c>
    </row>
    <row r="1968" spans="1:13" ht="54">
      <c r="A1968" t="s">
        <v>5888</v>
      </c>
      <c r="B1968" s="1">
        <v>43928.55914351852</v>
      </c>
      <c r="C1968" t="s">
        <v>5889</v>
      </c>
      <c r="D1968">
        <v>0</v>
      </c>
      <c r="E1968">
        <v>0</v>
      </c>
      <c r="F1968" t="s">
        <v>15</v>
      </c>
      <c r="G1968" t="s">
        <v>5890</v>
      </c>
      <c r="H1968" s="2" t="s">
        <v>5891</v>
      </c>
      <c r="I1968">
        <v>591</v>
      </c>
      <c r="J1968" t="b">
        <v>0</v>
      </c>
      <c r="K1968">
        <v>1026</v>
      </c>
      <c r="L1968">
        <v>194201</v>
      </c>
      <c r="M1968" s="1">
        <v>40266.212291666663</v>
      </c>
    </row>
    <row r="1969" spans="1:13" ht="81">
      <c r="A1969" t="s">
        <v>5892</v>
      </c>
      <c r="B1969" s="1">
        <v>43928.558078703703</v>
      </c>
      <c r="C1969" t="e">
        <f ca="1">_xlfn.SINGLE(tokachibus paypayよりWAONの電子マネーの方が使うから),そっちの方が良かったなぁ😢</f>
        <v>#NAME?</v>
      </c>
      <c r="D1969">
        <v>1</v>
      </c>
      <c r="E1969">
        <v>0</v>
      </c>
      <c r="F1969" t="s">
        <v>15</v>
      </c>
      <c r="H1969" s="2" t="s">
        <v>5893</v>
      </c>
      <c r="I1969">
        <v>11</v>
      </c>
      <c r="J1969" t="b">
        <v>0</v>
      </c>
      <c r="K1969">
        <v>272</v>
      </c>
      <c r="L1969">
        <v>679</v>
      </c>
      <c r="M1969" s="1">
        <v>43216.154108796298</v>
      </c>
    </row>
    <row r="1970" spans="1:13">
      <c r="A1970" t="s">
        <v>385</v>
      </c>
      <c r="B1970" s="1">
        <v>43928.557719907411</v>
      </c>
      <c r="C1970" t="s">
        <v>5894</v>
      </c>
      <c r="D1970">
        <v>0</v>
      </c>
      <c r="E1970">
        <v>0</v>
      </c>
      <c r="F1970" t="s">
        <v>15</v>
      </c>
      <c r="H1970" t="s">
        <v>387</v>
      </c>
      <c r="I1970">
        <v>1</v>
      </c>
      <c r="J1970" t="b">
        <v>0</v>
      </c>
      <c r="K1970">
        <v>2</v>
      </c>
      <c r="L1970">
        <v>134</v>
      </c>
      <c r="M1970" s="1">
        <v>43356.509479166663</v>
      </c>
    </row>
    <row r="1971" spans="1:13">
      <c r="A1971" t="s">
        <v>5895</v>
      </c>
      <c r="B1971" s="1">
        <v>43928.557615740741</v>
      </c>
      <c r="C1971" t="s">
        <v>5896</v>
      </c>
      <c r="D1971">
        <v>0</v>
      </c>
      <c r="E1971">
        <v>0</v>
      </c>
      <c r="F1971" t="s">
        <v>15</v>
      </c>
      <c r="G1971" t="s">
        <v>243</v>
      </c>
      <c r="H1971" t="s">
        <v>5897</v>
      </c>
      <c r="I1971">
        <v>548</v>
      </c>
      <c r="J1971" t="b">
        <v>0</v>
      </c>
      <c r="K1971">
        <v>2988</v>
      </c>
      <c r="L1971">
        <v>7964</v>
      </c>
      <c r="M1971" s="1">
        <v>42851.469641203701</v>
      </c>
    </row>
    <row r="1972" spans="1:13">
      <c r="A1972" t="s">
        <v>5898</v>
      </c>
      <c r="B1972" s="1">
        <v>43928.557569444441</v>
      </c>
      <c r="C1972" t="s">
        <v>5899</v>
      </c>
      <c r="D1972">
        <v>0</v>
      </c>
      <c r="E1972">
        <v>0</v>
      </c>
      <c r="F1972" t="s">
        <v>15</v>
      </c>
      <c r="I1972">
        <v>66</v>
      </c>
      <c r="J1972" t="b">
        <v>0</v>
      </c>
      <c r="K1972">
        <v>132</v>
      </c>
      <c r="L1972">
        <v>709</v>
      </c>
      <c r="M1972" s="1">
        <v>40102.583067129628</v>
      </c>
    </row>
    <row r="1973" spans="1:13">
      <c r="A1973" t="s">
        <v>5900</v>
      </c>
      <c r="B1973" s="1">
        <v>43928.557569444441</v>
      </c>
      <c r="C1973" t="s">
        <v>5901</v>
      </c>
      <c r="D1973">
        <v>0</v>
      </c>
      <c r="E1973">
        <v>0</v>
      </c>
      <c r="F1973" t="s">
        <v>15</v>
      </c>
      <c r="G1973" t="s">
        <v>5902</v>
      </c>
      <c r="H1973" t="s">
        <v>5903</v>
      </c>
      <c r="I1973">
        <v>1134</v>
      </c>
      <c r="J1973" t="b">
        <v>0</v>
      </c>
      <c r="K1973">
        <v>253</v>
      </c>
      <c r="L1973">
        <v>109955</v>
      </c>
      <c r="M1973" s="1">
        <v>40246.195717592593</v>
      </c>
    </row>
    <row r="1974" spans="1:13">
      <c r="A1974" t="s">
        <v>5904</v>
      </c>
      <c r="B1974" s="1">
        <v>43928.557476851849</v>
      </c>
      <c r="C1974" t="s">
        <v>5905</v>
      </c>
      <c r="D1974">
        <v>2</v>
      </c>
      <c r="E1974">
        <v>0</v>
      </c>
      <c r="F1974" t="s">
        <v>15</v>
      </c>
      <c r="G1974" t="s">
        <v>5906</v>
      </c>
      <c r="H1974" t="s">
        <v>5907</v>
      </c>
      <c r="I1974">
        <v>549</v>
      </c>
      <c r="J1974" t="b">
        <v>0</v>
      </c>
      <c r="K1974">
        <v>445</v>
      </c>
      <c r="L1974">
        <v>22635</v>
      </c>
      <c r="M1974" s="1">
        <v>42135.429560185185</v>
      </c>
    </row>
    <row r="1975" spans="1:13">
      <c r="A1975" t="s">
        <v>5908</v>
      </c>
      <c r="B1975" s="1">
        <v>43928.556932870371</v>
      </c>
      <c r="C1975" t="s">
        <v>5909</v>
      </c>
      <c r="D1975">
        <v>5</v>
      </c>
      <c r="E1975">
        <v>0</v>
      </c>
      <c r="F1975" t="s">
        <v>15</v>
      </c>
      <c r="G1975" t="s">
        <v>5910</v>
      </c>
      <c r="H1975" t="s">
        <v>5911</v>
      </c>
      <c r="I1975">
        <v>2521</v>
      </c>
      <c r="J1975" t="b">
        <v>0</v>
      </c>
      <c r="K1975">
        <v>2257</v>
      </c>
      <c r="L1975">
        <v>64420</v>
      </c>
      <c r="M1975" s="1">
        <v>40125.671793981484</v>
      </c>
    </row>
    <row r="1976" spans="1:13">
      <c r="A1976" t="s">
        <v>5912</v>
      </c>
      <c r="B1976" s="1">
        <v>43928.556759259256</v>
      </c>
      <c r="C1976" t="s">
        <v>5913</v>
      </c>
      <c r="D1976">
        <v>0</v>
      </c>
      <c r="E1976">
        <v>0</v>
      </c>
      <c r="F1976" t="s">
        <v>15</v>
      </c>
      <c r="G1976" t="s">
        <v>2597</v>
      </c>
      <c r="H1976" t="s">
        <v>5914</v>
      </c>
      <c r="I1976">
        <v>51</v>
      </c>
      <c r="J1976" t="b">
        <v>0</v>
      </c>
      <c r="K1976">
        <v>82</v>
      </c>
      <c r="L1976">
        <v>837</v>
      </c>
      <c r="M1976" s="1">
        <v>43151.61917824074</v>
      </c>
    </row>
    <row r="1977" spans="1:13" ht="67.5">
      <c r="A1977" t="s">
        <v>5915</v>
      </c>
      <c r="B1977" s="1">
        <v>43928.556504629632</v>
      </c>
      <c r="C1977" t="s">
        <v>5916</v>
      </c>
      <c r="D1977">
        <v>0</v>
      </c>
      <c r="E1977">
        <v>0</v>
      </c>
      <c r="F1977" t="s">
        <v>15</v>
      </c>
      <c r="G1977" t="s">
        <v>5917</v>
      </c>
      <c r="H1977" s="2" t="s">
        <v>5918</v>
      </c>
      <c r="I1977">
        <v>170</v>
      </c>
      <c r="J1977" t="b">
        <v>0</v>
      </c>
      <c r="K1977">
        <v>179</v>
      </c>
      <c r="L1977">
        <v>49346</v>
      </c>
      <c r="M1977" s="1">
        <v>40958.082384259258</v>
      </c>
    </row>
    <row r="1978" spans="1:13">
      <c r="A1978" t="s">
        <v>5919</v>
      </c>
      <c r="B1978" s="1">
        <v>43928.556319444448</v>
      </c>
      <c r="C1978" t="s">
        <v>5920</v>
      </c>
      <c r="D1978">
        <v>0</v>
      </c>
      <c r="E1978">
        <v>0</v>
      </c>
      <c r="F1978" t="s">
        <v>15</v>
      </c>
      <c r="G1978" t="s">
        <v>880</v>
      </c>
      <c r="H1978" t="s">
        <v>5921</v>
      </c>
      <c r="I1978">
        <v>85</v>
      </c>
      <c r="J1978" t="b">
        <v>0</v>
      </c>
      <c r="K1978">
        <v>452</v>
      </c>
      <c r="L1978">
        <v>743</v>
      </c>
      <c r="M1978" s="1">
        <v>40316.565416666665</v>
      </c>
    </row>
    <row r="1979" spans="1:13">
      <c r="A1979" t="s">
        <v>5922</v>
      </c>
      <c r="B1979" s="1">
        <v>43928.555891203701</v>
      </c>
      <c r="C1979" t="s">
        <v>5923</v>
      </c>
      <c r="D1979">
        <v>0</v>
      </c>
      <c r="E1979">
        <v>0</v>
      </c>
      <c r="F1979" t="s">
        <v>15</v>
      </c>
      <c r="G1979" t="s">
        <v>5924</v>
      </c>
      <c r="H1979" t="s">
        <v>5925</v>
      </c>
      <c r="I1979">
        <v>102</v>
      </c>
      <c r="J1979" t="b">
        <v>0</v>
      </c>
      <c r="K1979">
        <v>53</v>
      </c>
      <c r="L1979">
        <v>13712</v>
      </c>
      <c r="M1979" s="1">
        <v>40748.594282407408</v>
      </c>
    </row>
    <row r="1980" spans="1:13" ht="94.5">
      <c r="A1980" t="s">
        <v>5926</v>
      </c>
      <c r="B1980" s="1">
        <v>43928.555879629632</v>
      </c>
      <c r="C1980" t="s">
        <v>5927</v>
      </c>
      <c r="D1980">
        <v>1</v>
      </c>
      <c r="E1980">
        <v>0</v>
      </c>
      <c r="F1980" t="s">
        <v>15</v>
      </c>
      <c r="G1980" t="s">
        <v>5928</v>
      </c>
      <c r="H1980" s="2" t="s">
        <v>5929</v>
      </c>
      <c r="I1980">
        <v>447</v>
      </c>
      <c r="J1980" t="b">
        <v>0</v>
      </c>
      <c r="K1980">
        <v>2522</v>
      </c>
      <c r="L1980">
        <v>32333</v>
      </c>
      <c r="M1980" s="1">
        <v>42838.46974537037</v>
      </c>
    </row>
    <row r="1981" spans="1:13" ht="135">
      <c r="A1981" t="s">
        <v>5930</v>
      </c>
      <c r="B1981" s="1">
        <v>43928.555798611109</v>
      </c>
      <c r="C1981" t="s">
        <v>5931</v>
      </c>
      <c r="D1981">
        <v>71</v>
      </c>
      <c r="E1981">
        <v>1</v>
      </c>
      <c r="F1981" t="s">
        <v>15</v>
      </c>
      <c r="H1981" s="2" t="s">
        <v>5932</v>
      </c>
      <c r="I1981">
        <v>768</v>
      </c>
      <c r="J1981" t="b">
        <v>0</v>
      </c>
      <c r="K1981">
        <v>721</v>
      </c>
      <c r="L1981">
        <v>988</v>
      </c>
      <c r="M1981" s="1">
        <v>41730.325092592589</v>
      </c>
    </row>
    <row r="1982" spans="1:13">
      <c r="A1982" t="s">
        <v>5933</v>
      </c>
      <c r="B1982" s="1">
        <v>43928.555381944447</v>
      </c>
      <c r="C1982" t="s">
        <v>5934</v>
      </c>
      <c r="D1982">
        <v>1</v>
      </c>
      <c r="E1982">
        <v>0</v>
      </c>
      <c r="F1982" t="s">
        <v>15</v>
      </c>
      <c r="H1982" t="s">
        <v>5935</v>
      </c>
      <c r="I1982">
        <v>54</v>
      </c>
      <c r="J1982" t="b">
        <v>0</v>
      </c>
      <c r="K1982">
        <v>110</v>
      </c>
      <c r="L1982">
        <v>3441</v>
      </c>
      <c r="M1982" s="1">
        <v>42900.082499999997</v>
      </c>
    </row>
    <row r="1983" spans="1:13" ht="108">
      <c r="A1983" t="s">
        <v>5936</v>
      </c>
      <c r="B1983" s="1">
        <v>43928.555173611108</v>
      </c>
      <c r="C1983" t="s">
        <v>5937</v>
      </c>
      <c r="D1983">
        <v>0</v>
      </c>
      <c r="E1983">
        <v>0</v>
      </c>
      <c r="F1983" t="s">
        <v>15</v>
      </c>
      <c r="H1983" s="2" t="s">
        <v>5938</v>
      </c>
      <c r="I1983">
        <v>3</v>
      </c>
      <c r="J1983" t="b">
        <v>0</v>
      </c>
      <c r="K1983">
        <v>3</v>
      </c>
      <c r="L1983">
        <v>27</v>
      </c>
      <c r="M1983" s="1">
        <v>43869.228703703702</v>
      </c>
    </row>
    <row r="1984" spans="1:13">
      <c r="A1984" t="s">
        <v>5939</v>
      </c>
      <c r="B1984" s="1">
        <v>43928.555138888885</v>
      </c>
      <c r="C1984" t="e">
        <f ca="1">_xlfn.SINGLE(kanan3432 _xlfn.SINGLE(official_paypay サイドメニュー食べなきゃいけますよ…🙈))</f>
        <v>#NAME?</v>
      </c>
      <c r="D1984">
        <v>2</v>
      </c>
      <c r="E1984">
        <v>0</v>
      </c>
      <c r="F1984" t="s">
        <v>15</v>
      </c>
      <c r="G1984" t="s">
        <v>5940</v>
      </c>
      <c r="H1984" t="s">
        <v>5941</v>
      </c>
      <c r="I1984">
        <v>541</v>
      </c>
      <c r="J1984" t="b">
        <v>0</v>
      </c>
      <c r="K1984">
        <v>837</v>
      </c>
      <c r="L1984">
        <v>53834</v>
      </c>
      <c r="M1984" s="1">
        <v>42540.195706018516</v>
      </c>
    </row>
    <row r="1985" spans="1:13">
      <c r="A1985" t="s">
        <v>5942</v>
      </c>
      <c r="B1985" s="1">
        <v>43928.554988425924</v>
      </c>
      <c r="C1985" t="s">
        <v>5943</v>
      </c>
      <c r="D1985">
        <v>0</v>
      </c>
      <c r="E1985">
        <v>0</v>
      </c>
      <c r="F1985" t="s">
        <v>15</v>
      </c>
      <c r="H1985" t="s">
        <v>5944</v>
      </c>
      <c r="I1985">
        <v>384</v>
      </c>
      <c r="J1985" t="b">
        <v>0</v>
      </c>
      <c r="K1985">
        <v>1922</v>
      </c>
      <c r="L1985">
        <v>11084</v>
      </c>
      <c r="M1985" s="1">
        <v>43673.390127314815</v>
      </c>
    </row>
    <row r="1986" spans="1:13">
      <c r="A1986" t="s">
        <v>385</v>
      </c>
      <c r="B1986" s="1">
        <v>43928.554849537039</v>
      </c>
      <c r="C1986" t="s">
        <v>5945</v>
      </c>
      <c r="D1986">
        <v>1</v>
      </c>
      <c r="E1986">
        <v>0</v>
      </c>
      <c r="F1986" t="s">
        <v>15</v>
      </c>
      <c r="H1986" t="s">
        <v>387</v>
      </c>
      <c r="I1986">
        <v>1</v>
      </c>
      <c r="J1986" t="b">
        <v>0</v>
      </c>
      <c r="K1986">
        <v>2</v>
      </c>
      <c r="L1986">
        <v>134</v>
      </c>
      <c r="M1986" s="1">
        <v>43356.509479166663</v>
      </c>
    </row>
    <row r="1987" spans="1:13">
      <c r="A1987" t="s">
        <v>5946</v>
      </c>
      <c r="B1987" s="1">
        <v>43928.554745370369</v>
      </c>
      <c r="C1987" t="s">
        <v>5947</v>
      </c>
      <c r="D1987">
        <v>5</v>
      </c>
      <c r="E1987">
        <v>0</v>
      </c>
      <c r="F1987" t="s">
        <v>15</v>
      </c>
      <c r="G1987" t="s">
        <v>5948</v>
      </c>
      <c r="H1987" t="s">
        <v>5949</v>
      </c>
      <c r="I1987">
        <v>637</v>
      </c>
      <c r="J1987" t="b">
        <v>0</v>
      </c>
      <c r="K1987">
        <v>785</v>
      </c>
      <c r="L1987">
        <v>65881</v>
      </c>
      <c r="M1987" s="1">
        <v>40288.665138888886</v>
      </c>
    </row>
    <row r="1988" spans="1:13">
      <c r="A1988" t="s">
        <v>5950</v>
      </c>
      <c r="B1988" s="1">
        <v>43928.554479166669</v>
      </c>
      <c r="C1988" t="s">
        <v>5951</v>
      </c>
      <c r="D1988">
        <v>1</v>
      </c>
      <c r="E1988">
        <v>0</v>
      </c>
      <c r="F1988" t="s">
        <v>15</v>
      </c>
      <c r="G1988" t="s">
        <v>5952</v>
      </c>
      <c r="H1988" t="s">
        <v>5953</v>
      </c>
      <c r="I1988">
        <v>1602</v>
      </c>
      <c r="J1988" t="b">
        <v>0</v>
      </c>
      <c r="K1988">
        <v>788</v>
      </c>
      <c r="L1988">
        <v>85538</v>
      </c>
      <c r="M1988" s="1">
        <v>40775.531585648147</v>
      </c>
    </row>
    <row r="1989" spans="1:13">
      <c r="A1989" t="s">
        <v>5954</v>
      </c>
      <c r="B1989" s="1">
        <v>43928.5544212963</v>
      </c>
      <c r="C1989" t="s">
        <v>5955</v>
      </c>
      <c r="D1989">
        <v>0</v>
      </c>
      <c r="E1989">
        <v>0</v>
      </c>
      <c r="F1989" t="s">
        <v>15</v>
      </c>
      <c r="H1989" t="s">
        <v>5956</v>
      </c>
      <c r="I1989">
        <v>44</v>
      </c>
      <c r="J1989" t="b">
        <v>0</v>
      </c>
      <c r="K1989">
        <v>190</v>
      </c>
      <c r="L1989">
        <v>5279</v>
      </c>
      <c r="M1989" s="1">
        <v>42371.477858796294</v>
      </c>
    </row>
    <row r="1990" spans="1:13">
      <c r="A1990" t="s">
        <v>5957</v>
      </c>
      <c r="B1990" s="1">
        <v>43928.554259259261</v>
      </c>
      <c r="C1990" t="e">
        <f ca="1">zanguei そうなんですよね。あー忘れちゃったなくらいでPayPay使えないなくらいでした💦</f>
        <v>#NAME?</v>
      </c>
      <c r="D1990">
        <v>1</v>
      </c>
      <c r="E1990">
        <v>0</v>
      </c>
      <c r="F1990" t="s">
        <v>15</v>
      </c>
      <c r="G1990" t="s">
        <v>5958</v>
      </c>
      <c r="H1990" t="s">
        <v>5959</v>
      </c>
      <c r="I1990">
        <v>141</v>
      </c>
      <c r="J1990" t="b">
        <v>0</v>
      </c>
      <c r="K1990">
        <v>151</v>
      </c>
      <c r="L1990">
        <v>13898</v>
      </c>
      <c r="M1990" s="1">
        <v>40343.99422453704</v>
      </c>
    </row>
    <row r="1991" spans="1:13">
      <c r="A1991" t="s">
        <v>5960</v>
      </c>
      <c r="B1991" s="1">
        <v>43928.554247685184</v>
      </c>
      <c r="C1991" t="s">
        <v>5961</v>
      </c>
      <c r="D1991">
        <v>0</v>
      </c>
      <c r="E1991">
        <v>0</v>
      </c>
      <c r="F1991" t="s">
        <v>15</v>
      </c>
      <c r="G1991" t="s">
        <v>5962</v>
      </c>
      <c r="H1991" t="s">
        <v>5963</v>
      </c>
      <c r="I1991">
        <v>158</v>
      </c>
      <c r="J1991" t="b">
        <v>0</v>
      </c>
      <c r="K1991">
        <v>428</v>
      </c>
      <c r="L1991">
        <v>84778</v>
      </c>
      <c r="M1991" s="1">
        <v>42361.353784722225</v>
      </c>
    </row>
    <row r="1992" spans="1:13">
      <c r="A1992" t="s">
        <v>5964</v>
      </c>
      <c r="B1992" s="1">
        <v>43928.554189814815</v>
      </c>
      <c r="C1992" t="s">
        <v>5965</v>
      </c>
      <c r="D1992">
        <v>0</v>
      </c>
      <c r="E1992">
        <v>0</v>
      </c>
      <c r="F1992" t="s">
        <v>15</v>
      </c>
      <c r="G1992" t="s">
        <v>5966</v>
      </c>
      <c r="I1992">
        <v>244</v>
      </c>
      <c r="J1992" t="b">
        <v>0</v>
      </c>
      <c r="K1992">
        <v>0</v>
      </c>
      <c r="L1992">
        <v>7496</v>
      </c>
      <c r="M1992" s="1">
        <v>41672.594490740739</v>
      </c>
    </row>
    <row r="1993" spans="1:13">
      <c r="A1993" t="s">
        <v>5967</v>
      </c>
      <c r="B1993" s="1">
        <v>43928.554155092592</v>
      </c>
      <c r="C1993" t="s">
        <v>5968</v>
      </c>
      <c r="D1993">
        <v>1</v>
      </c>
      <c r="E1993">
        <v>1</v>
      </c>
      <c r="F1993" t="s">
        <v>15</v>
      </c>
      <c r="G1993" t="s">
        <v>5969</v>
      </c>
      <c r="H1993" t="s">
        <v>5970</v>
      </c>
      <c r="I1993">
        <v>20</v>
      </c>
      <c r="J1993" t="b">
        <v>0</v>
      </c>
      <c r="K1993">
        <v>77</v>
      </c>
      <c r="L1993">
        <v>495</v>
      </c>
      <c r="M1993" s="1">
        <v>41485.105115740742</v>
      </c>
    </row>
    <row r="1994" spans="1:13">
      <c r="A1994" t="s">
        <v>5971</v>
      </c>
      <c r="B1994" s="1">
        <v>43928.55363425926</v>
      </c>
      <c r="C1994" t="s">
        <v>5972</v>
      </c>
      <c r="D1994">
        <v>0</v>
      </c>
      <c r="E1994">
        <v>0</v>
      </c>
      <c r="F1994" t="s">
        <v>15</v>
      </c>
      <c r="G1994" t="s">
        <v>1661</v>
      </c>
      <c r="H1994" t="s">
        <v>5973</v>
      </c>
      <c r="I1994">
        <v>64</v>
      </c>
      <c r="J1994" t="b">
        <v>0</v>
      </c>
      <c r="K1994">
        <v>237</v>
      </c>
      <c r="L1994">
        <v>2121</v>
      </c>
      <c r="M1994" s="1">
        <v>41699.370972222219</v>
      </c>
    </row>
    <row r="1995" spans="1:13">
      <c r="A1995" t="s">
        <v>5974</v>
      </c>
      <c r="B1995" s="1">
        <v>43928.553101851852</v>
      </c>
      <c r="C1995" t="s">
        <v>5975</v>
      </c>
      <c r="D1995">
        <v>3</v>
      </c>
      <c r="E1995">
        <v>1</v>
      </c>
      <c r="F1995" t="s">
        <v>15</v>
      </c>
      <c r="G1995" t="s">
        <v>5976</v>
      </c>
      <c r="H1995" t="s">
        <v>5977</v>
      </c>
      <c r="I1995">
        <v>167</v>
      </c>
      <c r="J1995" t="b">
        <v>0</v>
      </c>
      <c r="K1995">
        <v>50</v>
      </c>
      <c r="L1995">
        <v>1101</v>
      </c>
      <c r="M1995" s="1">
        <v>43471.484178240738</v>
      </c>
    </row>
    <row r="1996" spans="1:13">
      <c r="A1996" t="s">
        <v>5978</v>
      </c>
      <c r="B1996" s="1">
        <v>43928.553067129629</v>
      </c>
      <c r="C1996" t="s">
        <v>5979</v>
      </c>
      <c r="D1996">
        <v>5</v>
      </c>
      <c r="E1996">
        <v>0</v>
      </c>
      <c r="F1996" t="s">
        <v>15</v>
      </c>
      <c r="H1996" t="s">
        <v>5980</v>
      </c>
      <c r="I1996">
        <v>2395</v>
      </c>
      <c r="J1996" t="b">
        <v>0</v>
      </c>
      <c r="K1996">
        <v>464</v>
      </c>
      <c r="L1996">
        <v>158734</v>
      </c>
      <c r="M1996" s="1">
        <v>40337.082037037035</v>
      </c>
    </row>
    <row r="1997" spans="1:13">
      <c r="A1997" t="s">
        <v>5981</v>
      </c>
      <c r="B1997" s="1">
        <v>43928.552881944444</v>
      </c>
      <c r="C1997" t="s">
        <v>5982</v>
      </c>
      <c r="D1997">
        <v>0</v>
      </c>
      <c r="E1997">
        <v>0</v>
      </c>
      <c r="F1997" t="s">
        <v>15</v>
      </c>
      <c r="G1997" t="s">
        <v>5983</v>
      </c>
      <c r="H1997" t="s">
        <v>5984</v>
      </c>
      <c r="I1997">
        <v>185</v>
      </c>
      <c r="J1997" t="b">
        <v>0</v>
      </c>
      <c r="K1997">
        <v>187</v>
      </c>
      <c r="L1997">
        <v>17787</v>
      </c>
      <c r="M1997" s="1">
        <v>43336.833252314813</v>
      </c>
    </row>
    <row r="1998" spans="1:13" ht="67.5">
      <c r="A1998" t="s">
        <v>5985</v>
      </c>
      <c r="B1998" s="1">
        <v>43928.55265046296</v>
      </c>
      <c r="C1998" t="s">
        <v>5986</v>
      </c>
      <c r="D1998">
        <v>0</v>
      </c>
      <c r="E1998">
        <v>0</v>
      </c>
      <c r="F1998" t="s">
        <v>15</v>
      </c>
      <c r="G1998" t="s">
        <v>5987</v>
      </c>
      <c r="H1998" s="2" t="s">
        <v>5988</v>
      </c>
      <c r="I1998">
        <v>244</v>
      </c>
      <c r="J1998" t="b">
        <v>0</v>
      </c>
      <c r="K1998">
        <v>233</v>
      </c>
      <c r="L1998">
        <v>15098</v>
      </c>
      <c r="M1998" s="1">
        <v>40865.248148148145</v>
      </c>
    </row>
    <row r="1999" spans="1:13">
      <c r="A1999" t="s">
        <v>5989</v>
      </c>
      <c r="B1999" s="1">
        <v>43928.552615740744</v>
      </c>
      <c r="C1999" t="s">
        <v>5990</v>
      </c>
      <c r="D1999">
        <v>0</v>
      </c>
      <c r="E1999">
        <v>0</v>
      </c>
      <c r="F1999" t="s">
        <v>15</v>
      </c>
      <c r="G1999" t="s">
        <v>5991</v>
      </c>
      <c r="H1999" t="s">
        <v>5992</v>
      </c>
      <c r="I1999">
        <v>26</v>
      </c>
      <c r="J1999" t="b">
        <v>0</v>
      </c>
      <c r="K1999">
        <v>74</v>
      </c>
      <c r="L1999">
        <v>11122</v>
      </c>
      <c r="M1999" s="1">
        <v>42697.551041666666</v>
      </c>
    </row>
    <row r="2000" spans="1:13">
      <c r="A2000" t="s">
        <v>3258</v>
      </c>
      <c r="B2000" s="1">
        <v>43928.552604166667</v>
      </c>
      <c r="C2000" t="s">
        <v>5993</v>
      </c>
      <c r="D2000">
        <v>0</v>
      </c>
      <c r="E2000">
        <v>0</v>
      </c>
      <c r="F2000" t="s">
        <v>15</v>
      </c>
      <c r="G2000" t="s">
        <v>3260</v>
      </c>
      <c r="H2000" t="s">
        <v>3261</v>
      </c>
      <c r="I2000">
        <v>128</v>
      </c>
      <c r="J2000" t="b">
        <v>0</v>
      </c>
      <c r="K2000">
        <v>303</v>
      </c>
      <c r="L2000">
        <v>14185</v>
      </c>
      <c r="M2000" s="1">
        <v>42294.579386574071</v>
      </c>
    </row>
    <row r="2001" spans="1:13">
      <c r="A2001" t="s">
        <v>5994</v>
      </c>
      <c r="B2001" s="1">
        <v>43928.552442129629</v>
      </c>
      <c r="C2001" t="s">
        <v>5995</v>
      </c>
      <c r="D2001">
        <v>0</v>
      </c>
      <c r="E2001">
        <v>0</v>
      </c>
      <c r="F2001" t="s">
        <v>15</v>
      </c>
      <c r="H2001" t="s">
        <v>5996</v>
      </c>
      <c r="I2001">
        <v>30</v>
      </c>
      <c r="J2001" t="b">
        <v>0</v>
      </c>
      <c r="K2001">
        <v>77</v>
      </c>
      <c r="L2001">
        <v>260</v>
      </c>
      <c r="M2001" s="1">
        <v>43906.411145833335</v>
      </c>
    </row>
    <row r="2002" spans="1:13">
      <c r="A2002" t="s">
        <v>385</v>
      </c>
      <c r="B2002" s="1">
        <v>43928.552094907405</v>
      </c>
      <c r="C2002" t="s">
        <v>5997</v>
      </c>
      <c r="D2002">
        <v>0</v>
      </c>
      <c r="E2002">
        <v>0</v>
      </c>
      <c r="F2002" t="s">
        <v>15</v>
      </c>
      <c r="H2002" t="s">
        <v>387</v>
      </c>
      <c r="I2002">
        <v>1</v>
      </c>
      <c r="J2002" t="b">
        <v>0</v>
      </c>
      <c r="K2002">
        <v>2</v>
      </c>
      <c r="L2002">
        <v>134</v>
      </c>
      <c r="M2002" s="1">
        <v>43356.509479166663</v>
      </c>
    </row>
    <row r="2003" spans="1:13">
      <c r="A2003" t="s">
        <v>5998</v>
      </c>
      <c r="B2003" s="1">
        <v>43928.551608796297</v>
      </c>
      <c r="C2003" t="s">
        <v>5999</v>
      </c>
      <c r="D2003">
        <v>0</v>
      </c>
      <c r="E2003">
        <v>0</v>
      </c>
      <c r="F2003" t="s">
        <v>15</v>
      </c>
      <c r="I2003">
        <v>11751</v>
      </c>
      <c r="J2003" t="b">
        <v>0</v>
      </c>
      <c r="K2003">
        <v>3</v>
      </c>
      <c r="L2003">
        <v>460817</v>
      </c>
      <c r="M2003" s="1">
        <v>42905.562638888892</v>
      </c>
    </row>
    <row r="2004" spans="1:13" ht="40.5">
      <c r="A2004" t="s">
        <v>6000</v>
      </c>
      <c r="B2004" s="1">
        <v>43928.55159722222</v>
      </c>
      <c r="C2004" t="e">
        <f ca="1">nankamunashiina それ知らんで昨日PayPayするの忘れてた😢</f>
        <v>#NAME?</v>
      </c>
      <c r="D2004">
        <v>0</v>
      </c>
      <c r="E2004">
        <v>0</v>
      </c>
      <c r="F2004" t="s">
        <v>15</v>
      </c>
      <c r="H2004" s="2" t="s">
        <v>6001</v>
      </c>
      <c r="I2004">
        <v>182</v>
      </c>
      <c r="J2004" t="b">
        <v>0</v>
      </c>
      <c r="K2004">
        <v>138</v>
      </c>
      <c r="L2004">
        <v>77082</v>
      </c>
      <c r="M2004" s="1">
        <v>41674.20480324074</v>
      </c>
    </row>
    <row r="2005" spans="1:13">
      <c r="A2005" t="s">
        <v>6002</v>
      </c>
      <c r="B2005" s="1">
        <v>43928.551516203705</v>
      </c>
      <c r="C2005" t="s">
        <v>6003</v>
      </c>
      <c r="D2005">
        <v>6</v>
      </c>
      <c r="E2005">
        <v>0</v>
      </c>
      <c r="F2005" t="s">
        <v>15</v>
      </c>
      <c r="H2005" t="s">
        <v>6004</v>
      </c>
      <c r="I2005">
        <v>203</v>
      </c>
      <c r="J2005" t="b">
        <v>0</v>
      </c>
      <c r="K2005">
        <v>417</v>
      </c>
      <c r="L2005">
        <v>825</v>
      </c>
      <c r="M2005" s="1">
        <v>42735.817812499998</v>
      </c>
    </row>
    <row r="2006" spans="1:13" ht="27">
      <c r="A2006" t="s">
        <v>6005</v>
      </c>
      <c r="B2006" s="1">
        <v>43928.55133101852</v>
      </c>
      <c r="C2006" t="s">
        <v>6006</v>
      </c>
      <c r="D2006">
        <v>0</v>
      </c>
      <c r="E2006">
        <v>0</v>
      </c>
      <c r="F2006" t="s">
        <v>15</v>
      </c>
      <c r="H2006" s="2" t="s">
        <v>6007</v>
      </c>
      <c r="I2006">
        <v>4</v>
      </c>
      <c r="J2006" t="b">
        <v>0</v>
      </c>
      <c r="K2006">
        <v>110</v>
      </c>
      <c r="L2006">
        <v>205</v>
      </c>
      <c r="M2006" s="1">
        <v>43897.351539351854</v>
      </c>
    </row>
    <row r="2007" spans="1:13">
      <c r="A2007" t="s">
        <v>6008</v>
      </c>
      <c r="B2007" s="1">
        <v>43928.550729166665</v>
      </c>
      <c r="C2007" t="s">
        <v>6009</v>
      </c>
      <c r="D2007">
        <v>1</v>
      </c>
      <c r="E2007">
        <v>0</v>
      </c>
      <c r="F2007" t="s">
        <v>15</v>
      </c>
      <c r="G2007" t="s">
        <v>6010</v>
      </c>
      <c r="H2007" t="s">
        <v>6011</v>
      </c>
      <c r="I2007">
        <v>358</v>
      </c>
      <c r="J2007" t="b">
        <v>0</v>
      </c>
      <c r="K2007">
        <v>2759</v>
      </c>
      <c r="L2007">
        <v>126655</v>
      </c>
      <c r="M2007" s="1">
        <v>42582.302939814814</v>
      </c>
    </row>
    <row r="2008" spans="1:13">
      <c r="A2008" t="s">
        <v>6012</v>
      </c>
      <c r="B2008" s="1">
        <v>43928.550659722219</v>
      </c>
      <c r="C2008" t="s">
        <v>6013</v>
      </c>
      <c r="D2008">
        <v>0</v>
      </c>
      <c r="E2008">
        <v>0</v>
      </c>
      <c r="F2008" t="s">
        <v>15</v>
      </c>
      <c r="H2008" t="s">
        <v>6014</v>
      </c>
      <c r="I2008">
        <v>28</v>
      </c>
      <c r="J2008" t="b">
        <v>0</v>
      </c>
      <c r="K2008">
        <v>40</v>
      </c>
      <c r="L2008">
        <v>7507</v>
      </c>
      <c r="M2008" s="1">
        <v>43027.16337962963</v>
      </c>
    </row>
    <row r="2009" spans="1:13" ht="67.5">
      <c r="A2009" t="s">
        <v>6015</v>
      </c>
      <c r="B2009" s="1">
        <v>43928.55028935185</v>
      </c>
      <c r="C2009" t="s">
        <v>6016</v>
      </c>
      <c r="D2009">
        <v>15</v>
      </c>
      <c r="E2009">
        <v>4</v>
      </c>
      <c r="F2009" t="s">
        <v>15</v>
      </c>
      <c r="H2009" s="2" t="s">
        <v>6017</v>
      </c>
      <c r="I2009">
        <v>292</v>
      </c>
      <c r="J2009" t="b">
        <v>0</v>
      </c>
      <c r="K2009">
        <v>687</v>
      </c>
      <c r="L2009">
        <v>29</v>
      </c>
      <c r="M2009" s="1">
        <v>43923.487060185187</v>
      </c>
    </row>
    <row r="2010" spans="1:13">
      <c r="A2010" t="s">
        <v>6018</v>
      </c>
      <c r="B2010" s="1">
        <v>43928.549861111111</v>
      </c>
      <c r="C2010" t="s">
        <v>6019</v>
      </c>
      <c r="D2010">
        <v>0</v>
      </c>
      <c r="E2010">
        <v>0</v>
      </c>
      <c r="F2010" t="s">
        <v>15</v>
      </c>
      <c r="G2010" t="s">
        <v>6020</v>
      </c>
      <c r="H2010" t="s">
        <v>6021</v>
      </c>
      <c r="I2010">
        <v>90619</v>
      </c>
      <c r="J2010" t="b">
        <v>0</v>
      </c>
      <c r="K2010">
        <v>8206</v>
      </c>
      <c r="L2010">
        <v>273084</v>
      </c>
      <c r="M2010" s="1">
        <v>39989.68172453704</v>
      </c>
    </row>
    <row r="2011" spans="1:13">
      <c r="A2011" t="s">
        <v>6022</v>
      </c>
      <c r="B2011" s="1">
        <v>43928.549803240741</v>
      </c>
      <c r="C2011" t="s">
        <v>6023</v>
      </c>
      <c r="D2011">
        <v>1</v>
      </c>
      <c r="E2011">
        <v>0</v>
      </c>
      <c r="F2011" t="s">
        <v>15</v>
      </c>
      <c r="G2011" t="s">
        <v>1071</v>
      </c>
      <c r="H2011" t="s">
        <v>6024</v>
      </c>
      <c r="I2011">
        <v>22</v>
      </c>
      <c r="J2011" t="b">
        <v>0</v>
      </c>
      <c r="K2011">
        <v>102</v>
      </c>
      <c r="L2011">
        <v>44</v>
      </c>
      <c r="M2011" s="1">
        <v>43348.642071759263</v>
      </c>
    </row>
    <row r="2012" spans="1:13">
      <c r="A2012" t="s">
        <v>6025</v>
      </c>
      <c r="B2012" s="1">
        <v>43928.549803240741</v>
      </c>
      <c r="C2012" t="s">
        <v>6026</v>
      </c>
      <c r="D2012">
        <v>4</v>
      </c>
      <c r="E2012">
        <v>0</v>
      </c>
      <c r="F2012" t="s">
        <v>15</v>
      </c>
      <c r="G2012" t="s">
        <v>6027</v>
      </c>
      <c r="H2012" t="s">
        <v>6028</v>
      </c>
      <c r="I2012">
        <v>1356</v>
      </c>
      <c r="J2012" t="b">
        <v>0</v>
      </c>
      <c r="K2012">
        <v>907</v>
      </c>
      <c r="L2012">
        <v>75659</v>
      </c>
      <c r="M2012" s="1">
        <v>43382.126932870371</v>
      </c>
    </row>
    <row r="2013" spans="1:13">
      <c r="A2013" t="s">
        <v>6029</v>
      </c>
      <c r="B2013" s="1">
        <v>43928.549756944441</v>
      </c>
      <c r="C2013" t="s">
        <v>6030</v>
      </c>
      <c r="D2013">
        <v>3</v>
      </c>
      <c r="E2013">
        <v>0</v>
      </c>
      <c r="F2013" t="s">
        <v>15</v>
      </c>
      <c r="G2013" t="s">
        <v>6031</v>
      </c>
      <c r="H2013" t="s">
        <v>6032</v>
      </c>
      <c r="I2013">
        <v>2255</v>
      </c>
      <c r="J2013" t="b">
        <v>0</v>
      </c>
      <c r="K2013">
        <v>1588</v>
      </c>
      <c r="L2013">
        <v>4052</v>
      </c>
      <c r="M2013" s="1">
        <v>43277.123715277776</v>
      </c>
    </row>
    <row r="2014" spans="1:13">
      <c r="A2014" t="s">
        <v>6033</v>
      </c>
      <c r="B2014" s="1">
        <v>43928.549710648149</v>
      </c>
      <c r="C2014" t="s">
        <v>6034</v>
      </c>
      <c r="D2014">
        <v>1</v>
      </c>
      <c r="E2014">
        <v>0</v>
      </c>
      <c r="F2014" t="s">
        <v>15</v>
      </c>
      <c r="G2014" t="s">
        <v>6035</v>
      </c>
      <c r="H2014" t="s">
        <v>6036</v>
      </c>
      <c r="I2014">
        <v>315</v>
      </c>
      <c r="J2014" t="b">
        <v>0</v>
      </c>
      <c r="K2014">
        <v>562</v>
      </c>
      <c r="L2014">
        <v>331962</v>
      </c>
      <c r="M2014" s="1">
        <v>40432.488981481481</v>
      </c>
    </row>
    <row r="2015" spans="1:13">
      <c r="A2015" t="s">
        <v>5939</v>
      </c>
      <c r="B2015" s="1">
        <v>43928.549560185187</v>
      </c>
      <c r="C2015" t="e">
        <f ca="1">_xlfn.SINGLE(kanan3432 _xlfn.SINGLE(official_paypay コンディションですかね？🙄))</f>
        <v>#NAME?</v>
      </c>
      <c r="D2015">
        <v>2</v>
      </c>
      <c r="E2015">
        <v>0</v>
      </c>
      <c r="F2015" t="s">
        <v>15</v>
      </c>
      <c r="G2015" t="s">
        <v>5940</v>
      </c>
      <c r="H2015" t="s">
        <v>5941</v>
      </c>
      <c r="I2015">
        <v>541</v>
      </c>
      <c r="J2015" t="b">
        <v>0</v>
      </c>
      <c r="K2015">
        <v>837</v>
      </c>
      <c r="L2015">
        <v>53834</v>
      </c>
      <c r="M2015" s="1">
        <v>42540.195706018516</v>
      </c>
    </row>
    <row r="2016" spans="1:13">
      <c r="A2016" t="s">
        <v>6037</v>
      </c>
      <c r="B2016" s="1">
        <v>43928.549386574072</v>
      </c>
      <c r="C2016" t="s">
        <v>6038</v>
      </c>
      <c r="D2016">
        <v>0</v>
      </c>
      <c r="E2016">
        <v>0</v>
      </c>
      <c r="F2016" t="s">
        <v>15</v>
      </c>
      <c r="G2016" t="s">
        <v>6039</v>
      </c>
      <c r="H2016" t="s">
        <v>6040</v>
      </c>
      <c r="I2016">
        <v>34</v>
      </c>
      <c r="J2016" t="b">
        <v>0</v>
      </c>
      <c r="K2016">
        <v>38</v>
      </c>
      <c r="L2016">
        <v>270</v>
      </c>
      <c r="M2016" s="1">
        <v>43865.596377314818</v>
      </c>
    </row>
    <row r="2017" spans="1:13">
      <c r="A2017" t="s">
        <v>6041</v>
      </c>
      <c r="B2017" s="1">
        <v>43928.549363425926</v>
      </c>
      <c r="C2017" t="s">
        <v>6042</v>
      </c>
      <c r="D2017">
        <v>0</v>
      </c>
      <c r="E2017">
        <v>0</v>
      </c>
      <c r="F2017" t="s">
        <v>15</v>
      </c>
      <c r="H2017" t="s">
        <v>6043</v>
      </c>
      <c r="I2017">
        <v>719</v>
      </c>
      <c r="J2017" t="b">
        <v>0</v>
      </c>
      <c r="K2017">
        <v>2</v>
      </c>
      <c r="L2017">
        <v>199001</v>
      </c>
      <c r="M2017" s="1">
        <v>43069.775324074071</v>
      </c>
    </row>
    <row r="2018" spans="1:13">
      <c r="A2018" t="s">
        <v>6044</v>
      </c>
      <c r="B2018" s="1">
        <v>43928.549178240741</v>
      </c>
      <c r="C2018" t="s">
        <v>6045</v>
      </c>
      <c r="D2018">
        <v>2</v>
      </c>
      <c r="E2018">
        <v>0</v>
      </c>
      <c r="F2018" t="s">
        <v>15</v>
      </c>
      <c r="G2018" t="s">
        <v>6046</v>
      </c>
      <c r="H2018" t="s">
        <v>6047</v>
      </c>
      <c r="I2018">
        <v>709</v>
      </c>
      <c r="J2018" t="b">
        <v>0</v>
      </c>
      <c r="K2018">
        <v>304</v>
      </c>
      <c r="L2018">
        <v>4433</v>
      </c>
      <c r="M2018" s="1">
        <v>43890.639270833337</v>
      </c>
    </row>
    <row r="2019" spans="1:13">
      <c r="A2019" t="s">
        <v>6048</v>
      </c>
      <c r="B2019" s="1">
        <v>43928.549016203702</v>
      </c>
      <c r="C2019" t="s">
        <v>6049</v>
      </c>
      <c r="D2019">
        <v>0</v>
      </c>
      <c r="E2019">
        <v>0</v>
      </c>
      <c r="F2019" t="s">
        <v>15</v>
      </c>
      <c r="G2019" t="s">
        <v>6050</v>
      </c>
      <c r="H2019" t="s">
        <v>6051</v>
      </c>
      <c r="I2019">
        <v>27</v>
      </c>
      <c r="J2019" t="b">
        <v>0</v>
      </c>
      <c r="K2019">
        <v>304</v>
      </c>
      <c r="L2019">
        <v>1204</v>
      </c>
      <c r="M2019" s="1">
        <v>43381.418946759259</v>
      </c>
    </row>
    <row r="2020" spans="1:13">
      <c r="A2020" t="s">
        <v>6052</v>
      </c>
      <c r="B2020" s="1">
        <v>43928.548935185187</v>
      </c>
      <c r="C2020" t="s">
        <v>6053</v>
      </c>
      <c r="D2020">
        <v>1</v>
      </c>
      <c r="E2020">
        <v>0</v>
      </c>
      <c r="F2020" t="s">
        <v>15</v>
      </c>
      <c r="H2020" t="s">
        <v>6054</v>
      </c>
      <c r="I2020">
        <v>61</v>
      </c>
      <c r="J2020" t="b">
        <v>0</v>
      </c>
      <c r="K2020">
        <v>100</v>
      </c>
      <c r="L2020">
        <v>1617</v>
      </c>
      <c r="M2020" s="1">
        <v>43477.966967592591</v>
      </c>
    </row>
    <row r="2021" spans="1:13">
      <c r="A2021" t="s">
        <v>6055</v>
      </c>
      <c r="B2021" s="1">
        <v>43928.548877314817</v>
      </c>
      <c r="C2021" t="s">
        <v>6056</v>
      </c>
      <c r="D2021">
        <v>6</v>
      </c>
      <c r="E2021">
        <v>1</v>
      </c>
      <c r="F2021" t="s">
        <v>15</v>
      </c>
      <c r="G2021" t="s">
        <v>6057</v>
      </c>
      <c r="H2021" t="s">
        <v>6058</v>
      </c>
      <c r="I2021">
        <v>224</v>
      </c>
      <c r="J2021" t="b">
        <v>0</v>
      </c>
      <c r="K2021">
        <v>57</v>
      </c>
      <c r="L2021">
        <v>585</v>
      </c>
      <c r="M2021" s="1">
        <v>43361.300717592596</v>
      </c>
    </row>
    <row r="2022" spans="1:13">
      <c r="A2022" t="s">
        <v>6059</v>
      </c>
      <c r="B2022" s="1">
        <v>43928.548668981479</v>
      </c>
      <c r="C2022" t="s">
        <v>6060</v>
      </c>
      <c r="D2022">
        <v>1</v>
      </c>
      <c r="E2022">
        <v>0</v>
      </c>
      <c r="F2022" t="s">
        <v>15</v>
      </c>
      <c r="H2022" t="s">
        <v>6061</v>
      </c>
      <c r="I2022">
        <v>44</v>
      </c>
      <c r="J2022" t="b">
        <v>0</v>
      </c>
      <c r="K2022">
        <v>91</v>
      </c>
      <c r="L2022">
        <v>2841</v>
      </c>
      <c r="M2022" s="1">
        <v>43743.713009259256</v>
      </c>
    </row>
    <row r="2023" spans="1:13" ht="175.5">
      <c r="A2023" t="s">
        <v>6062</v>
      </c>
      <c r="B2023" s="1">
        <v>43928.548657407409</v>
      </c>
      <c r="C2023" t="s">
        <v>6063</v>
      </c>
      <c r="D2023">
        <v>0</v>
      </c>
      <c r="E2023">
        <v>0</v>
      </c>
      <c r="F2023" t="s">
        <v>15</v>
      </c>
      <c r="G2023" t="s">
        <v>6064</v>
      </c>
      <c r="H2023" s="2" t="s">
        <v>6065</v>
      </c>
      <c r="I2023">
        <v>300</v>
      </c>
      <c r="J2023" t="b">
        <v>0</v>
      </c>
      <c r="K2023">
        <v>2174</v>
      </c>
      <c r="L2023">
        <v>60794</v>
      </c>
      <c r="M2023" s="1">
        <v>43074.118842592594</v>
      </c>
    </row>
    <row r="2024" spans="1:13">
      <c r="A2024" t="s">
        <v>6066</v>
      </c>
      <c r="B2024" s="1">
        <v>43928.548414351855</v>
      </c>
      <c r="C2024" t="s">
        <v>6067</v>
      </c>
      <c r="D2024">
        <v>0</v>
      </c>
      <c r="E2024">
        <v>0</v>
      </c>
      <c r="F2024" t="s">
        <v>15</v>
      </c>
      <c r="H2024" t="s">
        <v>6068</v>
      </c>
      <c r="I2024">
        <v>7187</v>
      </c>
      <c r="J2024" t="b">
        <v>0</v>
      </c>
      <c r="K2024">
        <v>7096</v>
      </c>
      <c r="L2024">
        <v>42725</v>
      </c>
      <c r="M2024" s="1">
        <v>40320.055960648147</v>
      </c>
    </row>
    <row r="2025" spans="1:13" ht="121.5">
      <c r="A2025" t="s">
        <v>2747</v>
      </c>
      <c r="B2025" s="1">
        <v>43928.54828703704</v>
      </c>
      <c r="C2025" t="s">
        <v>6069</v>
      </c>
      <c r="D2025">
        <v>11</v>
      </c>
      <c r="E2025">
        <v>1</v>
      </c>
      <c r="F2025" t="s">
        <v>15</v>
      </c>
      <c r="H2025" s="2" t="s">
        <v>2748</v>
      </c>
      <c r="I2025">
        <v>1249</v>
      </c>
      <c r="J2025" t="b">
        <v>0</v>
      </c>
      <c r="K2025">
        <v>1330</v>
      </c>
      <c r="L2025">
        <v>38668</v>
      </c>
      <c r="M2025" s="1">
        <v>42632.501608796294</v>
      </c>
    </row>
    <row r="2026" spans="1:13">
      <c r="A2026" t="s">
        <v>385</v>
      </c>
      <c r="B2026" s="1">
        <v>43928.547905092593</v>
      </c>
      <c r="C2026" t="s">
        <v>6070</v>
      </c>
      <c r="D2026">
        <v>0</v>
      </c>
      <c r="E2026">
        <v>0</v>
      </c>
      <c r="F2026" t="s">
        <v>15</v>
      </c>
      <c r="H2026" t="s">
        <v>387</v>
      </c>
      <c r="I2026">
        <v>1</v>
      </c>
      <c r="J2026" t="b">
        <v>0</v>
      </c>
      <c r="K2026">
        <v>2</v>
      </c>
      <c r="L2026">
        <v>134</v>
      </c>
      <c r="M2026" s="1">
        <v>43356.509479166663</v>
      </c>
    </row>
    <row r="2027" spans="1:13">
      <c r="A2027" t="s">
        <v>6071</v>
      </c>
      <c r="B2027" s="1">
        <v>43928.547476851854</v>
      </c>
      <c r="C2027" t="s">
        <v>6072</v>
      </c>
      <c r="D2027">
        <v>1</v>
      </c>
      <c r="E2027">
        <v>0</v>
      </c>
      <c r="F2027" t="s">
        <v>15</v>
      </c>
      <c r="H2027" t="s">
        <v>6073</v>
      </c>
      <c r="I2027">
        <v>955</v>
      </c>
      <c r="J2027" t="b">
        <v>0</v>
      </c>
      <c r="K2027">
        <v>718</v>
      </c>
      <c r="L2027">
        <v>43404</v>
      </c>
      <c r="M2027" s="1">
        <v>42337.608553240738</v>
      </c>
    </row>
    <row r="2028" spans="1:13">
      <c r="A2028" t="s">
        <v>6074</v>
      </c>
      <c r="B2028" s="1">
        <v>43928.547199074077</v>
      </c>
      <c r="C2028" t="s">
        <v>6075</v>
      </c>
      <c r="D2028">
        <v>2</v>
      </c>
      <c r="E2028">
        <v>1</v>
      </c>
      <c r="F2028" t="s">
        <v>15</v>
      </c>
      <c r="H2028" t="s">
        <v>6076</v>
      </c>
      <c r="I2028">
        <v>476</v>
      </c>
      <c r="J2028" t="b">
        <v>0</v>
      </c>
      <c r="K2028">
        <v>454</v>
      </c>
      <c r="L2028">
        <v>43098</v>
      </c>
      <c r="M2028" s="1">
        <v>40176.326608796298</v>
      </c>
    </row>
    <row r="2029" spans="1:13">
      <c r="A2029" t="s">
        <v>6077</v>
      </c>
      <c r="B2029" s="1">
        <v>43928.546990740739</v>
      </c>
      <c r="C2029" t="s">
        <v>6078</v>
      </c>
      <c r="D2029">
        <v>0</v>
      </c>
      <c r="E2029">
        <v>0</v>
      </c>
      <c r="F2029" t="s">
        <v>15</v>
      </c>
      <c r="I2029">
        <v>71</v>
      </c>
      <c r="J2029" t="b">
        <v>0</v>
      </c>
      <c r="K2029">
        <v>2</v>
      </c>
      <c r="L2029">
        <v>100</v>
      </c>
      <c r="M2029" s="1">
        <v>42050.649039351854</v>
      </c>
    </row>
    <row r="2030" spans="1:13">
      <c r="A2030" t="s">
        <v>6079</v>
      </c>
      <c r="B2030" s="1">
        <v>43928.546898148146</v>
      </c>
      <c r="C2030" t="s">
        <v>6080</v>
      </c>
      <c r="D2030">
        <v>0</v>
      </c>
      <c r="E2030">
        <v>0</v>
      </c>
      <c r="F2030" t="s">
        <v>15</v>
      </c>
      <c r="G2030" t="s">
        <v>700</v>
      </c>
      <c r="H2030" t="s">
        <v>6081</v>
      </c>
      <c r="I2030">
        <v>2410</v>
      </c>
      <c r="J2030" t="b">
        <v>0</v>
      </c>
      <c r="K2030">
        <v>1360</v>
      </c>
      <c r="L2030">
        <v>78919</v>
      </c>
      <c r="M2030" s="1">
        <v>41551.778495370374</v>
      </c>
    </row>
    <row r="2031" spans="1:13">
      <c r="A2031" t="s">
        <v>6082</v>
      </c>
      <c r="B2031" s="1">
        <v>43928.546620370369</v>
      </c>
      <c r="C2031" t="s">
        <v>6083</v>
      </c>
      <c r="D2031">
        <v>3</v>
      </c>
      <c r="E2031">
        <v>0</v>
      </c>
      <c r="F2031" t="s">
        <v>15</v>
      </c>
      <c r="H2031" t="s">
        <v>6084</v>
      </c>
      <c r="I2031">
        <v>864</v>
      </c>
      <c r="J2031" t="b">
        <v>0</v>
      </c>
      <c r="K2031">
        <v>1128</v>
      </c>
      <c r="L2031">
        <v>20817</v>
      </c>
      <c r="M2031" s="1">
        <v>41698.521215277775</v>
      </c>
    </row>
    <row r="2032" spans="1:13">
      <c r="A2032" t="s">
        <v>6085</v>
      </c>
      <c r="B2032" s="1">
        <v>43928.546516203707</v>
      </c>
      <c r="C2032" t="s">
        <v>6086</v>
      </c>
      <c r="D2032">
        <v>0</v>
      </c>
      <c r="E2032">
        <v>0</v>
      </c>
      <c r="F2032" t="s">
        <v>15</v>
      </c>
      <c r="H2032" t="s">
        <v>6087</v>
      </c>
      <c r="I2032">
        <v>6</v>
      </c>
      <c r="J2032" t="b">
        <v>0</v>
      </c>
      <c r="K2032">
        <v>5</v>
      </c>
      <c r="L2032">
        <v>25</v>
      </c>
      <c r="M2032" s="1">
        <v>43824.36246527778</v>
      </c>
    </row>
    <row r="2033" spans="1:13">
      <c r="A2033" t="s">
        <v>6088</v>
      </c>
      <c r="B2033" s="1">
        <v>43928.546388888892</v>
      </c>
      <c r="C2033" t="s">
        <v>6089</v>
      </c>
      <c r="D2033">
        <v>1</v>
      </c>
      <c r="E2033">
        <v>0</v>
      </c>
      <c r="F2033" t="s">
        <v>15</v>
      </c>
      <c r="I2033">
        <v>98</v>
      </c>
      <c r="J2033" t="b">
        <v>0</v>
      </c>
      <c r="K2033">
        <v>811</v>
      </c>
      <c r="L2033">
        <v>2110</v>
      </c>
      <c r="M2033" s="1">
        <v>43044.358981481484</v>
      </c>
    </row>
    <row r="2034" spans="1:13">
      <c r="A2034" t="s">
        <v>6090</v>
      </c>
      <c r="B2034" s="1">
        <v>43928.546365740738</v>
      </c>
      <c r="C2034" t="s">
        <v>6091</v>
      </c>
      <c r="D2034">
        <v>3</v>
      </c>
      <c r="E2034">
        <v>0</v>
      </c>
      <c r="F2034" t="s">
        <v>15</v>
      </c>
      <c r="H2034" t="s">
        <v>6092</v>
      </c>
      <c r="I2034">
        <v>338</v>
      </c>
      <c r="J2034" t="b">
        <v>0</v>
      </c>
      <c r="K2034">
        <v>339</v>
      </c>
      <c r="L2034">
        <v>10605</v>
      </c>
      <c r="M2034" s="1">
        <v>42477.258379629631</v>
      </c>
    </row>
    <row r="2035" spans="1:13" ht="121.5">
      <c r="A2035" t="s">
        <v>6093</v>
      </c>
      <c r="B2035" s="1">
        <v>43928.546226851853</v>
      </c>
      <c r="C2035" t="s">
        <v>6094</v>
      </c>
      <c r="D2035">
        <v>0</v>
      </c>
      <c r="E2035">
        <v>0</v>
      </c>
      <c r="F2035" t="s">
        <v>15</v>
      </c>
      <c r="G2035" t="s">
        <v>6095</v>
      </c>
      <c r="H2035" s="2" t="s">
        <v>6096</v>
      </c>
      <c r="I2035">
        <v>489</v>
      </c>
      <c r="J2035" t="b">
        <v>0</v>
      </c>
      <c r="K2035">
        <v>1191</v>
      </c>
      <c r="L2035">
        <v>25770</v>
      </c>
      <c r="M2035" s="1">
        <v>41357.313113425924</v>
      </c>
    </row>
    <row r="2036" spans="1:13">
      <c r="A2036" t="s">
        <v>6097</v>
      </c>
      <c r="B2036" s="1">
        <v>43928.545057870368</v>
      </c>
      <c r="C2036" t="s">
        <v>6098</v>
      </c>
      <c r="D2036">
        <v>0</v>
      </c>
      <c r="E2036">
        <v>0</v>
      </c>
      <c r="F2036" t="s">
        <v>15</v>
      </c>
      <c r="H2036" t="s">
        <v>6099</v>
      </c>
      <c r="I2036">
        <v>304</v>
      </c>
      <c r="J2036" t="b">
        <v>0</v>
      </c>
      <c r="K2036">
        <v>513</v>
      </c>
      <c r="L2036">
        <v>29621</v>
      </c>
      <c r="M2036" s="1">
        <v>42088.645162037035</v>
      </c>
    </row>
    <row r="2037" spans="1:13">
      <c r="A2037" t="s">
        <v>6100</v>
      </c>
      <c r="B2037" s="1">
        <v>43928.544791666667</v>
      </c>
      <c r="C2037" t="s">
        <v>6101</v>
      </c>
      <c r="D2037">
        <v>1</v>
      </c>
      <c r="E2037">
        <v>0</v>
      </c>
      <c r="F2037" t="s">
        <v>15</v>
      </c>
      <c r="G2037" t="s">
        <v>6102</v>
      </c>
      <c r="H2037" t="s">
        <v>6103</v>
      </c>
      <c r="I2037">
        <v>70</v>
      </c>
      <c r="J2037" t="b">
        <v>0</v>
      </c>
      <c r="K2037">
        <v>0</v>
      </c>
      <c r="L2037">
        <v>31</v>
      </c>
      <c r="M2037" s="1">
        <v>43906.745682870373</v>
      </c>
    </row>
    <row r="2038" spans="1:13">
      <c r="A2038" t="s">
        <v>6104</v>
      </c>
      <c r="B2038" s="1">
        <v>43928.544004629628</v>
      </c>
      <c r="C2038" t="s">
        <v>6105</v>
      </c>
      <c r="D2038">
        <v>0</v>
      </c>
      <c r="E2038">
        <v>0</v>
      </c>
      <c r="F2038" t="s">
        <v>15</v>
      </c>
      <c r="G2038" t="s">
        <v>6106</v>
      </c>
      <c r="H2038" t="s">
        <v>6107</v>
      </c>
      <c r="I2038">
        <v>201</v>
      </c>
      <c r="J2038" t="b">
        <v>0</v>
      </c>
      <c r="K2038">
        <v>294</v>
      </c>
      <c r="L2038">
        <v>25344</v>
      </c>
      <c r="M2038" s="1">
        <v>41657.202523148146</v>
      </c>
    </row>
    <row r="2039" spans="1:13">
      <c r="A2039" t="s">
        <v>6108</v>
      </c>
      <c r="B2039" s="1">
        <v>43928.543749999997</v>
      </c>
      <c r="C2039" t="s">
        <v>6109</v>
      </c>
      <c r="D2039">
        <v>1</v>
      </c>
      <c r="E2039">
        <v>1</v>
      </c>
      <c r="F2039" t="s">
        <v>15</v>
      </c>
      <c r="G2039" t="s">
        <v>6110</v>
      </c>
      <c r="H2039" t="s">
        <v>6111</v>
      </c>
      <c r="I2039">
        <v>813</v>
      </c>
      <c r="J2039" t="b">
        <v>0</v>
      </c>
      <c r="K2039">
        <v>512</v>
      </c>
      <c r="L2039">
        <v>34786</v>
      </c>
      <c r="M2039" s="1">
        <v>40241.164733796293</v>
      </c>
    </row>
    <row r="2040" spans="1:13" ht="40.5">
      <c r="A2040" t="s">
        <v>6112</v>
      </c>
      <c r="B2040" s="1">
        <v>43928.543668981481</v>
      </c>
      <c r="C2040" t="s">
        <v>6113</v>
      </c>
      <c r="D2040">
        <v>15</v>
      </c>
      <c r="E2040">
        <v>1</v>
      </c>
      <c r="F2040" t="s">
        <v>15</v>
      </c>
      <c r="H2040" s="2" t="s">
        <v>6114</v>
      </c>
      <c r="I2040">
        <v>327</v>
      </c>
      <c r="J2040" t="b">
        <v>0</v>
      </c>
      <c r="K2040">
        <v>441</v>
      </c>
      <c r="L2040">
        <v>887</v>
      </c>
      <c r="M2040" s="1">
        <v>43899.130231481482</v>
      </c>
    </row>
    <row r="2041" spans="1:13" ht="54">
      <c r="A2041" t="s">
        <v>6115</v>
      </c>
      <c r="B2041" s="1">
        <v>43928.543344907404</v>
      </c>
      <c r="C2041" t="s">
        <v>6116</v>
      </c>
      <c r="D2041">
        <v>0</v>
      </c>
      <c r="E2041">
        <v>0</v>
      </c>
      <c r="F2041" t="s">
        <v>15</v>
      </c>
      <c r="G2041" t="s">
        <v>6117</v>
      </c>
      <c r="H2041" s="2" t="s">
        <v>6118</v>
      </c>
      <c r="I2041">
        <v>918</v>
      </c>
      <c r="J2041" t="b">
        <v>0</v>
      </c>
      <c r="K2041">
        <v>1496</v>
      </c>
      <c r="L2041">
        <v>54698</v>
      </c>
      <c r="M2041" s="1">
        <v>40620.566180555557</v>
      </c>
    </row>
    <row r="2042" spans="1:13">
      <c r="A2042" t="s">
        <v>385</v>
      </c>
      <c r="B2042" s="1">
        <v>43928.543217592596</v>
      </c>
      <c r="C2042" t="s">
        <v>6119</v>
      </c>
      <c r="D2042">
        <v>0</v>
      </c>
      <c r="E2042">
        <v>0</v>
      </c>
      <c r="F2042" t="s">
        <v>15</v>
      </c>
      <c r="H2042" t="s">
        <v>387</v>
      </c>
      <c r="I2042">
        <v>1</v>
      </c>
      <c r="J2042" t="b">
        <v>0</v>
      </c>
      <c r="K2042">
        <v>2</v>
      </c>
      <c r="L2042">
        <v>134</v>
      </c>
      <c r="M2042" s="1">
        <v>43356.509479166663</v>
      </c>
    </row>
    <row r="2043" spans="1:13">
      <c r="A2043" t="s">
        <v>6120</v>
      </c>
      <c r="B2043" s="1">
        <v>43928.543032407404</v>
      </c>
      <c r="C2043" t="s">
        <v>6121</v>
      </c>
      <c r="D2043">
        <v>21</v>
      </c>
      <c r="E2043">
        <v>0</v>
      </c>
      <c r="F2043" t="s">
        <v>15</v>
      </c>
      <c r="G2043" t="s">
        <v>6122</v>
      </c>
      <c r="H2043" t="s">
        <v>6123</v>
      </c>
      <c r="I2043">
        <v>1051</v>
      </c>
      <c r="J2043" t="b">
        <v>0</v>
      </c>
      <c r="K2043">
        <v>929</v>
      </c>
      <c r="L2043">
        <v>11104</v>
      </c>
      <c r="M2043" s="1">
        <v>41918.556041666663</v>
      </c>
    </row>
    <row r="2044" spans="1:13">
      <c r="A2044" t="s">
        <v>6124</v>
      </c>
      <c r="B2044" s="1">
        <v>43928.542905092596</v>
      </c>
      <c r="C2044" t="s">
        <v>6125</v>
      </c>
      <c r="D2044">
        <v>0</v>
      </c>
      <c r="E2044">
        <v>0</v>
      </c>
      <c r="F2044" t="s">
        <v>15</v>
      </c>
      <c r="H2044" t="s">
        <v>6126</v>
      </c>
      <c r="I2044">
        <v>878</v>
      </c>
      <c r="J2044" t="b">
        <v>0</v>
      </c>
      <c r="K2044">
        <v>604</v>
      </c>
      <c r="L2044">
        <v>31318</v>
      </c>
      <c r="M2044" s="1">
        <v>41939.603958333333</v>
      </c>
    </row>
    <row r="2045" spans="1:13" ht="135">
      <c r="A2045" t="s">
        <v>6127</v>
      </c>
      <c r="B2045" s="1">
        <v>43928.542824074073</v>
      </c>
      <c r="C2045" t="e">
        <f ca="1">_xlfn.SINGLE(rogopiyo おもろー🤣🤣🤣とかいいつつ私),paypayとか使ったことないわ💦😅😅</f>
        <v>#NAME?</v>
      </c>
      <c r="D2045">
        <v>1</v>
      </c>
      <c r="E2045">
        <v>0</v>
      </c>
      <c r="F2045" t="s">
        <v>15</v>
      </c>
      <c r="H2045" s="2" t="s">
        <v>6128</v>
      </c>
      <c r="I2045">
        <v>350</v>
      </c>
      <c r="J2045" t="b">
        <v>0</v>
      </c>
      <c r="K2045">
        <v>254</v>
      </c>
      <c r="L2045">
        <v>38408</v>
      </c>
      <c r="M2045" s="1">
        <v>41032.287685185183</v>
      </c>
    </row>
    <row r="2046" spans="1:13" ht="40.5">
      <c r="A2046" t="s">
        <v>6129</v>
      </c>
      <c r="B2046" s="1">
        <v>43928.542615740742</v>
      </c>
      <c r="C2046" t="s">
        <v>6130</v>
      </c>
      <c r="D2046">
        <v>0</v>
      </c>
      <c r="E2046">
        <v>0</v>
      </c>
      <c r="F2046" t="s">
        <v>15</v>
      </c>
      <c r="G2046" t="s">
        <v>6131</v>
      </c>
      <c r="H2046" s="2" t="s">
        <v>6132</v>
      </c>
      <c r="I2046">
        <v>274</v>
      </c>
      <c r="J2046" t="b">
        <v>0</v>
      </c>
      <c r="K2046">
        <v>307</v>
      </c>
      <c r="L2046">
        <v>48905</v>
      </c>
      <c r="M2046" s="1">
        <v>40430.471539351849</v>
      </c>
    </row>
    <row r="2047" spans="1:13">
      <c r="A2047" t="s">
        <v>6041</v>
      </c>
      <c r="B2047" s="1">
        <v>43928.542442129627</v>
      </c>
      <c r="C2047" t="s">
        <v>6133</v>
      </c>
      <c r="D2047">
        <v>0</v>
      </c>
      <c r="E2047">
        <v>0</v>
      </c>
      <c r="F2047" t="s">
        <v>15</v>
      </c>
      <c r="H2047" t="s">
        <v>6043</v>
      </c>
      <c r="I2047">
        <v>719</v>
      </c>
      <c r="J2047" t="b">
        <v>0</v>
      </c>
      <c r="K2047">
        <v>2</v>
      </c>
      <c r="L2047">
        <v>199001</v>
      </c>
      <c r="M2047" s="1">
        <v>43069.775324074071</v>
      </c>
    </row>
    <row r="2048" spans="1:13">
      <c r="A2048" t="s">
        <v>6134</v>
      </c>
      <c r="B2048" s="1">
        <v>43928.542187500003</v>
      </c>
      <c r="C2048" t="s">
        <v>6135</v>
      </c>
      <c r="D2048">
        <v>0</v>
      </c>
      <c r="E2048">
        <v>0</v>
      </c>
      <c r="F2048" t="s">
        <v>15</v>
      </c>
      <c r="G2048" t="s">
        <v>552</v>
      </c>
      <c r="H2048" t="s">
        <v>6136</v>
      </c>
      <c r="I2048">
        <v>1471</v>
      </c>
      <c r="J2048" t="b">
        <v>0</v>
      </c>
      <c r="K2048">
        <v>200</v>
      </c>
      <c r="L2048">
        <v>55918</v>
      </c>
      <c r="M2048" s="1">
        <v>40098.469768518517</v>
      </c>
    </row>
    <row r="2049" spans="1:13">
      <c r="A2049" t="s">
        <v>6137</v>
      </c>
      <c r="B2049" s="1">
        <v>43928.542060185187</v>
      </c>
      <c r="C2049" t="s">
        <v>6138</v>
      </c>
      <c r="D2049">
        <v>10</v>
      </c>
      <c r="E2049">
        <v>2</v>
      </c>
      <c r="F2049" t="s">
        <v>15</v>
      </c>
      <c r="G2049" t="s">
        <v>6139</v>
      </c>
      <c r="H2049" t="s">
        <v>6140</v>
      </c>
      <c r="I2049">
        <v>1077</v>
      </c>
      <c r="J2049" t="b">
        <v>0</v>
      </c>
      <c r="K2049">
        <v>852</v>
      </c>
      <c r="L2049">
        <v>51870</v>
      </c>
      <c r="M2049" s="1">
        <v>41217.434942129628</v>
      </c>
    </row>
    <row r="2050" spans="1:13">
      <c r="A2050" t="s">
        <v>434</v>
      </c>
      <c r="B2050" s="1">
        <v>43928.542060185187</v>
      </c>
      <c r="C2050" t="s">
        <v>6141</v>
      </c>
      <c r="D2050">
        <v>0</v>
      </c>
      <c r="E2050">
        <v>0</v>
      </c>
      <c r="F2050" t="s">
        <v>15</v>
      </c>
      <c r="G2050" t="e">
        <f ca="1">_xlfn.SINGLE(doryaseria _xlfn.SINGLE(ser1alcode))</f>
        <v>#NAME?</v>
      </c>
      <c r="H2050" t="s">
        <v>436</v>
      </c>
      <c r="I2050">
        <v>2435</v>
      </c>
      <c r="J2050" t="b">
        <v>0</v>
      </c>
      <c r="K2050">
        <v>28</v>
      </c>
      <c r="L2050">
        <v>910</v>
      </c>
      <c r="M2050" s="1">
        <v>43558.296238425923</v>
      </c>
    </row>
    <row r="2051" spans="1:13">
      <c r="A2051" t="s">
        <v>6142</v>
      </c>
      <c r="B2051" s="1">
        <v>43928.541956018518</v>
      </c>
      <c r="C2051" t="s">
        <v>6143</v>
      </c>
      <c r="D2051">
        <v>0</v>
      </c>
      <c r="E2051">
        <v>0</v>
      </c>
      <c r="F2051" t="s">
        <v>15</v>
      </c>
      <c r="G2051" t="s">
        <v>6144</v>
      </c>
      <c r="H2051" t="s">
        <v>6145</v>
      </c>
      <c r="I2051">
        <v>32</v>
      </c>
      <c r="J2051" t="b">
        <v>0</v>
      </c>
      <c r="K2051">
        <v>4</v>
      </c>
      <c r="L2051">
        <v>114</v>
      </c>
      <c r="M2051" s="1">
        <v>43036.362303240741</v>
      </c>
    </row>
    <row r="2052" spans="1:13">
      <c r="A2052" t="s">
        <v>6146</v>
      </c>
      <c r="B2052" s="1">
        <v>43928.541932870372</v>
      </c>
      <c r="C2052" t="e">
        <f ca="1">tuoyoo2018 paypay当たりますように🤰</f>
        <v>#NAME?</v>
      </c>
      <c r="D2052">
        <v>0</v>
      </c>
      <c r="E2052">
        <v>0</v>
      </c>
      <c r="F2052" t="s">
        <v>15</v>
      </c>
      <c r="I2052">
        <v>10</v>
      </c>
      <c r="J2052" t="b">
        <v>0</v>
      </c>
      <c r="K2052">
        <v>31</v>
      </c>
      <c r="L2052">
        <v>218</v>
      </c>
      <c r="M2052" s="1">
        <v>43866.029247685183</v>
      </c>
    </row>
    <row r="2053" spans="1:13">
      <c r="A2053" t="s">
        <v>6147</v>
      </c>
      <c r="B2053" s="1">
        <v>43928.541875000003</v>
      </c>
      <c r="C2053" t="s">
        <v>6148</v>
      </c>
      <c r="D2053">
        <v>0</v>
      </c>
      <c r="E2053">
        <v>0</v>
      </c>
      <c r="F2053" t="s">
        <v>15</v>
      </c>
      <c r="G2053" t="s">
        <v>243</v>
      </c>
      <c r="H2053" t="s">
        <v>6149</v>
      </c>
      <c r="I2053">
        <v>91</v>
      </c>
      <c r="J2053" t="b">
        <v>0</v>
      </c>
      <c r="K2053">
        <v>430</v>
      </c>
      <c r="L2053">
        <v>9598</v>
      </c>
      <c r="M2053" s="1">
        <v>41027.536481481482</v>
      </c>
    </row>
    <row r="2054" spans="1:13">
      <c r="A2054" t="s">
        <v>6150</v>
      </c>
      <c r="B2054" s="1">
        <v>43928.54184027778</v>
      </c>
      <c r="C2054" t="s">
        <v>6151</v>
      </c>
      <c r="D2054">
        <v>0</v>
      </c>
      <c r="E2054">
        <v>0</v>
      </c>
      <c r="F2054" t="s">
        <v>15</v>
      </c>
      <c r="G2054" t="s">
        <v>6152</v>
      </c>
      <c r="H2054" t="s">
        <v>6153</v>
      </c>
      <c r="I2054">
        <v>51</v>
      </c>
      <c r="J2054" t="b">
        <v>0</v>
      </c>
      <c r="K2054">
        <v>403</v>
      </c>
      <c r="L2054">
        <v>6655</v>
      </c>
      <c r="M2054" s="1">
        <v>43631.479641203703</v>
      </c>
    </row>
    <row r="2055" spans="1:13" ht="40.5">
      <c r="A2055" t="s">
        <v>6154</v>
      </c>
      <c r="B2055" s="1">
        <v>43928.541504629633</v>
      </c>
      <c r="C2055" t="s">
        <v>6155</v>
      </c>
      <c r="D2055">
        <v>0</v>
      </c>
      <c r="E2055">
        <v>1</v>
      </c>
      <c r="F2055" t="s">
        <v>15</v>
      </c>
      <c r="G2055" t="s">
        <v>6156</v>
      </c>
      <c r="H2055" s="2" t="s">
        <v>6157</v>
      </c>
      <c r="I2055">
        <v>594</v>
      </c>
      <c r="J2055" t="b">
        <v>0</v>
      </c>
      <c r="K2055">
        <v>1005</v>
      </c>
      <c r="L2055">
        <v>126578</v>
      </c>
      <c r="M2055" s="1">
        <v>40417.411724537036</v>
      </c>
    </row>
    <row r="2056" spans="1:13">
      <c r="A2056" t="s">
        <v>6158</v>
      </c>
      <c r="B2056" s="1">
        <v>43928.541168981479</v>
      </c>
      <c r="C2056" t="s">
        <v>6159</v>
      </c>
      <c r="D2056">
        <v>0</v>
      </c>
      <c r="E2056">
        <v>0</v>
      </c>
      <c r="F2056" t="s">
        <v>15</v>
      </c>
      <c r="H2056" t="s">
        <v>6160</v>
      </c>
      <c r="I2056">
        <v>35</v>
      </c>
      <c r="J2056" t="b">
        <v>0</v>
      </c>
      <c r="K2056">
        <v>54</v>
      </c>
      <c r="L2056">
        <v>121</v>
      </c>
      <c r="M2056" s="1">
        <v>43855.060219907406</v>
      </c>
    </row>
    <row r="2057" spans="1:13" ht="40.5">
      <c r="A2057" t="s">
        <v>6161</v>
      </c>
      <c r="B2057" s="1">
        <v>43928.540960648148</v>
      </c>
      <c r="C2057" t="s">
        <v>6162</v>
      </c>
      <c r="D2057">
        <v>0</v>
      </c>
      <c r="E2057">
        <v>0</v>
      </c>
      <c r="F2057" t="s">
        <v>15</v>
      </c>
      <c r="H2057" s="2" t="s">
        <v>6163</v>
      </c>
      <c r="I2057">
        <v>28</v>
      </c>
      <c r="J2057" t="b">
        <v>0</v>
      </c>
      <c r="K2057">
        <v>1</v>
      </c>
      <c r="L2057">
        <v>4615</v>
      </c>
      <c r="M2057" s="1">
        <v>43457.55096064815</v>
      </c>
    </row>
    <row r="2058" spans="1:13">
      <c r="A2058" t="s">
        <v>6164</v>
      </c>
      <c r="B2058" s="1">
        <v>43928.540856481479</v>
      </c>
      <c r="C2058" t="s">
        <v>6165</v>
      </c>
      <c r="D2058">
        <v>0</v>
      </c>
      <c r="E2058">
        <v>0</v>
      </c>
      <c r="F2058" t="s">
        <v>15</v>
      </c>
      <c r="H2058" t="s">
        <v>6166</v>
      </c>
      <c r="I2058">
        <v>199</v>
      </c>
      <c r="J2058" t="b">
        <v>0</v>
      </c>
      <c r="K2058">
        <v>199</v>
      </c>
      <c r="L2058">
        <v>22040</v>
      </c>
      <c r="M2058" s="1">
        <v>40968.93041666667</v>
      </c>
    </row>
    <row r="2059" spans="1:13">
      <c r="A2059" t="s">
        <v>6167</v>
      </c>
      <c r="B2059" s="1">
        <v>43928.540833333333</v>
      </c>
      <c r="C2059" t="s">
        <v>6168</v>
      </c>
      <c r="D2059">
        <v>0</v>
      </c>
      <c r="E2059">
        <v>0</v>
      </c>
      <c r="F2059" t="s">
        <v>15</v>
      </c>
      <c r="H2059" t="s">
        <v>6169</v>
      </c>
      <c r="I2059">
        <v>23</v>
      </c>
      <c r="J2059" t="b">
        <v>0</v>
      </c>
      <c r="K2059">
        <v>48</v>
      </c>
      <c r="L2059">
        <v>14444</v>
      </c>
      <c r="M2059" s="1">
        <v>40053.544872685183</v>
      </c>
    </row>
    <row r="2060" spans="1:13">
      <c r="A2060" t="s">
        <v>6170</v>
      </c>
      <c r="B2060" s="1">
        <v>43928.540729166663</v>
      </c>
      <c r="C2060" t="s">
        <v>6171</v>
      </c>
      <c r="D2060">
        <v>0</v>
      </c>
      <c r="E2060">
        <v>0</v>
      </c>
      <c r="F2060" t="s">
        <v>15</v>
      </c>
      <c r="G2060" t="s">
        <v>6172</v>
      </c>
      <c r="H2060" t="s">
        <v>6173</v>
      </c>
      <c r="I2060">
        <v>959</v>
      </c>
      <c r="J2060" t="b">
        <v>0</v>
      </c>
      <c r="K2060">
        <v>752</v>
      </c>
      <c r="L2060">
        <v>53489</v>
      </c>
      <c r="M2060" s="1">
        <v>42170.007164351853</v>
      </c>
    </row>
    <row r="2061" spans="1:13">
      <c r="A2061" t="s">
        <v>6174</v>
      </c>
      <c r="B2061" s="1">
        <v>43928.540648148148</v>
      </c>
      <c r="C2061" t="s">
        <v>6175</v>
      </c>
      <c r="D2061">
        <v>0</v>
      </c>
      <c r="E2061">
        <v>0</v>
      </c>
      <c r="F2061" t="s">
        <v>15</v>
      </c>
      <c r="G2061" t="s">
        <v>6176</v>
      </c>
      <c r="H2061" t="s">
        <v>6177</v>
      </c>
      <c r="I2061">
        <v>906</v>
      </c>
      <c r="J2061" t="b">
        <v>0</v>
      </c>
      <c r="K2061">
        <v>385</v>
      </c>
      <c r="L2061">
        <v>114901</v>
      </c>
      <c r="M2061" s="1">
        <v>42343.245856481481</v>
      </c>
    </row>
    <row r="2062" spans="1:13">
      <c r="A2062" t="s">
        <v>6178</v>
      </c>
      <c r="B2062" s="1">
        <v>43928.540625000001</v>
      </c>
      <c r="C2062" t="s">
        <v>6179</v>
      </c>
      <c r="D2062">
        <v>4</v>
      </c>
      <c r="E2062">
        <v>0</v>
      </c>
      <c r="F2062" t="s">
        <v>15</v>
      </c>
      <c r="G2062" t="s">
        <v>6180</v>
      </c>
      <c r="H2062" t="s">
        <v>6181</v>
      </c>
      <c r="I2062">
        <v>510</v>
      </c>
      <c r="J2062" t="b">
        <v>0</v>
      </c>
      <c r="K2062">
        <v>570</v>
      </c>
      <c r="L2062">
        <v>747</v>
      </c>
      <c r="M2062" s="1">
        <v>43883.633090277777</v>
      </c>
    </row>
    <row r="2063" spans="1:13">
      <c r="A2063" t="s">
        <v>6182</v>
      </c>
      <c r="B2063" s="1">
        <v>43928.540173611109</v>
      </c>
      <c r="C2063" t="e">
        <f ca="1">_xlfn.SINGLE(ei25fkja 修理受付状況が確認できないため),明確なことはお伝えできないのですが,現在の「あんしん保証パック with AppleCare Services」で付与しているのはPayPayボーナスで,付与対象は先ほど案内したHPの内容ですのでご了承ください。(2/2)</f>
        <v>#NAME?</v>
      </c>
      <c r="D2063">
        <v>0</v>
      </c>
      <c r="E2063">
        <v>0</v>
      </c>
      <c r="F2063" t="s">
        <v>15</v>
      </c>
      <c r="G2063" t="s">
        <v>6183</v>
      </c>
      <c r="H2063" t="s">
        <v>6184</v>
      </c>
      <c r="I2063">
        <v>46127</v>
      </c>
      <c r="J2063" t="b">
        <v>0</v>
      </c>
      <c r="K2063">
        <v>13</v>
      </c>
      <c r="L2063">
        <v>642383</v>
      </c>
      <c r="M2063" s="1">
        <v>40317.195069444446</v>
      </c>
    </row>
    <row r="2064" spans="1:13">
      <c r="A2064" t="s">
        <v>6182</v>
      </c>
      <c r="B2064" s="1">
        <v>43928.540127314816</v>
      </c>
      <c r="C2064" t="e">
        <f ca="1">_xlfn.SINGLE(ei25fkja SBCare北川です。「あんしん保証パック with AppleCare Services」は2020年3月12日より内容変更となり),期間固定TポイントからPayPayボーナスの付与へ変更となりました。私どもではei25fkjaさまのご契約状況や(1/2)</f>
        <v>#NAME?</v>
      </c>
      <c r="D2064">
        <v>0</v>
      </c>
      <c r="E2064">
        <v>0</v>
      </c>
      <c r="F2064" t="s">
        <v>15</v>
      </c>
      <c r="G2064" t="s">
        <v>6183</v>
      </c>
      <c r="H2064" t="s">
        <v>6184</v>
      </c>
      <c r="I2064">
        <v>46127</v>
      </c>
      <c r="J2064" t="b">
        <v>0</v>
      </c>
      <c r="K2064">
        <v>13</v>
      </c>
      <c r="L2064">
        <v>642383</v>
      </c>
      <c r="M2064" s="1">
        <v>40317.195069444446</v>
      </c>
    </row>
    <row r="2065" spans="1:13">
      <c r="A2065" t="s">
        <v>6185</v>
      </c>
      <c r="B2065" s="1">
        <v>43928.53974537037</v>
      </c>
      <c r="C2065" t="e">
        <f ca="1">_xlfn.SINGLE(borderbb 感じ悪いけど支払いのときもPaypayでとか言わず),無言でスマホ出したりしてます。ウーハの筆談はマスク有無関わらずやっても良いかなと</f>
        <v>#NAME?</v>
      </c>
      <c r="D2065">
        <v>1</v>
      </c>
      <c r="E2065">
        <v>0</v>
      </c>
      <c r="F2065" t="s">
        <v>15</v>
      </c>
      <c r="G2065" t="s">
        <v>492</v>
      </c>
      <c r="I2065">
        <v>1596</v>
      </c>
      <c r="J2065" t="b">
        <v>0</v>
      </c>
      <c r="K2065">
        <v>292</v>
      </c>
      <c r="L2065">
        <v>27164</v>
      </c>
      <c r="M2065" s="1">
        <v>40278.567557870374</v>
      </c>
    </row>
    <row r="2066" spans="1:13">
      <c r="A2066" t="s">
        <v>6186</v>
      </c>
      <c r="B2066" s="1">
        <v>43928.539699074077</v>
      </c>
      <c r="C2066" t="s">
        <v>6187</v>
      </c>
      <c r="D2066">
        <v>20</v>
      </c>
      <c r="E2066">
        <v>0</v>
      </c>
      <c r="F2066" t="s">
        <v>15</v>
      </c>
      <c r="G2066" t="s">
        <v>4883</v>
      </c>
      <c r="H2066" t="s">
        <v>6188</v>
      </c>
      <c r="I2066">
        <v>1279</v>
      </c>
      <c r="J2066" t="b">
        <v>0</v>
      </c>
      <c r="K2066">
        <v>676</v>
      </c>
      <c r="L2066">
        <v>41515</v>
      </c>
      <c r="M2066" s="1">
        <v>39996.031018518515</v>
      </c>
    </row>
    <row r="2067" spans="1:13">
      <c r="A2067" t="s">
        <v>6189</v>
      </c>
      <c r="B2067" s="1">
        <v>43928.539375</v>
      </c>
      <c r="C2067" t="s">
        <v>6190</v>
      </c>
      <c r="D2067">
        <v>17</v>
      </c>
      <c r="E2067">
        <v>0</v>
      </c>
      <c r="F2067" t="s">
        <v>15</v>
      </c>
      <c r="G2067" t="s">
        <v>72</v>
      </c>
      <c r="H2067" t="s">
        <v>6191</v>
      </c>
      <c r="I2067">
        <v>510</v>
      </c>
      <c r="J2067" t="b">
        <v>0</v>
      </c>
      <c r="K2067">
        <v>702</v>
      </c>
      <c r="L2067">
        <v>4792</v>
      </c>
      <c r="M2067" s="1">
        <v>42499.339050925926</v>
      </c>
    </row>
    <row r="2068" spans="1:13">
      <c r="A2068" t="s">
        <v>5798</v>
      </c>
      <c r="B2068" s="1">
        <v>43928.539270833331</v>
      </c>
      <c r="C2068" t="e">
        <f ca="1">_xlfn.SINGLE(TamoYuji _xlfn.SINGLE(TAKOYAKI777GIFT PayPayは嬉しいの🥺🌟))</f>
        <v>#NAME?</v>
      </c>
      <c r="D2068">
        <v>1</v>
      </c>
      <c r="E2068">
        <v>0</v>
      </c>
      <c r="F2068" t="s">
        <v>15</v>
      </c>
      <c r="H2068" t="s">
        <v>5799</v>
      </c>
      <c r="I2068">
        <v>3877</v>
      </c>
      <c r="J2068" t="b">
        <v>0</v>
      </c>
      <c r="K2068">
        <v>4810</v>
      </c>
      <c r="L2068">
        <v>28203</v>
      </c>
      <c r="M2068" s="1">
        <v>41080.585347222222</v>
      </c>
    </row>
    <row r="2069" spans="1:13">
      <c r="A2069" t="s">
        <v>6041</v>
      </c>
      <c r="B2069" s="1">
        <v>43928.538946759261</v>
      </c>
      <c r="C2069" t="s">
        <v>6192</v>
      </c>
      <c r="D2069">
        <v>1</v>
      </c>
      <c r="E2069">
        <v>0</v>
      </c>
      <c r="F2069" t="s">
        <v>15</v>
      </c>
      <c r="H2069" t="s">
        <v>6043</v>
      </c>
      <c r="I2069">
        <v>719</v>
      </c>
      <c r="J2069" t="b">
        <v>0</v>
      </c>
      <c r="K2069">
        <v>2</v>
      </c>
      <c r="L2069">
        <v>199001</v>
      </c>
      <c r="M2069" s="1">
        <v>43069.775324074071</v>
      </c>
    </row>
    <row r="2070" spans="1:13">
      <c r="A2070" t="s">
        <v>6193</v>
      </c>
      <c r="B2070" s="1">
        <v>43928.538668981484</v>
      </c>
      <c r="C2070" t="s">
        <v>6194</v>
      </c>
      <c r="D2070">
        <v>0</v>
      </c>
      <c r="E2070">
        <v>0</v>
      </c>
      <c r="F2070" t="s">
        <v>15</v>
      </c>
      <c r="G2070" t="s">
        <v>618</v>
      </c>
      <c r="H2070" t="s">
        <v>6195</v>
      </c>
      <c r="I2070">
        <v>71</v>
      </c>
      <c r="J2070" t="b">
        <v>0</v>
      </c>
      <c r="K2070">
        <v>184</v>
      </c>
      <c r="L2070">
        <v>8760</v>
      </c>
      <c r="M2070" s="1">
        <v>42549.626168981478</v>
      </c>
    </row>
    <row r="2071" spans="1:13">
      <c r="A2071" t="s">
        <v>3860</v>
      </c>
      <c r="B2071" s="1">
        <v>43928.538611111115</v>
      </c>
      <c r="C2071" t="s">
        <v>6196</v>
      </c>
      <c r="D2071">
        <v>3</v>
      </c>
      <c r="E2071">
        <v>0</v>
      </c>
      <c r="F2071" t="s">
        <v>15</v>
      </c>
      <c r="H2071" t="s">
        <v>3861</v>
      </c>
      <c r="I2071">
        <v>103</v>
      </c>
      <c r="J2071" t="b">
        <v>0</v>
      </c>
      <c r="K2071">
        <v>172</v>
      </c>
      <c r="L2071">
        <v>9102</v>
      </c>
      <c r="M2071" s="1">
        <v>40039.483229166668</v>
      </c>
    </row>
    <row r="2072" spans="1:13">
      <c r="A2072" t="s">
        <v>6193</v>
      </c>
      <c r="B2072" s="1">
        <v>43928.538321759261</v>
      </c>
      <c r="C2072" t="s">
        <v>6197</v>
      </c>
      <c r="D2072">
        <v>0</v>
      </c>
      <c r="E2072">
        <v>0</v>
      </c>
      <c r="F2072" t="s">
        <v>15</v>
      </c>
      <c r="G2072" t="s">
        <v>618</v>
      </c>
      <c r="H2072" t="s">
        <v>6195</v>
      </c>
      <c r="I2072">
        <v>71</v>
      </c>
      <c r="J2072" t="b">
        <v>0</v>
      </c>
      <c r="K2072">
        <v>184</v>
      </c>
      <c r="L2072">
        <v>8760</v>
      </c>
      <c r="M2072" s="1">
        <v>42549.626168981478</v>
      </c>
    </row>
    <row r="2073" spans="1:13">
      <c r="A2073" t="s">
        <v>6198</v>
      </c>
      <c r="B2073" s="1">
        <v>43928.538298611114</v>
      </c>
      <c r="C2073" t="s">
        <v>6199</v>
      </c>
      <c r="D2073">
        <v>1</v>
      </c>
      <c r="E2073">
        <v>0</v>
      </c>
      <c r="F2073" t="s">
        <v>15</v>
      </c>
      <c r="H2073" t="s">
        <v>6200</v>
      </c>
      <c r="I2073">
        <v>1484</v>
      </c>
      <c r="J2073" t="b">
        <v>0</v>
      </c>
      <c r="K2073">
        <v>849</v>
      </c>
      <c r="L2073">
        <v>188374</v>
      </c>
      <c r="M2073" s="1">
        <v>41176.57539351852</v>
      </c>
    </row>
    <row r="2074" spans="1:13">
      <c r="A2074" t="s">
        <v>6201</v>
      </c>
      <c r="B2074" s="1">
        <v>43928.538252314815</v>
      </c>
      <c r="C2074" t="s">
        <v>6202</v>
      </c>
      <c r="D2074">
        <v>0</v>
      </c>
      <c r="E2074">
        <v>0</v>
      </c>
      <c r="F2074" t="s">
        <v>15</v>
      </c>
      <c r="G2074" t="s">
        <v>6203</v>
      </c>
      <c r="H2074" t="s">
        <v>6204</v>
      </c>
      <c r="I2074">
        <v>936</v>
      </c>
      <c r="J2074" t="b">
        <v>0</v>
      </c>
      <c r="K2074">
        <v>61</v>
      </c>
      <c r="L2074">
        <v>13079</v>
      </c>
      <c r="M2074" s="1">
        <v>41764.498657407406</v>
      </c>
    </row>
    <row r="2075" spans="1:13" ht="54">
      <c r="A2075" t="s">
        <v>6205</v>
      </c>
      <c r="B2075" s="1">
        <v>43928.537847222222</v>
      </c>
      <c r="C2075" t="s">
        <v>6206</v>
      </c>
      <c r="D2075">
        <v>5</v>
      </c>
      <c r="E2075">
        <v>3</v>
      </c>
      <c r="F2075" t="s">
        <v>15</v>
      </c>
      <c r="G2075" t="s">
        <v>72</v>
      </c>
      <c r="H2075" s="2" t="s">
        <v>6207</v>
      </c>
      <c r="I2075">
        <v>1411</v>
      </c>
      <c r="J2075" t="b">
        <v>0</v>
      </c>
      <c r="K2075">
        <v>1253</v>
      </c>
      <c r="L2075">
        <v>18495</v>
      </c>
      <c r="M2075" s="1">
        <v>42259.627905092595</v>
      </c>
    </row>
    <row r="2076" spans="1:13">
      <c r="A2076" t="s">
        <v>414</v>
      </c>
      <c r="B2076" s="1">
        <v>43928.537418981483</v>
      </c>
      <c r="C2076" t="s">
        <v>6208</v>
      </c>
      <c r="D2076">
        <v>1</v>
      </c>
      <c r="E2076">
        <v>0</v>
      </c>
      <c r="F2076" t="s">
        <v>15</v>
      </c>
      <c r="H2076" t="s">
        <v>416</v>
      </c>
      <c r="I2076">
        <v>28</v>
      </c>
      <c r="J2076" t="b">
        <v>0</v>
      </c>
      <c r="K2076">
        <v>39</v>
      </c>
      <c r="L2076">
        <v>5052</v>
      </c>
      <c r="M2076" s="1">
        <v>43678.207777777781</v>
      </c>
    </row>
    <row r="2077" spans="1:13" ht="27">
      <c r="A2077" t="s">
        <v>6209</v>
      </c>
      <c r="B2077" s="1">
        <v>43928.537407407406</v>
      </c>
      <c r="C2077" t="s">
        <v>6210</v>
      </c>
      <c r="D2077">
        <v>71</v>
      </c>
      <c r="E2077">
        <v>2</v>
      </c>
      <c r="F2077" t="s">
        <v>15</v>
      </c>
      <c r="G2077" t="s">
        <v>6211</v>
      </c>
      <c r="H2077" s="2" t="s">
        <v>6212</v>
      </c>
      <c r="I2077">
        <v>436</v>
      </c>
      <c r="J2077" t="b">
        <v>0</v>
      </c>
      <c r="K2077">
        <v>594</v>
      </c>
      <c r="L2077">
        <v>2258</v>
      </c>
      <c r="M2077" s="1">
        <v>43536.417337962965</v>
      </c>
    </row>
    <row r="2078" spans="1:13">
      <c r="A2078" t="s">
        <v>6213</v>
      </c>
      <c r="B2078" s="1">
        <v>43928.537002314813</v>
      </c>
      <c r="C2078" t="s">
        <v>6214</v>
      </c>
      <c r="D2078">
        <v>6</v>
      </c>
      <c r="E2078">
        <v>0</v>
      </c>
      <c r="F2078" t="s">
        <v>15</v>
      </c>
      <c r="G2078" t="s">
        <v>72</v>
      </c>
      <c r="H2078" t="s">
        <v>6215</v>
      </c>
      <c r="I2078">
        <v>906</v>
      </c>
      <c r="J2078" t="b">
        <v>0</v>
      </c>
      <c r="K2078">
        <v>793</v>
      </c>
      <c r="L2078">
        <v>3711</v>
      </c>
      <c r="M2078" s="1">
        <v>43547.778368055559</v>
      </c>
    </row>
    <row r="2079" spans="1:13">
      <c r="A2079" t="s">
        <v>6216</v>
      </c>
      <c r="B2079" s="1">
        <v>43928.536631944444</v>
      </c>
      <c r="C2079" t="s">
        <v>6217</v>
      </c>
      <c r="D2079">
        <v>2</v>
      </c>
      <c r="E2079">
        <v>0</v>
      </c>
      <c r="F2079" t="s">
        <v>15</v>
      </c>
      <c r="H2079" t="s">
        <v>6218</v>
      </c>
      <c r="I2079">
        <v>111</v>
      </c>
      <c r="J2079" t="b">
        <v>0</v>
      </c>
      <c r="K2079">
        <v>55</v>
      </c>
      <c r="L2079">
        <v>506</v>
      </c>
      <c r="M2079" s="1">
        <v>43863.202638888892</v>
      </c>
    </row>
    <row r="2080" spans="1:13">
      <c r="A2080" t="s">
        <v>6219</v>
      </c>
      <c r="B2080" s="1">
        <v>43928.536249999997</v>
      </c>
      <c r="C2080" t="s">
        <v>6220</v>
      </c>
      <c r="D2080">
        <v>17</v>
      </c>
      <c r="E2080">
        <v>27</v>
      </c>
      <c r="F2080" t="s">
        <v>15</v>
      </c>
      <c r="G2080" t="s">
        <v>6221</v>
      </c>
      <c r="H2080" t="s">
        <v>6222</v>
      </c>
      <c r="I2080">
        <v>1284</v>
      </c>
      <c r="J2080" t="b">
        <v>0</v>
      </c>
      <c r="K2080">
        <v>1067</v>
      </c>
      <c r="L2080">
        <v>1418</v>
      </c>
      <c r="M2080" s="1">
        <v>42446.793136574073</v>
      </c>
    </row>
    <row r="2081" spans="1:13">
      <c r="A2081" t="s">
        <v>6223</v>
      </c>
      <c r="B2081" s="1">
        <v>43928.536249999997</v>
      </c>
      <c r="C2081" t="s">
        <v>6224</v>
      </c>
      <c r="D2081">
        <v>0</v>
      </c>
      <c r="E2081">
        <v>0</v>
      </c>
      <c r="F2081" t="s">
        <v>15</v>
      </c>
      <c r="H2081" t="s">
        <v>6225</v>
      </c>
      <c r="I2081">
        <v>33</v>
      </c>
      <c r="J2081" t="b">
        <v>0</v>
      </c>
      <c r="K2081">
        <v>38</v>
      </c>
      <c r="L2081">
        <v>10412</v>
      </c>
      <c r="M2081" s="1">
        <v>42551.588969907411</v>
      </c>
    </row>
    <row r="2082" spans="1:13">
      <c r="A2082" t="s">
        <v>6226</v>
      </c>
      <c r="B2082" s="1">
        <v>43928.536203703705</v>
      </c>
      <c r="C2082" t="s">
        <v>6227</v>
      </c>
      <c r="D2082">
        <v>0</v>
      </c>
      <c r="E2082">
        <v>0</v>
      </c>
      <c r="F2082" t="s">
        <v>15</v>
      </c>
      <c r="G2082" t="s">
        <v>6228</v>
      </c>
      <c r="H2082" t="s">
        <v>6229</v>
      </c>
      <c r="I2082">
        <v>218</v>
      </c>
      <c r="J2082" t="b">
        <v>0</v>
      </c>
      <c r="K2082">
        <v>269</v>
      </c>
      <c r="L2082">
        <v>14939</v>
      </c>
      <c r="M2082" s="1">
        <v>43782.667118055557</v>
      </c>
    </row>
    <row r="2083" spans="1:13">
      <c r="A2083" t="s">
        <v>6230</v>
      </c>
      <c r="B2083" s="1">
        <v>43928.536087962966</v>
      </c>
      <c r="C2083" t="s">
        <v>6231</v>
      </c>
      <c r="D2083">
        <v>3</v>
      </c>
      <c r="E2083">
        <v>0</v>
      </c>
      <c r="F2083" t="s">
        <v>15</v>
      </c>
      <c r="G2083" t="s">
        <v>6232</v>
      </c>
      <c r="H2083" t="s">
        <v>6233</v>
      </c>
      <c r="I2083">
        <v>104</v>
      </c>
      <c r="J2083" t="b">
        <v>0</v>
      </c>
      <c r="K2083">
        <v>102</v>
      </c>
      <c r="L2083">
        <v>10654</v>
      </c>
      <c r="M2083" s="1">
        <v>43848.592662037037</v>
      </c>
    </row>
    <row r="2084" spans="1:13">
      <c r="A2084" t="s">
        <v>6234</v>
      </c>
      <c r="B2084" s="1">
        <v>43928.535937499997</v>
      </c>
      <c r="C2084" t="s">
        <v>6235</v>
      </c>
      <c r="D2084">
        <v>0</v>
      </c>
      <c r="E2084">
        <v>0</v>
      </c>
      <c r="F2084" t="s">
        <v>15</v>
      </c>
      <c r="G2084" t="s">
        <v>6236</v>
      </c>
      <c r="H2084" t="s">
        <v>6237</v>
      </c>
      <c r="I2084">
        <v>29</v>
      </c>
      <c r="J2084" t="b">
        <v>0</v>
      </c>
      <c r="K2084">
        <v>37</v>
      </c>
      <c r="L2084">
        <v>2821</v>
      </c>
      <c r="M2084" s="1">
        <v>43626.050243055557</v>
      </c>
    </row>
    <row r="2085" spans="1:13">
      <c r="A2085" t="s">
        <v>6238</v>
      </c>
      <c r="B2085" s="1">
        <v>43928.535821759258</v>
      </c>
      <c r="C2085" t="s">
        <v>6239</v>
      </c>
      <c r="D2085">
        <v>0</v>
      </c>
      <c r="E2085">
        <v>0</v>
      </c>
      <c r="F2085" t="s">
        <v>15</v>
      </c>
      <c r="G2085" t="s">
        <v>6240</v>
      </c>
      <c r="H2085" t="s">
        <v>6241</v>
      </c>
      <c r="I2085">
        <v>381</v>
      </c>
      <c r="J2085" t="b">
        <v>0</v>
      </c>
      <c r="K2085">
        <v>247</v>
      </c>
      <c r="L2085">
        <v>17058</v>
      </c>
      <c r="M2085" s="1">
        <v>40325.581273148149</v>
      </c>
    </row>
    <row r="2086" spans="1:13">
      <c r="A2086" t="s">
        <v>6242</v>
      </c>
      <c r="B2086" s="1">
        <v>43928.535787037035</v>
      </c>
      <c r="C2086" t="s">
        <v>6243</v>
      </c>
      <c r="D2086">
        <v>0</v>
      </c>
      <c r="E2086">
        <v>0</v>
      </c>
      <c r="F2086" t="s">
        <v>15</v>
      </c>
      <c r="H2086" t="s">
        <v>6244</v>
      </c>
      <c r="I2086">
        <v>239</v>
      </c>
      <c r="J2086" t="b">
        <v>0</v>
      </c>
      <c r="K2086">
        <v>797</v>
      </c>
      <c r="L2086">
        <v>27710</v>
      </c>
      <c r="M2086" s="1">
        <v>42003.590185185189</v>
      </c>
    </row>
    <row r="2087" spans="1:13" ht="148.5">
      <c r="A2087" t="s">
        <v>6245</v>
      </c>
      <c r="B2087" s="1">
        <v>43928.535578703704</v>
      </c>
      <c r="C2087" t="s">
        <v>6246</v>
      </c>
      <c r="D2087">
        <v>0</v>
      </c>
      <c r="E2087">
        <v>0</v>
      </c>
      <c r="F2087" t="s">
        <v>15</v>
      </c>
      <c r="G2087" t="s">
        <v>6247</v>
      </c>
      <c r="H2087" s="2" t="s">
        <v>6248</v>
      </c>
      <c r="I2087">
        <v>983</v>
      </c>
      <c r="J2087" t="b">
        <v>0</v>
      </c>
      <c r="K2087">
        <v>1760</v>
      </c>
      <c r="L2087">
        <v>57999</v>
      </c>
      <c r="M2087" s="1">
        <v>42934.027766203704</v>
      </c>
    </row>
    <row r="2088" spans="1:13" ht="67.5">
      <c r="A2088" t="s">
        <v>6249</v>
      </c>
      <c r="B2088" s="1">
        <v>43928.535532407404</v>
      </c>
      <c r="C2088" t="s">
        <v>6250</v>
      </c>
      <c r="D2088">
        <v>0</v>
      </c>
      <c r="E2088">
        <v>0</v>
      </c>
      <c r="F2088" t="s">
        <v>15</v>
      </c>
      <c r="G2088" t="s">
        <v>6251</v>
      </c>
      <c r="H2088" s="2" t="s">
        <v>6252</v>
      </c>
      <c r="I2088">
        <v>2584</v>
      </c>
      <c r="J2088" t="b">
        <v>0</v>
      </c>
      <c r="K2088">
        <v>55</v>
      </c>
      <c r="L2088">
        <v>72398</v>
      </c>
      <c r="M2088" s="1">
        <v>40434.099293981482</v>
      </c>
    </row>
    <row r="2089" spans="1:13">
      <c r="A2089" t="s">
        <v>6253</v>
      </c>
      <c r="B2089" s="1">
        <v>43928.534988425927</v>
      </c>
      <c r="C2089" t="s">
        <v>6254</v>
      </c>
      <c r="D2089">
        <v>5</v>
      </c>
      <c r="E2089">
        <v>1</v>
      </c>
      <c r="F2089" t="s">
        <v>15</v>
      </c>
      <c r="G2089" t="s">
        <v>6255</v>
      </c>
      <c r="H2089" t="s">
        <v>6256</v>
      </c>
      <c r="I2089">
        <v>579</v>
      </c>
      <c r="J2089" t="b">
        <v>0</v>
      </c>
      <c r="K2089">
        <v>98</v>
      </c>
      <c r="L2089">
        <v>8931</v>
      </c>
      <c r="M2089" s="1">
        <v>42311.946759259263</v>
      </c>
    </row>
    <row r="2090" spans="1:13">
      <c r="A2090" t="s">
        <v>6257</v>
      </c>
      <c r="B2090" s="1">
        <v>43928.534907407404</v>
      </c>
      <c r="C2090" t="s">
        <v>6258</v>
      </c>
      <c r="D2090">
        <v>38</v>
      </c>
      <c r="E2090">
        <v>2</v>
      </c>
      <c r="F2090" t="s">
        <v>15</v>
      </c>
      <c r="H2090" t="s">
        <v>6259</v>
      </c>
      <c r="I2090">
        <v>3753</v>
      </c>
      <c r="J2090" t="b">
        <v>0</v>
      </c>
      <c r="K2090">
        <v>3650</v>
      </c>
      <c r="L2090">
        <v>3575</v>
      </c>
      <c r="M2090" s="1">
        <v>43491.313148148147</v>
      </c>
    </row>
    <row r="2091" spans="1:13">
      <c r="A2091" t="s">
        <v>6234</v>
      </c>
      <c r="B2091" s="1">
        <v>43928.534872685188</v>
      </c>
      <c r="C2091" t="s">
        <v>6260</v>
      </c>
      <c r="D2091">
        <v>3</v>
      </c>
      <c r="E2091">
        <v>0</v>
      </c>
      <c r="F2091" t="s">
        <v>15</v>
      </c>
      <c r="G2091" t="s">
        <v>6236</v>
      </c>
      <c r="H2091" t="s">
        <v>6237</v>
      </c>
      <c r="I2091">
        <v>29</v>
      </c>
      <c r="J2091" t="b">
        <v>0</v>
      </c>
      <c r="K2091">
        <v>37</v>
      </c>
      <c r="L2091">
        <v>2821</v>
      </c>
      <c r="M2091" s="1">
        <v>43626.050243055557</v>
      </c>
    </row>
    <row r="2092" spans="1:13">
      <c r="A2092" t="s">
        <v>6170</v>
      </c>
      <c r="B2092" s="1">
        <v>43928.534525462965</v>
      </c>
      <c r="C2092" t="s">
        <v>6261</v>
      </c>
      <c r="D2092">
        <v>1</v>
      </c>
      <c r="E2092">
        <v>0</v>
      </c>
      <c r="F2092" t="s">
        <v>15</v>
      </c>
      <c r="G2092" t="s">
        <v>6172</v>
      </c>
      <c r="H2092" t="s">
        <v>6173</v>
      </c>
      <c r="I2092">
        <v>959</v>
      </c>
      <c r="J2092" t="b">
        <v>0</v>
      </c>
      <c r="K2092">
        <v>752</v>
      </c>
      <c r="L2092">
        <v>53489</v>
      </c>
      <c r="M2092" s="1">
        <v>42170.007164351853</v>
      </c>
    </row>
    <row r="2093" spans="1:13">
      <c r="A2093" t="s">
        <v>6262</v>
      </c>
      <c r="B2093" s="1">
        <v>43928.533796296295</v>
      </c>
      <c r="C2093" t="s">
        <v>6263</v>
      </c>
      <c r="D2093">
        <v>1</v>
      </c>
      <c r="E2093">
        <v>0</v>
      </c>
      <c r="F2093" t="s">
        <v>15</v>
      </c>
      <c r="G2093" t="s">
        <v>4883</v>
      </c>
      <c r="H2093" t="s">
        <v>6264</v>
      </c>
      <c r="I2093">
        <v>714</v>
      </c>
      <c r="J2093" t="b">
        <v>0</v>
      </c>
      <c r="K2093">
        <v>1067</v>
      </c>
      <c r="L2093">
        <v>39676</v>
      </c>
      <c r="M2093" s="1">
        <v>40614.039837962962</v>
      </c>
    </row>
    <row r="2094" spans="1:13">
      <c r="A2094" t="s">
        <v>6265</v>
      </c>
      <c r="B2094" s="1">
        <v>43928.533634259256</v>
      </c>
      <c r="C2094" t="s">
        <v>6266</v>
      </c>
      <c r="D2094">
        <v>0</v>
      </c>
      <c r="E2094">
        <v>0</v>
      </c>
      <c r="F2094" t="s">
        <v>15</v>
      </c>
      <c r="H2094" t="s">
        <v>6267</v>
      </c>
      <c r="I2094">
        <v>9</v>
      </c>
      <c r="J2094" t="b">
        <v>0</v>
      </c>
      <c r="K2094">
        <v>33</v>
      </c>
      <c r="L2094">
        <v>558</v>
      </c>
      <c r="M2094" s="1">
        <v>43707.77238425926</v>
      </c>
    </row>
    <row r="2095" spans="1:13">
      <c r="A2095" t="s">
        <v>6268</v>
      </c>
      <c r="B2095" s="1">
        <v>43928.533564814818</v>
      </c>
      <c r="C2095" t="s">
        <v>6269</v>
      </c>
      <c r="D2095">
        <v>0</v>
      </c>
      <c r="E2095">
        <v>0</v>
      </c>
      <c r="F2095" t="s">
        <v>15</v>
      </c>
      <c r="G2095" t="s">
        <v>880</v>
      </c>
      <c r="H2095" t="s">
        <v>6270</v>
      </c>
      <c r="I2095">
        <v>1002</v>
      </c>
      <c r="J2095" t="b">
        <v>0</v>
      </c>
      <c r="K2095">
        <v>698</v>
      </c>
      <c r="L2095">
        <v>99522</v>
      </c>
      <c r="M2095" s="1">
        <v>40216.647893518515</v>
      </c>
    </row>
    <row r="2096" spans="1:13">
      <c r="A2096" t="s">
        <v>6271</v>
      </c>
      <c r="B2096" s="1">
        <v>43928.533530092594</v>
      </c>
      <c r="C2096" t="s">
        <v>6272</v>
      </c>
      <c r="D2096">
        <v>0</v>
      </c>
      <c r="E2096">
        <v>0</v>
      </c>
      <c r="F2096" t="s">
        <v>15</v>
      </c>
      <c r="H2096" t="s">
        <v>6273</v>
      </c>
      <c r="I2096">
        <v>205</v>
      </c>
      <c r="J2096" t="b">
        <v>0</v>
      </c>
      <c r="K2096">
        <v>219</v>
      </c>
      <c r="L2096">
        <v>18977</v>
      </c>
      <c r="M2096" s="1">
        <v>42006.059618055559</v>
      </c>
    </row>
    <row r="2097" spans="1:13">
      <c r="A2097" t="s">
        <v>6265</v>
      </c>
      <c r="B2097" s="1">
        <v>43928.533333333333</v>
      </c>
      <c r="C2097" t="s">
        <v>6274</v>
      </c>
      <c r="D2097">
        <v>0</v>
      </c>
      <c r="E2097">
        <v>0</v>
      </c>
      <c r="F2097" t="s">
        <v>15</v>
      </c>
      <c r="H2097" t="s">
        <v>6267</v>
      </c>
      <c r="I2097">
        <v>9</v>
      </c>
      <c r="J2097" t="b">
        <v>0</v>
      </c>
      <c r="K2097">
        <v>33</v>
      </c>
      <c r="L2097">
        <v>558</v>
      </c>
      <c r="M2097" s="1">
        <v>43707.77238425926</v>
      </c>
    </row>
    <row r="2098" spans="1:13">
      <c r="A2098" t="s">
        <v>6275</v>
      </c>
      <c r="B2098" s="1">
        <v>43928.533148148148</v>
      </c>
      <c r="C2098" t="s">
        <v>6276</v>
      </c>
      <c r="D2098">
        <v>0</v>
      </c>
      <c r="E2098">
        <v>0</v>
      </c>
      <c r="F2098" t="s">
        <v>15</v>
      </c>
      <c r="G2098" t="s">
        <v>6277</v>
      </c>
      <c r="H2098" t="s">
        <v>6278</v>
      </c>
      <c r="I2098">
        <v>922</v>
      </c>
      <c r="J2098" t="b">
        <v>0</v>
      </c>
      <c r="K2098">
        <v>1176</v>
      </c>
      <c r="L2098">
        <v>12594</v>
      </c>
      <c r="M2098" s="1">
        <v>41206.603819444441</v>
      </c>
    </row>
    <row r="2099" spans="1:13" ht="121.5">
      <c r="A2099" t="s">
        <v>6279</v>
      </c>
      <c r="B2099" s="1">
        <v>43928.533032407409</v>
      </c>
      <c r="C2099" t="e">
        <f ca="1">official_paypay 無事帰還…</f>
        <v>#NAME?</v>
      </c>
      <c r="D2099">
        <v>1</v>
      </c>
      <c r="E2099">
        <v>0</v>
      </c>
      <c r="F2099" t="s">
        <v>15</v>
      </c>
      <c r="G2099" t="s">
        <v>6280</v>
      </c>
      <c r="H2099" s="2" t="s">
        <v>6281</v>
      </c>
      <c r="I2099">
        <v>742</v>
      </c>
      <c r="J2099" t="b">
        <v>0</v>
      </c>
      <c r="K2099">
        <v>297</v>
      </c>
      <c r="L2099">
        <v>18569</v>
      </c>
      <c r="M2099" s="1">
        <v>42961.344652777778</v>
      </c>
    </row>
    <row r="2100" spans="1:13" ht="81">
      <c r="A2100" t="s">
        <v>6282</v>
      </c>
      <c r="B2100" s="1">
        <v>43928.533020833333</v>
      </c>
      <c r="C2100" t="s">
        <v>6283</v>
      </c>
      <c r="D2100">
        <v>0</v>
      </c>
      <c r="E2100">
        <v>0</v>
      </c>
      <c r="F2100" t="s">
        <v>15</v>
      </c>
      <c r="G2100" t="s">
        <v>880</v>
      </c>
      <c r="H2100" s="2" t="s">
        <v>6284</v>
      </c>
      <c r="I2100">
        <v>4814</v>
      </c>
      <c r="J2100" t="b">
        <v>0</v>
      </c>
      <c r="K2100">
        <v>5198</v>
      </c>
      <c r="L2100">
        <v>2283</v>
      </c>
      <c r="M2100" s="1">
        <v>43404.314212962963</v>
      </c>
    </row>
    <row r="2101" spans="1:13">
      <c r="A2101" t="s">
        <v>6285</v>
      </c>
      <c r="B2101" s="1">
        <v>43928.532916666663</v>
      </c>
      <c r="C2101" t="e" cm="1">
        <f t="array" aca="1" ref="C2101" ca="1">_xlfn.SINGLE(yuyuyuzuu_ まぁ言うてもDMすらした事ないPayPayです(｡-_-｡))</f>
        <v>#NAME?</v>
      </c>
      <c r="D2101">
        <v>0</v>
      </c>
      <c r="E2101">
        <v>0</v>
      </c>
      <c r="F2101" t="s">
        <v>15</v>
      </c>
      <c r="H2101" t="s">
        <v>6286</v>
      </c>
      <c r="I2101">
        <v>11</v>
      </c>
      <c r="J2101" t="b">
        <v>0</v>
      </c>
      <c r="K2101">
        <v>54</v>
      </c>
      <c r="L2101">
        <v>5166</v>
      </c>
      <c r="M2101" s="1">
        <v>41854.680046296293</v>
      </c>
    </row>
    <row r="2102" spans="1:13">
      <c r="A2102" t="s">
        <v>6287</v>
      </c>
      <c r="B2102" s="1">
        <v>43928.532881944448</v>
      </c>
      <c r="C2102" t="s">
        <v>6288</v>
      </c>
      <c r="D2102">
        <v>0</v>
      </c>
      <c r="E2102">
        <v>0</v>
      </c>
      <c r="F2102" t="s">
        <v>15</v>
      </c>
      <c r="G2102" t="s">
        <v>6289</v>
      </c>
      <c r="H2102" t="s">
        <v>6290</v>
      </c>
      <c r="I2102">
        <v>1158</v>
      </c>
      <c r="J2102" t="b">
        <v>0</v>
      </c>
      <c r="K2102">
        <v>1653</v>
      </c>
      <c r="L2102">
        <v>2042</v>
      </c>
      <c r="M2102" s="1">
        <v>43580.681458333333</v>
      </c>
    </row>
    <row r="2103" spans="1:13">
      <c r="A2103" t="s">
        <v>6291</v>
      </c>
      <c r="B2103" s="1">
        <v>43928.532673611109</v>
      </c>
      <c r="C2103" t="e">
        <f ca="1">eightlien PayPay沼へようこそwww</f>
        <v>#NAME?</v>
      </c>
      <c r="D2103">
        <v>0</v>
      </c>
      <c r="E2103">
        <v>0</v>
      </c>
      <c r="F2103" t="s">
        <v>15</v>
      </c>
      <c r="H2103" t="s">
        <v>6292</v>
      </c>
      <c r="I2103">
        <v>473</v>
      </c>
      <c r="J2103" t="b">
        <v>0</v>
      </c>
      <c r="K2103">
        <v>476</v>
      </c>
      <c r="L2103">
        <v>34601</v>
      </c>
      <c r="M2103" s="1">
        <v>42800.371296296296</v>
      </c>
    </row>
    <row r="2104" spans="1:13">
      <c r="A2104" t="s">
        <v>3210</v>
      </c>
      <c r="B2104" s="1">
        <v>43928.532337962963</v>
      </c>
      <c r="C2104" t="s">
        <v>6293</v>
      </c>
      <c r="D2104">
        <v>0</v>
      </c>
      <c r="E2104">
        <v>0</v>
      </c>
      <c r="F2104" t="s">
        <v>15</v>
      </c>
      <c r="G2104" t="s">
        <v>3212</v>
      </c>
      <c r="H2104" t="s">
        <v>3213</v>
      </c>
      <c r="I2104">
        <v>4719</v>
      </c>
      <c r="J2104" t="b">
        <v>0</v>
      </c>
      <c r="K2104">
        <v>5211</v>
      </c>
      <c r="L2104">
        <v>32676</v>
      </c>
      <c r="M2104" s="1">
        <v>40234.171597222223</v>
      </c>
    </row>
    <row r="2105" spans="1:13">
      <c r="A2105" t="s">
        <v>6294</v>
      </c>
      <c r="B2105" s="1">
        <v>43928.532118055555</v>
      </c>
      <c r="C2105" t="s">
        <v>6295</v>
      </c>
      <c r="D2105">
        <v>0</v>
      </c>
      <c r="E2105">
        <v>0</v>
      </c>
      <c r="F2105" t="s">
        <v>15</v>
      </c>
      <c r="G2105" t="s">
        <v>6296</v>
      </c>
      <c r="H2105" t="s">
        <v>6297</v>
      </c>
      <c r="I2105">
        <v>917</v>
      </c>
      <c r="J2105" t="b">
        <v>0</v>
      </c>
      <c r="K2105">
        <v>1423</v>
      </c>
      <c r="L2105">
        <v>4013</v>
      </c>
      <c r="M2105" s="1">
        <v>43356.557268518518</v>
      </c>
    </row>
    <row r="2106" spans="1:13">
      <c r="A2106" t="s">
        <v>6298</v>
      </c>
      <c r="B2106" s="1">
        <v>43928.531724537039</v>
      </c>
      <c r="C2106" t="s">
        <v>6299</v>
      </c>
      <c r="D2106">
        <v>0</v>
      </c>
      <c r="E2106">
        <v>0</v>
      </c>
      <c r="F2106" t="s">
        <v>15</v>
      </c>
      <c r="G2106" t="s">
        <v>5673</v>
      </c>
      <c r="H2106" t="s">
        <v>6300</v>
      </c>
      <c r="I2106">
        <v>166</v>
      </c>
      <c r="J2106" t="b">
        <v>0</v>
      </c>
      <c r="K2106">
        <v>195</v>
      </c>
      <c r="L2106">
        <v>498</v>
      </c>
      <c r="M2106" s="1">
        <v>43269.267280092594</v>
      </c>
    </row>
    <row r="2107" spans="1:13">
      <c r="A2107" t="s">
        <v>6301</v>
      </c>
      <c r="B2107" s="1">
        <v>43928.531631944446</v>
      </c>
      <c r="C2107" t="s">
        <v>6302</v>
      </c>
      <c r="D2107">
        <v>29</v>
      </c>
      <c r="E2107">
        <v>0</v>
      </c>
      <c r="F2107" t="s">
        <v>15</v>
      </c>
      <c r="H2107" t="s">
        <v>6303</v>
      </c>
      <c r="I2107">
        <v>1442</v>
      </c>
      <c r="J2107" t="b">
        <v>0</v>
      </c>
      <c r="K2107">
        <v>15</v>
      </c>
      <c r="L2107">
        <v>2317</v>
      </c>
      <c r="M2107" s="1">
        <v>43525.432453703703</v>
      </c>
    </row>
    <row r="2108" spans="1:13">
      <c r="A2108" t="s">
        <v>6304</v>
      </c>
      <c r="B2108" s="1">
        <v>43928.531377314815</v>
      </c>
      <c r="C2108" t="s">
        <v>6305</v>
      </c>
      <c r="D2108">
        <v>0</v>
      </c>
      <c r="E2108">
        <v>0</v>
      </c>
      <c r="F2108" t="s">
        <v>15</v>
      </c>
      <c r="G2108" t="s">
        <v>6306</v>
      </c>
      <c r="H2108" t="s">
        <v>6307</v>
      </c>
      <c r="I2108">
        <v>498</v>
      </c>
      <c r="J2108" t="b">
        <v>0</v>
      </c>
      <c r="K2108">
        <v>525</v>
      </c>
      <c r="L2108">
        <v>81748</v>
      </c>
      <c r="M2108" s="1">
        <v>39192.729791666665</v>
      </c>
    </row>
    <row r="2109" spans="1:13" ht="54">
      <c r="A2109" t="s">
        <v>6308</v>
      </c>
      <c r="B2109" s="1">
        <v>43928.531342592592</v>
      </c>
      <c r="C2109" t="s">
        <v>6309</v>
      </c>
      <c r="D2109">
        <v>0</v>
      </c>
      <c r="E2109">
        <v>0</v>
      </c>
      <c r="F2109" t="s">
        <v>15</v>
      </c>
      <c r="G2109" t="s">
        <v>6310</v>
      </c>
      <c r="H2109" s="2" t="s">
        <v>6311</v>
      </c>
      <c r="I2109">
        <v>1993</v>
      </c>
      <c r="J2109" t="b">
        <v>0</v>
      </c>
      <c r="K2109">
        <v>989</v>
      </c>
      <c r="L2109">
        <v>395299</v>
      </c>
      <c r="M2109" s="1">
        <v>40792.659953703704</v>
      </c>
    </row>
    <row r="2110" spans="1:13">
      <c r="A2110" t="s">
        <v>6312</v>
      </c>
      <c r="B2110" s="1">
        <v>43928.531215277777</v>
      </c>
      <c r="C2110" t="s">
        <v>6313</v>
      </c>
      <c r="D2110">
        <v>0</v>
      </c>
      <c r="E2110">
        <v>0</v>
      </c>
      <c r="F2110" t="s">
        <v>15</v>
      </c>
      <c r="G2110" t="s">
        <v>6314</v>
      </c>
      <c r="H2110" t="s">
        <v>6315</v>
      </c>
      <c r="I2110">
        <v>293</v>
      </c>
      <c r="J2110" t="b">
        <v>0</v>
      </c>
      <c r="K2110">
        <v>740</v>
      </c>
      <c r="L2110">
        <v>94276</v>
      </c>
      <c r="M2110" s="1">
        <v>40308.120671296296</v>
      </c>
    </row>
    <row r="2111" spans="1:13">
      <c r="A2111" t="s">
        <v>6316</v>
      </c>
      <c r="B2111" s="1">
        <v>43928.531111111108</v>
      </c>
      <c r="C2111" t="s">
        <v>6317</v>
      </c>
      <c r="D2111">
        <v>0</v>
      </c>
      <c r="E2111">
        <v>0</v>
      </c>
      <c r="F2111" t="s">
        <v>15</v>
      </c>
      <c r="H2111" t="s">
        <v>6318</v>
      </c>
      <c r="I2111">
        <v>14</v>
      </c>
      <c r="J2111" t="b">
        <v>0</v>
      </c>
      <c r="K2111">
        <v>13</v>
      </c>
      <c r="L2111">
        <v>384</v>
      </c>
      <c r="M2111" s="1">
        <v>42114.57603009259</v>
      </c>
    </row>
    <row r="2112" spans="1:13">
      <c r="A2112" t="s">
        <v>6319</v>
      </c>
      <c r="B2112" s="1">
        <v>43928.530856481484</v>
      </c>
      <c r="C2112" t="s">
        <v>6320</v>
      </c>
      <c r="D2112">
        <v>1</v>
      </c>
      <c r="E2112">
        <v>0</v>
      </c>
      <c r="F2112" t="s">
        <v>15</v>
      </c>
      <c r="G2112" t="s">
        <v>357</v>
      </c>
      <c r="H2112" t="s">
        <v>6321</v>
      </c>
      <c r="I2112">
        <v>701</v>
      </c>
      <c r="J2112" t="b">
        <v>0</v>
      </c>
      <c r="K2112">
        <v>584</v>
      </c>
      <c r="L2112">
        <v>63195</v>
      </c>
      <c r="M2112" s="1">
        <v>41259.467858796299</v>
      </c>
    </row>
    <row r="2113" spans="1:13">
      <c r="A2113" t="s">
        <v>5939</v>
      </c>
      <c r="B2113" s="1">
        <v>43928.530740740738</v>
      </c>
      <c r="C2113" t="e">
        <f ca="1">official_paypay 情けないことにMサイズが食べきれない🍺😭🍕</f>
        <v>#NAME?</v>
      </c>
      <c r="D2113">
        <v>2</v>
      </c>
      <c r="E2113">
        <v>0</v>
      </c>
      <c r="F2113" t="s">
        <v>15</v>
      </c>
      <c r="G2113" t="s">
        <v>5940</v>
      </c>
      <c r="H2113" t="s">
        <v>5941</v>
      </c>
      <c r="I2113">
        <v>541</v>
      </c>
      <c r="J2113" t="b">
        <v>0</v>
      </c>
      <c r="K2113">
        <v>837</v>
      </c>
      <c r="L2113">
        <v>53834</v>
      </c>
      <c r="M2113" s="1">
        <v>42540.195706018516</v>
      </c>
    </row>
    <row r="2114" spans="1:13">
      <c r="A2114" t="s">
        <v>6268</v>
      </c>
      <c r="B2114" s="1">
        <v>43928.53052083333</v>
      </c>
      <c r="C2114" t="s">
        <v>6322</v>
      </c>
      <c r="D2114">
        <v>0</v>
      </c>
      <c r="E2114">
        <v>0</v>
      </c>
      <c r="F2114" t="s">
        <v>15</v>
      </c>
      <c r="G2114" t="s">
        <v>880</v>
      </c>
      <c r="H2114" t="s">
        <v>6270</v>
      </c>
      <c r="I2114">
        <v>1002</v>
      </c>
      <c r="J2114" t="b">
        <v>0</v>
      </c>
      <c r="K2114">
        <v>698</v>
      </c>
      <c r="L2114">
        <v>99522</v>
      </c>
      <c r="M2114" s="1">
        <v>40216.647893518515</v>
      </c>
    </row>
    <row r="2115" spans="1:13">
      <c r="A2115" t="s">
        <v>6323</v>
      </c>
      <c r="B2115" s="1">
        <v>43928.530439814815</v>
      </c>
      <c r="C2115" t="s">
        <v>6324</v>
      </c>
      <c r="D2115">
        <v>0</v>
      </c>
      <c r="E2115">
        <v>0</v>
      </c>
      <c r="F2115" t="s">
        <v>15</v>
      </c>
      <c r="G2115" t="s">
        <v>6325</v>
      </c>
      <c r="H2115" t="s">
        <v>6326</v>
      </c>
      <c r="I2115">
        <v>572</v>
      </c>
      <c r="J2115" t="b">
        <v>0</v>
      </c>
      <c r="K2115">
        <v>461</v>
      </c>
      <c r="L2115">
        <v>33689</v>
      </c>
      <c r="M2115" s="1">
        <v>41220.974699074075</v>
      </c>
    </row>
    <row r="2116" spans="1:13" ht="54">
      <c r="A2116" t="s">
        <v>6327</v>
      </c>
      <c r="B2116" s="1">
        <v>43928.530335648145</v>
      </c>
      <c r="C2116" t="s">
        <v>6328</v>
      </c>
      <c r="D2116">
        <v>0</v>
      </c>
      <c r="E2116">
        <v>0</v>
      </c>
      <c r="F2116" t="s">
        <v>15</v>
      </c>
      <c r="G2116" t="s">
        <v>6329</v>
      </c>
      <c r="H2116" s="2" t="s">
        <v>6330</v>
      </c>
      <c r="I2116">
        <v>1767</v>
      </c>
      <c r="J2116" t="b">
        <v>0</v>
      </c>
      <c r="K2116">
        <v>572</v>
      </c>
      <c r="L2116">
        <v>23290</v>
      </c>
      <c r="M2116" s="1">
        <v>41745.853067129632</v>
      </c>
    </row>
    <row r="2117" spans="1:13">
      <c r="A2117" t="s">
        <v>6331</v>
      </c>
      <c r="B2117" s="1">
        <v>43928.53020833333</v>
      </c>
      <c r="C2117" t="s">
        <v>6332</v>
      </c>
      <c r="D2117">
        <v>2</v>
      </c>
      <c r="E2117">
        <v>0</v>
      </c>
      <c r="F2117" t="s">
        <v>15</v>
      </c>
      <c r="H2117" t="s">
        <v>6333</v>
      </c>
      <c r="I2117">
        <v>163</v>
      </c>
      <c r="J2117" t="b">
        <v>0</v>
      </c>
      <c r="K2117">
        <v>203</v>
      </c>
      <c r="L2117">
        <v>36394</v>
      </c>
      <c r="M2117" s="1">
        <v>39562.01353009259</v>
      </c>
    </row>
    <row r="2118" spans="1:13">
      <c r="A2118" t="s">
        <v>6334</v>
      </c>
      <c r="B2118" s="1">
        <v>43928.530138888891</v>
      </c>
      <c r="C2118" t="s">
        <v>6335</v>
      </c>
      <c r="D2118">
        <v>0</v>
      </c>
      <c r="E2118">
        <v>0</v>
      </c>
      <c r="F2118" t="s">
        <v>15</v>
      </c>
      <c r="G2118" t="s">
        <v>6336</v>
      </c>
      <c r="H2118" t="s">
        <v>6337</v>
      </c>
      <c r="I2118">
        <v>810</v>
      </c>
      <c r="J2118" t="b">
        <v>0</v>
      </c>
      <c r="K2118">
        <v>132</v>
      </c>
      <c r="L2118">
        <v>8395</v>
      </c>
      <c r="M2118" s="1">
        <v>39995.549247685187</v>
      </c>
    </row>
    <row r="2119" spans="1:13">
      <c r="A2119" t="s">
        <v>6316</v>
      </c>
      <c r="B2119" s="1">
        <v>43928.530046296299</v>
      </c>
      <c r="C2119" t="s">
        <v>6338</v>
      </c>
      <c r="D2119">
        <v>0</v>
      </c>
      <c r="E2119">
        <v>0</v>
      </c>
      <c r="F2119" t="s">
        <v>15</v>
      </c>
      <c r="H2119" t="s">
        <v>6318</v>
      </c>
      <c r="I2119">
        <v>14</v>
      </c>
      <c r="J2119" t="b">
        <v>0</v>
      </c>
      <c r="K2119">
        <v>13</v>
      </c>
      <c r="L2119">
        <v>384</v>
      </c>
      <c r="M2119" s="1">
        <v>42114.57603009259</v>
      </c>
    </row>
    <row r="2120" spans="1:13">
      <c r="A2120" t="s">
        <v>6339</v>
      </c>
      <c r="B2120" s="1">
        <v>43928.530034722222</v>
      </c>
      <c r="C2120" t="e">
        <f ca="1">tuoyoo2018 PayPay嬉しい😊🌺</f>
        <v>#NAME?</v>
      </c>
      <c r="D2120">
        <v>0</v>
      </c>
      <c r="E2120">
        <v>0</v>
      </c>
      <c r="F2120" t="s">
        <v>15</v>
      </c>
      <c r="H2120" t="s">
        <v>6340</v>
      </c>
      <c r="I2120">
        <v>941</v>
      </c>
      <c r="J2120" t="b">
        <v>0</v>
      </c>
      <c r="K2120">
        <v>2424</v>
      </c>
      <c r="L2120">
        <v>5157</v>
      </c>
      <c r="M2120" s="1">
        <v>43894.277812499997</v>
      </c>
    </row>
    <row r="2121" spans="1:13">
      <c r="A2121" t="s">
        <v>6341</v>
      </c>
      <c r="B2121" s="1">
        <v>43928.529965277776</v>
      </c>
      <c r="C2121" t="s">
        <v>6342</v>
      </c>
      <c r="D2121">
        <v>1</v>
      </c>
      <c r="E2121">
        <v>0</v>
      </c>
      <c r="F2121" t="s">
        <v>15</v>
      </c>
      <c r="G2121" t="s">
        <v>6343</v>
      </c>
      <c r="H2121" t="s">
        <v>6344</v>
      </c>
      <c r="I2121">
        <v>211</v>
      </c>
      <c r="J2121" t="b">
        <v>0</v>
      </c>
      <c r="K2121">
        <v>425</v>
      </c>
      <c r="L2121">
        <v>4723</v>
      </c>
      <c r="M2121" s="1">
        <v>40702.322094907409</v>
      </c>
    </row>
    <row r="2122" spans="1:13" ht="27">
      <c r="A2122" t="s">
        <v>6345</v>
      </c>
      <c r="B2122" s="1">
        <v>43928.529895833337</v>
      </c>
      <c r="C2122" t="s">
        <v>6346</v>
      </c>
      <c r="D2122">
        <v>0</v>
      </c>
      <c r="E2122">
        <v>0</v>
      </c>
      <c r="F2122" t="s">
        <v>15</v>
      </c>
      <c r="G2122" t="s">
        <v>72</v>
      </c>
      <c r="H2122" s="2" t="s">
        <v>6347</v>
      </c>
      <c r="I2122">
        <v>892</v>
      </c>
      <c r="J2122" t="b">
        <v>0</v>
      </c>
      <c r="K2122">
        <v>876</v>
      </c>
      <c r="L2122">
        <v>34536</v>
      </c>
      <c r="M2122" s="1">
        <v>40712.070162037038</v>
      </c>
    </row>
    <row r="2123" spans="1:13" ht="67.5">
      <c r="A2123" t="s">
        <v>6348</v>
      </c>
      <c r="B2123" s="1">
        <v>43928.529456018521</v>
      </c>
      <c r="C2123" t="s">
        <v>6349</v>
      </c>
      <c r="D2123">
        <v>0</v>
      </c>
      <c r="E2123">
        <v>0</v>
      </c>
      <c r="F2123" t="s">
        <v>15</v>
      </c>
      <c r="G2123" t="s">
        <v>884</v>
      </c>
      <c r="H2123" s="2" t="s">
        <v>6350</v>
      </c>
      <c r="I2123">
        <v>639</v>
      </c>
      <c r="J2123" t="b">
        <v>0</v>
      </c>
      <c r="K2123">
        <v>596</v>
      </c>
      <c r="L2123">
        <v>131281</v>
      </c>
      <c r="M2123" s="1">
        <v>39292.034884259258</v>
      </c>
    </row>
    <row r="2124" spans="1:13">
      <c r="A2124" t="s">
        <v>6351</v>
      </c>
      <c r="B2124" s="1">
        <v>43928.528877314813</v>
      </c>
      <c r="C2124" t="s">
        <v>6352</v>
      </c>
      <c r="D2124">
        <v>0</v>
      </c>
      <c r="E2124">
        <v>0</v>
      </c>
      <c r="F2124" t="s">
        <v>15</v>
      </c>
      <c r="H2124" t="s">
        <v>6353</v>
      </c>
      <c r="I2124">
        <v>13</v>
      </c>
      <c r="J2124" t="b">
        <v>0</v>
      </c>
      <c r="K2124">
        <v>117</v>
      </c>
      <c r="L2124">
        <v>432</v>
      </c>
      <c r="M2124" s="1">
        <v>43645.649212962962</v>
      </c>
    </row>
    <row r="2125" spans="1:13">
      <c r="A2125" t="s">
        <v>6354</v>
      </c>
      <c r="B2125" s="1">
        <v>43928.528865740744</v>
      </c>
      <c r="C2125" t="s">
        <v>6355</v>
      </c>
      <c r="D2125">
        <v>1</v>
      </c>
      <c r="E2125">
        <v>0</v>
      </c>
      <c r="F2125" t="s">
        <v>15</v>
      </c>
      <c r="H2125" t="s">
        <v>6356</v>
      </c>
      <c r="I2125">
        <v>14</v>
      </c>
      <c r="J2125" t="b">
        <v>0</v>
      </c>
      <c r="K2125">
        <v>56</v>
      </c>
      <c r="L2125">
        <v>42</v>
      </c>
      <c r="M2125" s="1">
        <v>43740.141296296293</v>
      </c>
    </row>
    <row r="2126" spans="1:13">
      <c r="A2126" t="s">
        <v>6357</v>
      </c>
      <c r="B2126" s="1">
        <v>43928.528749999998</v>
      </c>
      <c r="C2126" t="s">
        <v>6358</v>
      </c>
      <c r="D2126">
        <v>0</v>
      </c>
      <c r="E2126">
        <v>0</v>
      </c>
      <c r="F2126" t="s">
        <v>15</v>
      </c>
      <c r="G2126" t="s">
        <v>6359</v>
      </c>
      <c r="H2126" t="s">
        <v>6360</v>
      </c>
      <c r="I2126">
        <v>373</v>
      </c>
      <c r="J2126" t="b">
        <v>0</v>
      </c>
      <c r="K2126">
        <v>434</v>
      </c>
      <c r="L2126">
        <v>37016</v>
      </c>
      <c r="M2126" s="1">
        <v>42172.517361111109</v>
      </c>
    </row>
    <row r="2127" spans="1:13" ht="54">
      <c r="A2127" t="s">
        <v>6361</v>
      </c>
      <c r="B2127" s="1">
        <v>43928.528738425928</v>
      </c>
      <c r="C2127" t="s">
        <v>6362</v>
      </c>
      <c r="D2127">
        <v>3</v>
      </c>
      <c r="E2127">
        <v>0</v>
      </c>
      <c r="F2127" t="s">
        <v>15</v>
      </c>
      <c r="G2127" t="s">
        <v>6363</v>
      </c>
      <c r="H2127" s="2" t="s">
        <v>6364</v>
      </c>
      <c r="I2127">
        <v>1831</v>
      </c>
      <c r="J2127" t="b">
        <v>0</v>
      </c>
      <c r="K2127">
        <v>2201</v>
      </c>
      <c r="L2127">
        <v>98675</v>
      </c>
      <c r="M2127" s="1">
        <v>40333.947337962964</v>
      </c>
    </row>
    <row r="2128" spans="1:13" ht="81">
      <c r="A2128" t="s">
        <v>6365</v>
      </c>
      <c r="B2128" s="1">
        <v>43928.528460648151</v>
      </c>
      <c r="C2128" t="s">
        <v>6366</v>
      </c>
      <c r="D2128">
        <v>0</v>
      </c>
      <c r="E2128">
        <v>0</v>
      </c>
      <c r="F2128" t="s">
        <v>15</v>
      </c>
      <c r="G2128" t="s">
        <v>6367</v>
      </c>
      <c r="H2128" s="2" t="s">
        <v>6368</v>
      </c>
      <c r="I2128">
        <v>1081</v>
      </c>
      <c r="J2128" t="b">
        <v>0</v>
      </c>
      <c r="K2128">
        <v>1268</v>
      </c>
      <c r="L2128">
        <v>89966</v>
      </c>
      <c r="M2128" s="1">
        <v>40645.644583333335</v>
      </c>
    </row>
    <row r="2129" spans="1:13">
      <c r="A2129" t="s">
        <v>6369</v>
      </c>
      <c r="B2129" s="1">
        <v>43928.52783564815</v>
      </c>
      <c r="C2129" t="s">
        <v>6370</v>
      </c>
      <c r="D2129">
        <v>1</v>
      </c>
      <c r="E2129">
        <v>0</v>
      </c>
      <c r="F2129" t="s">
        <v>15</v>
      </c>
      <c r="H2129" t="s">
        <v>6371</v>
      </c>
      <c r="I2129">
        <v>38</v>
      </c>
      <c r="J2129" t="b">
        <v>0</v>
      </c>
      <c r="K2129">
        <v>36</v>
      </c>
      <c r="L2129">
        <v>837</v>
      </c>
      <c r="M2129" s="1">
        <v>43892.244409722225</v>
      </c>
    </row>
    <row r="2130" spans="1:13">
      <c r="A2130" t="s">
        <v>6372</v>
      </c>
      <c r="B2130" s="1">
        <v>43928.527777777781</v>
      </c>
      <c r="C2130" t="s">
        <v>6373</v>
      </c>
      <c r="D2130">
        <v>0</v>
      </c>
      <c r="E2130">
        <v>0</v>
      </c>
      <c r="F2130" t="s">
        <v>15</v>
      </c>
      <c r="G2130" t="s">
        <v>6374</v>
      </c>
      <c r="H2130" t="s">
        <v>6375</v>
      </c>
      <c r="I2130">
        <v>551</v>
      </c>
      <c r="J2130" t="b">
        <v>0</v>
      </c>
      <c r="K2130">
        <v>459</v>
      </c>
      <c r="L2130">
        <v>140491</v>
      </c>
      <c r="M2130" s="1">
        <v>40259.574756944443</v>
      </c>
    </row>
    <row r="2131" spans="1:13">
      <c r="A2131" t="s">
        <v>5660</v>
      </c>
      <c r="B2131" s="1">
        <v>43928.527627314812</v>
      </c>
      <c r="C2131" t="s">
        <v>6376</v>
      </c>
      <c r="D2131">
        <v>0</v>
      </c>
      <c r="E2131">
        <v>0</v>
      </c>
      <c r="F2131" t="s">
        <v>15</v>
      </c>
      <c r="G2131" t="s">
        <v>5662</v>
      </c>
      <c r="H2131" t="s">
        <v>5663</v>
      </c>
      <c r="I2131">
        <v>2328</v>
      </c>
      <c r="J2131" t="b">
        <v>0</v>
      </c>
      <c r="K2131">
        <v>2315</v>
      </c>
      <c r="L2131">
        <v>107336</v>
      </c>
      <c r="M2131" s="1">
        <v>39576.585428240738</v>
      </c>
    </row>
    <row r="2132" spans="1:13">
      <c r="A2132" t="s">
        <v>6377</v>
      </c>
      <c r="B2132" s="1">
        <v>43928.527314814812</v>
      </c>
      <c r="C2132" t="s">
        <v>6378</v>
      </c>
      <c r="D2132">
        <v>1</v>
      </c>
      <c r="E2132">
        <v>0</v>
      </c>
      <c r="F2132" t="s">
        <v>15</v>
      </c>
      <c r="H2132" t="s">
        <v>6379</v>
      </c>
      <c r="I2132">
        <v>286</v>
      </c>
      <c r="J2132" t="b">
        <v>0</v>
      </c>
      <c r="K2132">
        <v>381</v>
      </c>
      <c r="L2132">
        <v>31388</v>
      </c>
      <c r="M2132" s="1">
        <v>41465.570868055554</v>
      </c>
    </row>
    <row r="2133" spans="1:13">
      <c r="A2133" t="s">
        <v>6380</v>
      </c>
      <c r="B2133" s="1">
        <v>43928.527233796296</v>
      </c>
      <c r="C2133" t="s">
        <v>6381</v>
      </c>
      <c r="D2133">
        <v>0</v>
      </c>
      <c r="E2133">
        <v>0</v>
      </c>
      <c r="F2133" t="s">
        <v>15</v>
      </c>
      <c r="G2133" t="s">
        <v>6382</v>
      </c>
      <c r="H2133" t="s">
        <v>6383</v>
      </c>
      <c r="I2133">
        <v>526</v>
      </c>
      <c r="J2133" t="b">
        <v>0</v>
      </c>
      <c r="K2133">
        <v>547</v>
      </c>
      <c r="L2133">
        <v>9003</v>
      </c>
      <c r="M2133" s="1">
        <v>41015.370949074073</v>
      </c>
    </row>
    <row r="2134" spans="1:13">
      <c r="A2134" t="s">
        <v>6304</v>
      </c>
      <c r="B2134" s="1">
        <v>43928.52721064815</v>
      </c>
      <c r="C2134" t="s">
        <v>6384</v>
      </c>
      <c r="D2134">
        <v>0</v>
      </c>
      <c r="E2134">
        <v>0</v>
      </c>
      <c r="F2134" t="s">
        <v>15</v>
      </c>
      <c r="G2134" t="s">
        <v>6306</v>
      </c>
      <c r="H2134" t="s">
        <v>6307</v>
      </c>
      <c r="I2134">
        <v>498</v>
      </c>
      <c r="J2134" t="b">
        <v>0</v>
      </c>
      <c r="K2134">
        <v>525</v>
      </c>
      <c r="L2134">
        <v>81748</v>
      </c>
      <c r="M2134" s="1">
        <v>39192.729791666665</v>
      </c>
    </row>
    <row r="2135" spans="1:13">
      <c r="A2135" t="s">
        <v>6385</v>
      </c>
      <c r="B2135" s="1">
        <v>43928.527071759258</v>
      </c>
      <c r="C2135" t="s">
        <v>6386</v>
      </c>
      <c r="D2135">
        <v>2</v>
      </c>
      <c r="E2135">
        <v>1</v>
      </c>
      <c r="F2135" t="s">
        <v>15</v>
      </c>
      <c r="G2135" t="s">
        <v>6387</v>
      </c>
      <c r="H2135" t="s">
        <v>6388</v>
      </c>
      <c r="I2135">
        <v>147</v>
      </c>
      <c r="J2135" t="b">
        <v>0</v>
      </c>
      <c r="K2135">
        <v>98</v>
      </c>
      <c r="L2135">
        <v>160</v>
      </c>
      <c r="M2135" s="1">
        <v>43706.541724537034</v>
      </c>
    </row>
    <row r="2136" spans="1:13" ht="54">
      <c r="A2136" t="s">
        <v>6389</v>
      </c>
      <c r="B2136" s="1">
        <v>43928.526944444442</v>
      </c>
      <c r="C2136" t="s">
        <v>6390</v>
      </c>
      <c r="D2136">
        <v>0</v>
      </c>
      <c r="E2136">
        <v>0</v>
      </c>
      <c r="F2136" t="s">
        <v>15</v>
      </c>
      <c r="H2136" s="2" t="s">
        <v>6391</v>
      </c>
      <c r="I2136">
        <v>370</v>
      </c>
      <c r="J2136" t="b">
        <v>0</v>
      </c>
      <c r="K2136">
        <v>328</v>
      </c>
      <c r="L2136">
        <v>16881</v>
      </c>
      <c r="M2136" s="1">
        <v>42542.387812499997</v>
      </c>
    </row>
    <row r="2137" spans="1:13">
      <c r="A2137" t="s">
        <v>6392</v>
      </c>
      <c r="B2137" s="1">
        <v>43928.526898148149</v>
      </c>
      <c r="C2137" t="s">
        <v>6393</v>
      </c>
      <c r="D2137">
        <v>0</v>
      </c>
      <c r="E2137">
        <v>0</v>
      </c>
      <c r="F2137" t="s">
        <v>15</v>
      </c>
      <c r="G2137" t="s">
        <v>3756</v>
      </c>
      <c r="H2137" t="s">
        <v>6394</v>
      </c>
      <c r="I2137">
        <v>2774</v>
      </c>
      <c r="J2137" t="b">
        <v>0</v>
      </c>
      <c r="K2137">
        <v>4156</v>
      </c>
      <c r="L2137">
        <v>2524</v>
      </c>
      <c r="M2137" s="1">
        <v>43050.017731481479</v>
      </c>
    </row>
    <row r="2138" spans="1:13" ht="67.5">
      <c r="A2138" t="s">
        <v>6395</v>
      </c>
      <c r="B2138" s="1">
        <v>43928.526562500003</v>
      </c>
      <c r="C2138" t="s">
        <v>6396</v>
      </c>
      <c r="D2138">
        <v>0</v>
      </c>
      <c r="E2138">
        <v>0</v>
      </c>
      <c r="F2138" t="s">
        <v>15</v>
      </c>
      <c r="G2138" t="s">
        <v>6397</v>
      </c>
      <c r="H2138" s="2" t="s">
        <v>6398</v>
      </c>
      <c r="I2138">
        <v>1160</v>
      </c>
      <c r="J2138" t="b">
        <v>0</v>
      </c>
      <c r="K2138">
        <v>1132</v>
      </c>
      <c r="L2138">
        <v>589</v>
      </c>
      <c r="M2138" s="1">
        <v>43535.373483796298</v>
      </c>
    </row>
    <row r="2139" spans="1:13">
      <c r="A2139" t="s">
        <v>3970</v>
      </c>
      <c r="B2139" s="1">
        <v>43928.526331018518</v>
      </c>
      <c r="C2139" t="s">
        <v>6399</v>
      </c>
      <c r="D2139">
        <v>0</v>
      </c>
      <c r="E2139">
        <v>0</v>
      </c>
      <c r="F2139" t="s">
        <v>15</v>
      </c>
      <c r="G2139" t="s">
        <v>3972</v>
      </c>
      <c r="H2139" t="s">
        <v>3973</v>
      </c>
      <c r="I2139">
        <v>1576</v>
      </c>
      <c r="J2139" t="b">
        <v>0</v>
      </c>
      <c r="K2139">
        <v>1520</v>
      </c>
      <c r="L2139">
        <v>41747</v>
      </c>
      <c r="M2139" s="1">
        <v>42941.224710648145</v>
      </c>
    </row>
    <row r="2140" spans="1:13">
      <c r="A2140" t="s">
        <v>6253</v>
      </c>
      <c r="B2140" s="1">
        <v>43928.526261574072</v>
      </c>
      <c r="C2140" t="s">
        <v>6400</v>
      </c>
      <c r="D2140">
        <v>12</v>
      </c>
      <c r="E2140">
        <v>0</v>
      </c>
      <c r="F2140" t="s">
        <v>15</v>
      </c>
      <c r="G2140" t="s">
        <v>6255</v>
      </c>
      <c r="H2140" t="s">
        <v>6256</v>
      </c>
      <c r="I2140">
        <v>579</v>
      </c>
      <c r="J2140" t="b">
        <v>0</v>
      </c>
      <c r="K2140">
        <v>98</v>
      </c>
      <c r="L2140">
        <v>8931</v>
      </c>
      <c r="M2140" s="1">
        <v>42311.946759259263</v>
      </c>
    </row>
    <row r="2141" spans="1:13">
      <c r="A2141" t="s">
        <v>6401</v>
      </c>
      <c r="B2141" s="1">
        <v>43928.52616898148</v>
      </c>
      <c r="C2141" t="s">
        <v>6402</v>
      </c>
      <c r="D2141">
        <v>0</v>
      </c>
      <c r="E2141">
        <v>0</v>
      </c>
      <c r="F2141" t="s">
        <v>15</v>
      </c>
      <c r="G2141" t="s">
        <v>6403</v>
      </c>
      <c r="H2141" t="s">
        <v>6404</v>
      </c>
      <c r="I2141">
        <v>94</v>
      </c>
      <c r="J2141" t="b">
        <v>0</v>
      </c>
      <c r="K2141">
        <v>58</v>
      </c>
      <c r="L2141">
        <v>10395</v>
      </c>
      <c r="M2141" s="1">
        <v>40637.569560185184</v>
      </c>
    </row>
    <row r="2142" spans="1:13">
      <c r="A2142" t="s">
        <v>5660</v>
      </c>
      <c r="B2142" s="1">
        <v>43928.526145833333</v>
      </c>
      <c r="C2142" t="s">
        <v>6405</v>
      </c>
      <c r="D2142">
        <v>0</v>
      </c>
      <c r="E2142">
        <v>0</v>
      </c>
      <c r="F2142" t="s">
        <v>15</v>
      </c>
      <c r="G2142" t="s">
        <v>5662</v>
      </c>
      <c r="H2142" t="s">
        <v>5663</v>
      </c>
      <c r="I2142">
        <v>2328</v>
      </c>
      <c r="J2142" t="b">
        <v>0</v>
      </c>
      <c r="K2142">
        <v>2315</v>
      </c>
      <c r="L2142">
        <v>107336</v>
      </c>
      <c r="M2142" s="1">
        <v>39576.585428240738</v>
      </c>
    </row>
    <row r="2143" spans="1:13">
      <c r="A2143" t="s">
        <v>6406</v>
      </c>
      <c r="B2143" s="1">
        <v>43928.526134259257</v>
      </c>
      <c r="C2143" t="s">
        <v>6407</v>
      </c>
      <c r="D2143">
        <v>0</v>
      </c>
      <c r="E2143">
        <v>0</v>
      </c>
      <c r="F2143" t="s">
        <v>15</v>
      </c>
      <c r="H2143" t="s">
        <v>6408</v>
      </c>
      <c r="I2143">
        <v>127</v>
      </c>
      <c r="J2143" t="b">
        <v>0</v>
      </c>
      <c r="K2143">
        <v>124</v>
      </c>
      <c r="L2143">
        <v>26862</v>
      </c>
      <c r="M2143" s="1">
        <v>40081.149652777778</v>
      </c>
    </row>
    <row r="2144" spans="1:13" ht="67.5">
      <c r="A2144" t="s">
        <v>6409</v>
      </c>
      <c r="B2144" s="1">
        <v>43928.525949074072</v>
      </c>
      <c r="C2144" t="s">
        <v>6410</v>
      </c>
      <c r="D2144">
        <v>0</v>
      </c>
      <c r="E2144">
        <v>0</v>
      </c>
      <c r="F2144" t="s">
        <v>15</v>
      </c>
      <c r="G2144" t="s">
        <v>6411</v>
      </c>
      <c r="H2144" s="2" t="s">
        <v>6412</v>
      </c>
      <c r="I2144">
        <v>666</v>
      </c>
      <c r="J2144" t="b">
        <v>0</v>
      </c>
      <c r="K2144">
        <v>803</v>
      </c>
      <c r="L2144">
        <v>71320</v>
      </c>
      <c r="M2144" s="1">
        <v>40769.46806712963</v>
      </c>
    </row>
    <row r="2145" spans="1:13">
      <c r="A2145" t="s">
        <v>6392</v>
      </c>
      <c r="B2145" s="1">
        <v>43928.52553240741</v>
      </c>
      <c r="C2145" t="s">
        <v>6413</v>
      </c>
      <c r="D2145">
        <v>0</v>
      </c>
      <c r="E2145">
        <v>0</v>
      </c>
      <c r="F2145" t="s">
        <v>15</v>
      </c>
      <c r="G2145" t="s">
        <v>3756</v>
      </c>
      <c r="H2145" t="s">
        <v>6394</v>
      </c>
      <c r="I2145">
        <v>2774</v>
      </c>
      <c r="J2145" t="b">
        <v>0</v>
      </c>
      <c r="K2145">
        <v>4156</v>
      </c>
      <c r="L2145">
        <v>2524</v>
      </c>
      <c r="M2145" s="1">
        <v>43050.017731481479</v>
      </c>
    </row>
    <row r="2146" spans="1:13">
      <c r="A2146" t="s">
        <v>6414</v>
      </c>
      <c r="B2146" s="1">
        <v>43928.525324074071</v>
      </c>
      <c r="C2146" t="s">
        <v>6415</v>
      </c>
      <c r="D2146">
        <v>1</v>
      </c>
      <c r="E2146">
        <v>0</v>
      </c>
      <c r="F2146" t="s">
        <v>15</v>
      </c>
      <c r="G2146" t="s">
        <v>6416</v>
      </c>
      <c r="H2146" t="s">
        <v>6417</v>
      </c>
      <c r="I2146">
        <v>181</v>
      </c>
      <c r="J2146" t="b">
        <v>0</v>
      </c>
      <c r="K2146">
        <v>190</v>
      </c>
      <c r="L2146">
        <v>19461</v>
      </c>
      <c r="M2146" s="1">
        <v>40338.986018518517</v>
      </c>
    </row>
    <row r="2147" spans="1:13" ht="94.5">
      <c r="A2147" t="s">
        <v>4783</v>
      </c>
      <c r="B2147" s="1">
        <v>43928.525277777779</v>
      </c>
      <c r="C2147" t="s">
        <v>6418</v>
      </c>
      <c r="D2147">
        <v>0</v>
      </c>
      <c r="E2147">
        <v>0</v>
      </c>
      <c r="F2147" t="s">
        <v>15</v>
      </c>
      <c r="G2147" t="s">
        <v>4785</v>
      </c>
      <c r="H2147" s="2" t="s">
        <v>4786</v>
      </c>
      <c r="I2147">
        <v>1411</v>
      </c>
      <c r="J2147" t="b">
        <v>0</v>
      </c>
      <c r="K2147">
        <v>1382</v>
      </c>
      <c r="L2147">
        <v>46568</v>
      </c>
      <c r="M2147" s="1">
        <v>41755.411261574074</v>
      </c>
    </row>
    <row r="2148" spans="1:13">
      <c r="A2148" t="s">
        <v>6419</v>
      </c>
      <c r="B2148" s="1">
        <v>43928.525266203702</v>
      </c>
      <c r="C2148" t="s">
        <v>6420</v>
      </c>
      <c r="D2148">
        <v>1</v>
      </c>
      <c r="E2148">
        <v>0</v>
      </c>
      <c r="F2148" t="s">
        <v>15</v>
      </c>
      <c r="G2148" t="s">
        <v>6421</v>
      </c>
      <c r="H2148" t="s">
        <v>6422</v>
      </c>
      <c r="I2148">
        <v>3077</v>
      </c>
      <c r="J2148" t="b">
        <v>0</v>
      </c>
      <c r="K2148">
        <v>800</v>
      </c>
      <c r="L2148">
        <v>399231</v>
      </c>
      <c r="M2148" s="1">
        <v>39959.563761574071</v>
      </c>
    </row>
    <row r="2149" spans="1:13">
      <c r="A2149" t="s">
        <v>6423</v>
      </c>
      <c r="B2149" s="1">
        <v>43928.525185185186</v>
      </c>
      <c r="C2149" t="s">
        <v>6424</v>
      </c>
      <c r="D2149">
        <v>1</v>
      </c>
      <c r="E2149">
        <v>0</v>
      </c>
      <c r="F2149" t="s">
        <v>15</v>
      </c>
      <c r="G2149" t="s">
        <v>6425</v>
      </c>
      <c r="H2149" t="s">
        <v>6426</v>
      </c>
      <c r="I2149">
        <v>805</v>
      </c>
      <c r="J2149" t="b">
        <v>0</v>
      </c>
      <c r="K2149">
        <v>781</v>
      </c>
      <c r="L2149">
        <v>36734</v>
      </c>
      <c r="M2149" s="1">
        <v>41048.977893518517</v>
      </c>
    </row>
    <row r="2150" spans="1:13" ht="81">
      <c r="A2150" t="s">
        <v>6427</v>
      </c>
      <c r="B2150" s="1">
        <v>43928.525173611109</v>
      </c>
      <c r="C2150" t="e">
        <f ca="1">tuoyoo2018 PayPayを希望します🌟</f>
        <v>#NAME?</v>
      </c>
      <c r="D2150">
        <v>0</v>
      </c>
      <c r="E2150">
        <v>0</v>
      </c>
      <c r="F2150" t="s">
        <v>15</v>
      </c>
      <c r="G2150" t="s">
        <v>243</v>
      </c>
      <c r="H2150" s="2" t="s">
        <v>6428</v>
      </c>
      <c r="I2150">
        <v>82</v>
      </c>
      <c r="J2150" t="b">
        <v>0</v>
      </c>
      <c r="K2150">
        <v>618</v>
      </c>
      <c r="L2150">
        <v>6038</v>
      </c>
      <c r="M2150" s="1">
        <v>43652.854826388888</v>
      </c>
    </row>
    <row r="2151" spans="1:13">
      <c r="A2151" t="s">
        <v>6429</v>
      </c>
      <c r="B2151" s="1">
        <v>43928.525138888886</v>
      </c>
      <c r="C2151" t="s">
        <v>6430</v>
      </c>
      <c r="D2151">
        <v>0</v>
      </c>
      <c r="E2151">
        <v>0</v>
      </c>
      <c r="F2151" t="s">
        <v>15</v>
      </c>
      <c r="G2151" t="s">
        <v>6431</v>
      </c>
      <c r="H2151" t="s">
        <v>6432</v>
      </c>
      <c r="I2151">
        <v>286</v>
      </c>
      <c r="J2151" t="b">
        <v>0</v>
      </c>
      <c r="K2151">
        <v>320</v>
      </c>
      <c r="L2151">
        <v>54653</v>
      </c>
      <c r="M2151" s="1">
        <v>40281.345729166664</v>
      </c>
    </row>
    <row r="2152" spans="1:13">
      <c r="A2152" t="s">
        <v>6433</v>
      </c>
      <c r="B2152" s="1">
        <v>43928.525023148148</v>
      </c>
      <c r="C2152" t="s">
        <v>6434</v>
      </c>
      <c r="D2152">
        <v>15</v>
      </c>
      <c r="E2152">
        <v>3</v>
      </c>
      <c r="F2152" t="s">
        <v>15</v>
      </c>
      <c r="H2152" t="s">
        <v>6435</v>
      </c>
      <c r="I2152">
        <v>98</v>
      </c>
      <c r="J2152" t="b">
        <v>0</v>
      </c>
      <c r="K2152">
        <v>1280</v>
      </c>
      <c r="L2152">
        <v>8587</v>
      </c>
      <c r="M2152" s="1">
        <v>43855.91946759259</v>
      </c>
    </row>
    <row r="2153" spans="1:13">
      <c r="A2153" t="s">
        <v>5660</v>
      </c>
      <c r="B2153" s="1">
        <v>43928.524907407409</v>
      </c>
      <c r="C2153" t="s">
        <v>6436</v>
      </c>
      <c r="D2153">
        <v>0</v>
      </c>
      <c r="E2153">
        <v>0</v>
      </c>
      <c r="F2153" t="s">
        <v>15</v>
      </c>
      <c r="G2153" t="s">
        <v>5662</v>
      </c>
      <c r="H2153" t="s">
        <v>5663</v>
      </c>
      <c r="I2153">
        <v>2328</v>
      </c>
      <c r="J2153" t="b">
        <v>0</v>
      </c>
      <c r="K2153">
        <v>2315</v>
      </c>
      <c r="L2153">
        <v>107336</v>
      </c>
      <c r="M2153" s="1">
        <v>39576.585428240738</v>
      </c>
    </row>
    <row r="2154" spans="1:13">
      <c r="A2154" t="s">
        <v>6437</v>
      </c>
      <c r="B2154" s="1">
        <v>43928.52484953704</v>
      </c>
      <c r="C2154" t="s">
        <v>6438</v>
      </c>
      <c r="D2154">
        <v>0</v>
      </c>
      <c r="E2154">
        <v>0</v>
      </c>
      <c r="F2154" t="s">
        <v>15</v>
      </c>
      <c r="G2154" t="s">
        <v>6439</v>
      </c>
      <c r="H2154" t="s">
        <v>6440</v>
      </c>
      <c r="I2154">
        <v>118</v>
      </c>
      <c r="J2154" t="b">
        <v>0</v>
      </c>
      <c r="K2154">
        <v>189</v>
      </c>
      <c r="L2154">
        <v>9149</v>
      </c>
      <c r="M2154" s="1">
        <v>40107.613379629627</v>
      </c>
    </row>
    <row r="2155" spans="1:13" ht="67.5">
      <c r="A2155" t="s">
        <v>6395</v>
      </c>
      <c r="B2155" s="1">
        <v>43928.524733796294</v>
      </c>
      <c r="C2155" t="s">
        <v>6441</v>
      </c>
      <c r="D2155">
        <v>0</v>
      </c>
      <c r="E2155">
        <v>0</v>
      </c>
      <c r="F2155" t="s">
        <v>15</v>
      </c>
      <c r="G2155" t="s">
        <v>6397</v>
      </c>
      <c r="H2155" s="2" t="s">
        <v>6398</v>
      </c>
      <c r="I2155">
        <v>1160</v>
      </c>
      <c r="J2155" t="b">
        <v>0</v>
      </c>
      <c r="K2155">
        <v>1132</v>
      </c>
      <c r="L2155">
        <v>589</v>
      </c>
      <c r="M2155" s="1">
        <v>43535.373483796298</v>
      </c>
    </row>
    <row r="2156" spans="1:13">
      <c r="A2156" t="s">
        <v>6442</v>
      </c>
      <c r="B2156" s="1">
        <v>43928.524236111109</v>
      </c>
      <c r="C2156" t="s">
        <v>6443</v>
      </c>
      <c r="D2156">
        <v>148</v>
      </c>
      <c r="E2156">
        <v>50</v>
      </c>
      <c r="F2156" t="s">
        <v>15</v>
      </c>
      <c r="G2156" t="s">
        <v>6444</v>
      </c>
      <c r="H2156" t="s">
        <v>6445</v>
      </c>
      <c r="I2156">
        <v>33429</v>
      </c>
      <c r="J2156" t="b">
        <v>1</v>
      </c>
      <c r="K2156">
        <v>1</v>
      </c>
      <c r="L2156">
        <v>296</v>
      </c>
      <c r="M2156" s="1">
        <v>43401.966064814813</v>
      </c>
    </row>
    <row r="2157" spans="1:13" ht="94.5">
      <c r="A2157" t="s">
        <v>6446</v>
      </c>
      <c r="B2157" s="1">
        <v>43928.524236111109</v>
      </c>
      <c r="C2157" t="s">
        <v>6447</v>
      </c>
      <c r="D2157">
        <v>0</v>
      </c>
      <c r="E2157">
        <v>0</v>
      </c>
      <c r="F2157" t="s">
        <v>15</v>
      </c>
      <c r="H2157" s="2" t="s">
        <v>6448</v>
      </c>
      <c r="I2157">
        <v>3621</v>
      </c>
      <c r="J2157" t="b">
        <v>0</v>
      </c>
      <c r="K2157">
        <v>4991</v>
      </c>
      <c r="L2157">
        <v>13933</v>
      </c>
      <c r="M2157" s="1">
        <v>43412.452025462961</v>
      </c>
    </row>
    <row r="2158" spans="1:13">
      <c r="A2158" t="s">
        <v>6449</v>
      </c>
      <c r="B2158" s="1">
        <v>43928.524050925924</v>
      </c>
      <c r="C2158" t="s">
        <v>6450</v>
      </c>
      <c r="D2158">
        <v>0</v>
      </c>
      <c r="E2158">
        <v>0</v>
      </c>
      <c r="F2158" t="s">
        <v>15</v>
      </c>
      <c r="H2158" t="s">
        <v>6451</v>
      </c>
      <c r="I2158">
        <v>139</v>
      </c>
      <c r="J2158" t="b">
        <v>0</v>
      </c>
      <c r="K2158">
        <v>461</v>
      </c>
      <c r="L2158">
        <v>2400</v>
      </c>
      <c r="M2158" s="1">
        <v>39366.679965277777</v>
      </c>
    </row>
    <row r="2159" spans="1:13" ht="94.5">
      <c r="A2159" t="s">
        <v>4783</v>
      </c>
      <c r="B2159" s="1">
        <v>43928.523784722223</v>
      </c>
      <c r="C2159" t="s">
        <v>6452</v>
      </c>
      <c r="D2159">
        <v>0</v>
      </c>
      <c r="E2159">
        <v>0</v>
      </c>
      <c r="F2159" t="s">
        <v>15</v>
      </c>
      <c r="G2159" t="s">
        <v>4785</v>
      </c>
      <c r="H2159" s="2" t="s">
        <v>4786</v>
      </c>
      <c r="I2159">
        <v>1411</v>
      </c>
      <c r="J2159" t="b">
        <v>0</v>
      </c>
      <c r="K2159">
        <v>1382</v>
      </c>
      <c r="L2159">
        <v>46568</v>
      </c>
      <c r="M2159" s="1">
        <v>41755.411261574074</v>
      </c>
    </row>
    <row r="2160" spans="1:13">
      <c r="A2160" t="s">
        <v>6453</v>
      </c>
      <c r="B2160" s="1">
        <v>43928.52375</v>
      </c>
      <c r="C2160" t="s">
        <v>6454</v>
      </c>
      <c r="D2160">
        <v>1</v>
      </c>
      <c r="E2160">
        <v>0</v>
      </c>
      <c r="F2160" t="s">
        <v>15</v>
      </c>
      <c r="H2160" t="s">
        <v>6455</v>
      </c>
      <c r="I2160">
        <v>1091</v>
      </c>
      <c r="J2160" t="b">
        <v>0</v>
      </c>
      <c r="K2160">
        <v>1122</v>
      </c>
      <c r="L2160">
        <v>19836</v>
      </c>
      <c r="M2160" s="1">
        <v>42089.010567129626</v>
      </c>
    </row>
    <row r="2161" spans="1:13">
      <c r="A2161" t="s">
        <v>6456</v>
      </c>
      <c r="B2161" s="1">
        <v>43928.523715277777</v>
      </c>
      <c r="C2161" t="s">
        <v>6457</v>
      </c>
      <c r="D2161">
        <v>0</v>
      </c>
      <c r="E2161">
        <v>0</v>
      </c>
      <c r="F2161" t="s">
        <v>15</v>
      </c>
      <c r="G2161" t="s">
        <v>6458</v>
      </c>
      <c r="H2161" t="s">
        <v>6459</v>
      </c>
      <c r="I2161">
        <v>388</v>
      </c>
      <c r="J2161" t="b">
        <v>0</v>
      </c>
      <c r="K2161">
        <v>1424</v>
      </c>
      <c r="L2161">
        <v>16859</v>
      </c>
      <c r="M2161" s="1">
        <v>41203.480879629627</v>
      </c>
    </row>
    <row r="2162" spans="1:13">
      <c r="A2162" t="s">
        <v>6460</v>
      </c>
      <c r="B2162" s="1">
        <v>43928.523657407408</v>
      </c>
      <c r="C2162" t="s">
        <v>6461</v>
      </c>
      <c r="D2162">
        <v>0</v>
      </c>
      <c r="E2162">
        <v>0</v>
      </c>
      <c r="F2162" t="s">
        <v>15</v>
      </c>
      <c r="H2162" t="s">
        <v>6462</v>
      </c>
      <c r="I2162">
        <v>3</v>
      </c>
      <c r="J2162" t="b">
        <v>0</v>
      </c>
      <c r="K2162">
        <v>4</v>
      </c>
      <c r="L2162">
        <v>244</v>
      </c>
      <c r="M2162" s="1">
        <v>41386.602951388886</v>
      </c>
    </row>
    <row r="2163" spans="1:13">
      <c r="A2163" t="s">
        <v>6463</v>
      </c>
      <c r="B2163" s="1">
        <v>43928.523611111108</v>
      </c>
      <c r="C2163" t="e">
        <f ca="1">aoi_tsuru_ PayPayで良ければ今日送金することは可能です🙇🏻‍♀️</f>
        <v>#NAME?</v>
      </c>
      <c r="D2163">
        <v>0</v>
      </c>
      <c r="E2163">
        <v>0</v>
      </c>
      <c r="F2163" t="s">
        <v>15</v>
      </c>
      <c r="G2163" t="s">
        <v>6464</v>
      </c>
      <c r="H2163" t="s">
        <v>6465</v>
      </c>
      <c r="I2163">
        <v>511</v>
      </c>
      <c r="J2163" t="b">
        <v>0</v>
      </c>
      <c r="K2163">
        <v>482</v>
      </c>
      <c r="L2163">
        <v>1604</v>
      </c>
      <c r="M2163" s="1">
        <v>43891.300416666665</v>
      </c>
    </row>
    <row r="2164" spans="1:13">
      <c r="A2164" t="s">
        <v>6466</v>
      </c>
      <c r="B2164" s="1">
        <v>43928.523506944446</v>
      </c>
      <c r="C2164" t="s">
        <v>6467</v>
      </c>
      <c r="D2164">
        <v>0</v>
      </c>
      <c r="E2164">
        <v>0</v>
      </c>
      <c r="F2164" t="s">
        <v>15</v>
      </c>
      <c r="H2164" t="s">
        <v>6468</v>
      </c>
      <c r="I2164">
        <v>212</v>
      </c>
      <c r="J2164" t="b">
        <v>0</v>
      </c>
      <c r="K2164">
        <v>234</v>
      </c>
      <c r="L2164">
        <v>4397</v>
      </c>
      <c r="M2164" s="1">
        <v>43767.526620370372</v>
      </c>
    </row>
    <row r="2165" spans="1:13" ht="81">
      <c r="A2165" t="s">
        <v>6469</v>
      </c>
      <c r="B2165" s="1">
        <v>43928.5234375</v>
      </c>
      <c r="C2165" t="s">
        <v>6470</v>
      </c>
      <c r="D2165">
        <v>0</v>
      </c>
      <c r="E2165">
        <v>0</v>
      </c>
      <c r="F2165" t="s">
        <v>15</v>
      </c>
      <c r="G2165" t="s">
        <v>6471</v>
      </c>
      <c r="H2165" s="2" t="s">
        <v>6472</v>
      </c>
      <c r="I2165">
        <v>774</v>
      </c>
      <c r="J2165" t="b">
        <v>0</v>
      </c>
      <c r="K2165">
        <v>1284</v>
      </c>
      <c r="L2165">
        <v>69056</v>
      </c>
      <c r="M2165" s="1">
        <v>39673.351388888892</v>
      </c>
    </row>
    <row r="2166" spans="1:13">
      <c r="A2166" t="s">
        <v>6473</v>
      </c>
      <c r="B2166" s="1">
        <v>43928.523263888892</v>
      </c>
      <c r="C2166" t="s">
        <v>6474</v>
      </c>
      <c r="D2166">
        <v>0</v>
      </c>
      <c r="E2166">
        <v>0</v>
      </c>
      <c r="F2166" t="s">
        <v>15</v>
      </c>
      <c r="G2166" t="s">
        <v>3363</v>
      </c>
      <c r="H2166" t="s">
        <v>6475</v>
      </c>
      <c r="I2166">
        <v>2925</v>
      </c>
      <c r="J2166" t="b">
        <v>0</v>
      </c>
      <c r="K2166">
        <v>3897</v>
      </c>
      <c r="L2166">
        <v>222797</v>
      </c>
      <c r="M2166" s="1">
        <v>39747.517083333332</v>
      </c>
    </row>
    <row r="2167" spans="1:13">
      <c r="A2167" t="s">
        <v>6476</v>
      </c>
      <c r="B2167" s="1">
        <v>43928.523159722223</v>
      </c>
      <c r="C2167" t="s">
        <v>6477</v>
      </c>
      <c r="D2167">
        <v>22</v>
      </c>
      <c r="E2167">
        <v>0</v>
      </c>
      <c r="F2167" t="s">
        <v>15</v>
      </c>
      <c r="H2167" t="s">
        <v>6478</v>
      </c>
      <c r="I2167">
        <v>1123</v>
      </c>
      <c r="J2167" t="b">
        <v>0</v>
      </c>
      <c r="K2167">
        <v>873</v>
      </c>
      <c r="L2167">
        <v>168612</v>
      </c>
      <c r="M2167" s="1">
        <v>41295.228217592594</v>
      </c>
    </row>
    <row r="2168" spans="1:13">
      <c r="A2168" t="s">
        <v>6479</v>
      </c>
      <c r="B2168" s="1">
        <v>43928.523125</v>
      </c>
      <c r="C2168" t="e">
        <f ca="1">tuoyoo2018 PayPay希望です♪</f>
        <v>#NAME?</v>
      </c>
      <c r="D2168">
        <v>0</v>
      </c>
      <c r="E2168">
        <v>0</v>
      </c>
      <c r="F2168" t="s">
        <v>15</v>
      </c>
      <c r="H2168" t="s">
        <v>6480</v>
      </c>
      <c r="I2168">
        <v>34</v>
      </c>
      <c r="J2168" t="b">
        <v>0</v>
      </c>
      <c r="K2168">
        <v>610</v>
      </c>
      <c r="L2168">
        <v>1777</v>
      </c>
      <c r="M2168" s="1">
        <v>43901.293194444443</v>
      </c>
    </row>
    <row r="2169" spans="1:13">
      <c r="A2169" t="s">
        <v>6481</v>
      </c>
      <c r="B2169" s="1">
        <v>43928.522835648146</v>
      </c>
      <c r="C2169" t="s">
        <v>6482</v>
      </c>
      <c r="D2169">
        <v>1</v>
      </c>
      <c r="E2169">
        <v>0</v>
      </c>
      <c r="F2169" t="s">
        <v>15</v>
      </c>
      <c r="G2169" t="s">
        <v>243</v>
      </c>
      <c r="H2169" t="s">
        <v>6483</v>
      </c>
      <c r="I2169">
        <v>1472</v>
      </c>
      <c r="J2169" t="b">
        <v>0</v>
      </c>
      <c r="K2169">
        <v>472</v>
      </c>
      <c r="L2169">
        <v>20847</v>
      </c>
      <c r="M2169" s="1">
        <v>43114.147870370369</v>
      </c>
    </row>
    <row r="2170" spans="1:13">
      <c r="A2170" t="s">
        <v>49</v>
      </c>
      <c r="B2170" s="1">
        <v>43928.522766203707</v>
      </c>
      <c r="C2170" t="s">
        <v>6484</v>
      </c>
      <c r="D2170">
        <v>0</v>
      </c>
      <c r="E2170">
        <v>0</v>
      </c>
      <c r="F2170" t="s">
        <v>15</v>
      </c>
      <c r="H2170" t="s">
        <v>51</v>
      </c>
      <c r="I2170">
        <v>96</v>
      </c>
      <c r="J2170" t="b">
        <v>0</v>
      </c>
      <c r="K2170">
        <v>243</v>
      </c>
      <c r="L2170">
        <v>579</v>
      </c>
      <c r="M2170" s="1">
        <v>43744.311469907407</v>
      </c>
    </row>
    <row r="2171" spans="1:13">
      <c r="A2171" t="s">
        <v>6485</v>
      </c>
      <c r="B2171" s="1">
        <v>43928.522731481484</v>
      </c>
      <c r="C2171" t="s">
        <v>6486</v>
      </c>
      <c r="D2171">
        <v>39</v>
      </c>
      <c r="E2171">
        <v>0</v>
      </c>
      <c r="F2171" t="s">
        <v>15</v>
      </c>
      <c r="H2171" t="s">
        <v>6487</v>
      </c>
      <c r="I2171">
        <v>2333</v>
      </c>
      <c r="J2171" t="b">
        <v>0</v>
      </c>
      <c r="K2171">
        <v>296</v>
      </c>
      <c r="L2171">
        <v>16521</v>
      </c>
      <c r="M2171" s="1">
        <v>41255.478935185187</v>
      </c>
    </row>
    <row r="2172" spans="1:13">
      <c r="A2172" t="s">
        <v>6488</v>
      </c>
      <c r="B2172" s="1">
        <v>43928.522337962961</v>
      </c>
      <c r="C2172" t="s">
        <v>6489</v>
      </c>
      <c r="D2172">
        <v>0</v>
      </c>
      <c r="E2172">
        <v>0</v>
      </c>
      <c r="F2172" t="s">
        <v>15</v>
      </c>
      <c r="G2172" t="s">
        <v>5487</v>
      </c>
      <c r="H2172" t="s">
        <v>6490</v>
      </c>
      <c r="I2172">
        <v>1093</v>
      </c>
      <c r="J2172" t="b">
        <v>0</v>
      </c>
      <c r="K2172">
        <v>1554</v>
      </c>
      <c r="L2172">
        <v>87941</v>
      </c>
      <c r="M2172" s="1">
        <v>40269.559884259259</v>
      </c>
    </row>
    <row r="2173" spans="1:13">
      <c r="A2173" t="s">
        <v>6491</v>
      </c>
      <c r="B2173" s="1">
        <v>43928.522337962961</v>
      </c>
      <c r="C2173" t="s">
        <v>6492</v>
      </c>
      <c r="D2173">
        <v>0</v>
      </c>
      <c r="E2173">
        <v>0</v>
      </c>
      <c r="F2173" t="s">
        <v>15</v>
      </c>
      <c r="H2173" t="s">
        <v>6493</v>
      </c>
      <c r="I2173">
        <v>245</v>
      </c>
      <c r="J2173" t="b">
        <v>0</v>
      </c>
      <c r="K2173">
        <v>322</v>
      </c>
      <c r="L2173">
        <v>65290</v>
      </c>
      <c r="M2173" s="1">
        <v>40312.598425925928</v>
      </c>
    </row>
    <row r="2174" spans="1:13">
      <c r="A2174" t="s">
        <v>5660</v>
      </c>
      <c r="B2174" s="1">
        <v>43928.522129629629</v>
      </c>
      <c r="C2174" t="s">
        <v>6494</v>
      </c>
      <c r="D2174">
        <v>0</v>
      </c>
      <c r="E2174">
        <v>0</v>
      </c>
      <c r="F2174" t="s">
        <v>15</v>
      </c>
      <c r="G2174" t="s">
        <v>5662</v>
      </c>
      <c r="H2174" t="s">
        <v>5663</v>
      </c>
      <c r="I2174">
        <v>2328</v>
      </c>
      <c r="J2174" t="b">
        <v>0</v>
      </c>
      <c r="K2174">
        <v>2315</v>
      </c>
      <c r="L2174">
        <v>107336</v>
      </c>
      <c r="M2174" s="1">
        <v>39576.585428240738</v>
      </c>
    </row>
    <row r="2175" spans="1:13">
      <c r="A2175" t="s">
        <v>6495</v>
      </c>
      <c r="B2175" s="1">
        <v>43928.521921296298</v>
      </c>
      <c r="C2175" t="s">
        <v>6496</v>
      </c>
      <c r="D2175">
        <v>0</v>
      </c>
      <c r="E2175">
        <v>0</v>
      </c>
      <c r="F2175" t="s">
        <v>15</v>
      </c>
      <c r="H2175" t="s">
        <v>6497</v>
      </c>
      <c r="I2175">
        <v>83</v>
      </c>
      <c r="J2175" t="b">
        <v>0</v>
      </c>
      <c r="K2175">
        <v>34</v>
      </c>
      <c r="L2175">
        <v>1132</v>
      </c>
      <c r="M2175" s="1">
        <v>41400.265729166669</v>
      </c>
    </row>
    <row r="2176" spans="1:13">
      <c r="A2176" t="s">
        <v>6498</v>
      </c>
      <c r="B2176" s="1">
        <v>43928.521782407406</v>
      </c>
      <c r="C2176" t="s">
        <v>6499</v>
      </c>
      <c r="D2176">
        <v>0</v>
      </c>
      <c r="E2176">
        <v>0</v>
      </c>
      <c r="F2176" t="s">
        <v>15</v>
      </c>
      <c r="G2176" t="s">
        <v>6500</v>
      </c>
      <c r="H2176" t="s">
        <v>6501</v>
      </c>
      <c r="I2176">
        <v>845</v>
      </c>
      <c r="J2176" t="b">
        <v>0</v>
      </c>
      <c r="K2176">
        <v>329</v>
      </c>
      <c r="L2176">
        <v>123736</v>
      </c>
      <c r="M2176" s="1">
        <v>40139.537349537037</v>
      </c>
    </row>
    <row r="2177" spans="1:13">
      <c r="A2177" t="s">
        <v>6502</v>
      </c>
      <c r="B2177" s="1">
        <v>43928.521655092591</v>
      </c>
      <c r="C2177" t="s">
        <v>6503</v>
      </c>
      <c r="D2177">
        <v>5</v>
      </c>
      <c r="E2177">
        <v>0</v>
      </c>
      <c r="F2177" t="s">
        <v>15</v>
      </c>
      <c r="G2177" t="s">
        <v>6504</v>
      </c>
      <c r="H2177" t="s">
        <v>6505</v>
      </c>
      <c r="I2177">
        <v>2037</v>
      </c>
      <c r="J2177" t="b">
        <v>0</v>
      </c>
      <c r="K2177">
        <v>2632</v>
      </c>
      <c r="L2177">
        <v>167738</v>
      </c>
      <c r="M2177" s="1">
        <v>40305.415717592594</v>
      </c>
    </row>
    <row r="2178" spans="1:13" ht="94.5">
      <c r="A2178" t="s">
        <v>6446</v>
      </c>
      <c r="B2178" s="1">
        <v>43928.521550925929</v>
      </c>
      <c r="C2178" t="s">
        <v>6506</v>
      </c>
      <c r="D2178">
        <v>0</v>
      </c>
      <c r="E2178">
        <v>0</v>
      </c>
      <c r="F2178" t="s">
        <v>15</v>
      </c>
      <c r="H2178" s="2" t="s">
        <v>6448</v>
      </c>
      <c r="I2178">
        <v>3621</v>
      </c>
      <c r="J2178" t="b">
        <v>0</v>
      </c>
      <c r="K2178">
        <v>4991</v>
      </c>
      <c r="L2178">
        <v>13933</v>
      </c>
      <c r="M2178" s="1">
        <v>43412.452025462961</v>
      </c>
    </row>
    <row r="2179" spans="1:13">
      <c r="A2179" t="s">
        <v>6507</v>
      </c>
      <c r="B2179" s="1">
        <v>43928.521539351852</v>
      </c>
      <c r="C2179" t="s">
        <v>6508</v>
      </c>
      <c r="D2179">
        <v>9</v>
      </c>
      <c r="E2179">
        <v>0</v>
      </c>
      <c r="F2179" t="s">
        <v>15</v>
      </c>
      <c r="G2179" t="s">
        <v>6509</v>
      </c>
      <c r="H2179" t="s">
        <v>6510</v>
      </c>
      <c r="I2179">
        <v>433</v>
      </c>
      <c r="J2179" t="b">
        <v>0</v>
      </c>
      <c r="K2179">
        <v>256</v>
      </c>
      <c r="L2179">
        <v>10945</v>
      </c>
      <c r="M2179" s="1">
        <v>43435.547337962962</v>
      </c>
    </row>
    <row r="2180" spans="1:13" ht="27">
      <c r="A2180" t="s">
        <v>6511</v>
      </c>
      <c r="B2180" s="1">
        <v>43928.521041666667</v>
      </c>
      <c r="C2180" t="s">
        <v>6512</v>
      </c>
      <c r="D2180">
        <v>0</v>
      </c>
      <c r="E2180">
        <v>0</v>
      </c>
      <c r="F2180" t="s">
        <v>15</v>
      </c>
      <c r="G2180" t="s">
        <v>6513</v>
      </c>
      <c r="H2180" s="2" t="s">
        <v>6514</v>
      </c>
      <c r="I2180">
        <v>55</v>
      </c>
      <c r="J2180" t="b">
        <v>0</v>
      </c>
      <c r="K2180">
        <v>87</v>
      </c>
      <c r="L2180">
        <v>2962</v>
      </c>
      <c r="M2180" s="1">
        <v>41443.147905092592</v>
      </c>
    </row>
    <row r="2181" spans="1:13">
      <c r="A2181" t="s">
        <v>6515</v>
      </c>
      <c r="B2181" s="1">
        <v>43928.520798611113</v>
      </c>
      <c r="C2181" t="s">
        <v>6516</v>
      </c>
      <c r="D2181">
        <v>1</v>
      </c>
      <c r="E2181">
        <v>0</v>
      </c>
      <c r="F2181" t="s">
        <v>15</v>
      </c>
      <c r="H2181" t="s">
        <v>6517</v>
      </c>
      <c r="I2181">
        <v>21</v>
      </c>
      <c r="J2181" t="b">
        <v>0</v>
      </c>
      <c r="K2181">
        <v>47</v>
      </c>
      <c r="L2181">
        <v>1041</v>
      </c>
      <c r="M2181" s="1">
        <v>43610.924212962964</v>
      </c>
    </row>
    <row r="2182" spans="1:13">
      <c r="A2182" t="s">
        <v>5978</v>
      </c>
      <c r="B2182" s="1">
        <v>43928.520590277774</v>
      </c>
      <c r="C2182" t="s">
        <v>6518</v>
      </c>
      <c r="D2182">
        <v>5</v>
      </c>
      <c r="E2182">
        <v>0</v>
      </c>
      <c r="F2182" t="s">
        <v>15</v>
      </c>
      <c r="H2182" t="s">
        <v>5980</v>
      </c>
      <c r="I2182">
        <v>2395</v>
      </c>
      <c r="J2182" t="b">
        <v>0</v>
      </c>
      <c r="K2182">
        <v>464</v>
      </c>
      <c r="L2182">
        <v>158734</v>
      </c>
      <c r="M2182" s="1">
        <v>40337.082037037035</v>
      </c>
    </row>
    <row r="2183" spans="1:13">
      <c r="A2183" t="s">
        <v>6519</v>
      </c>
      <c r="B2183" s="1">
        <v>43928.520335648151</v>
      </c>
      <c r="C2183" t="s">
        <v>6520</v>
      </c>
      <c r="D2183">
        <v>28</v>
      </c>
      <c r="E2183">
        <v>1</v>
      </c>
      <c r="F2183" t="s">
        <v>15</v>
      </c>
      <c r="H2183" t="s">
        <v>6521</v>
      </c>
      <c r="I2183">
        <v>270</v>
      </c>
      <c r="J2183" t="b">
        <v>0</v>
      </c>
      <c r="K2183">
        <v>189</v>
      </c>
      <c r="L2183">
        <v>1907</v>
      </c>
      <c r="M2183" s="1">
        <v>43745.279791666668</v>
      </c>
    </row>
    <row r="2184" spans="1:13">
      <c r="A2184" t="s">
        <v>6522</v>
      </c>
      <c r="B2184" s="1">
        <v>43928.520254629628</v>
      </c>
      <c r="C2184" t="s">
        <v>6523</v>
      </c>
      <c r="D2184">
        <v>3</v>
      </c>
      <c r="E2184">
        <v>0</v>
      </c>
      <c r="F2184" t="s">
        <v>15</v>
      </c>
      <c r="G2184" t="s">
        <v>6524</v>
      </c>
      <c r="H2184" t="s">
        <v>6525</v>
      </c>
      <c r="I2184">
        <v>734</v>
      </c>
      <c r="J2184" t="b">
        <v>0</v>
      </c>
      <c r="K2184">
        <v>1015</v>
      </c>
      <c r="L2184">
        <v>483833</v>
      </c>
      <c r="M2184" s="1">
        <v>40205.360451388886</v>
      </c>
    </row>
    <row r="2185" spans="1:13" ht="81">
      <c r="A2185" t="s">
        <v>6526</v>
      </c>
      <c r="B2185" s="1">
        <v>43928.52</v>
      </c>
      <c r="C2185" t="s">
        <v>6527</v>
      </c>
      <c r="D2185">
        <v>0</v>
      </c>
      <c r="E2185">
        <v>0</v>
      </c>
      <c r="F2185" t="s">
        <v>15</v>
      </c>
      <c r="G2185" t="s">
        <v>6528</v>
      </c>
      <c r="H2185" s="2" t="s">
        <v>6529</v>
      </c>
      <c r="I2185">
        <v>761</v>
      </c>
      <c r="J2185" t="b">
        <v>0</v>
      </c>
      <c r="K2185">
        <v>735</v>
      </c>
      <c r="L2185">
        <v>179668</v>
      </c>
      <c r="M2185" s="1">
        <v>39975.556990740741</v>
      </c>
    </row>
    <row r="2186" spans="1:13">
      <c r="A2186" t="s">
        <v>5660</v>
      </c>
      <c r="B2186" s="1">
        <v>43928.519953703704</v>
      </c>
      <c r="C2186" t="s">
        <v>6530</v>
      </c>
      <c r="D2186">
        <v>0</v>
      </c>
      <c r="E2186">
        <v>0</v>
      </c>
      <c r="F2186" t="s">
        <v>15</v>
      </c>
      <c r="G2186" t="s">
        <v>5662</v>
      </c>
      <c r="H2186" t="s">
        <v>5663</v>
      </c>
      <c r="I2186">
        <v>2328</v>
      </c>
      <c r="J2186" t="b">
        <v>0</v>
      </c>
      <c r="K2186">
        <v>2315</v>
      </c>
      <c r="L2186">
        <v>107336</v>
      </c>
      <c r="M2186" s="1">
        <v>39576.585428240738</v>
      </c>
    </row>
    <row r="2187" spans="1:13">
      <c r="A2187" t="s">
        <v>6531</v>
      </c>
      <c r="B2187" s="1">
        <v>43928.519699074073</v>
      </c>
      <c r="C2187" t="s">
        <v>6532</v>
      </c>
      <c r="D2187">
        <v>0</v>
      </c>
      <c r="E2187">
        <v>0</v>
      </c>
      <c r="F2187" t="s">
        <v>15</v>
      </c>
      <c r="G2187" t="s">
        <v>6533</v>
      </c>
      <c r="H2187" t="s">
        <v>6534</v>
      </c>
      <c r="I2187">
        <v>65</v>
      </c>
      <c r="J2187" t="b">
        <v>0</v>
      </c>
      <c r="K2187">
        <v>132</v>
      </c>
      <c r="L2187">
        <v>15155</v>
      </c>
      <c r="M2187" s="1">
        <v>41491.203067129631</v>
      </c>
    </row>
    <row r="2188" spans="1:13">
      <c r="A2188" t="s">
        <v>6535</v>
      </c>
      <c r="B2188" s="1">
        <v>43928.519502314812</v>
      </c>
      <c r="C2188" t="s">
        <v>6536</v>
      </c>
      <c r="D2188">
        <v>8</v>
      </c>
      <c r="E2188">
        <v>6</v>
      </c>
      <c r="F2188" t="s">
        <v>15</v>
      </c>
      <c r="G2188" t="s">
        <v>6537</v>
      </c>
      <c r="H2188" t="s">
        <v>6538</v>
      </c>
      <c r="I2188">
        <v>4357</v>
      </c>
      <c r="J2188" t="b">
        <v>0</v>
      </c>
      <c r="K2188">
        <v>3200</v>
      </c>
      <c r="L2188">
        <v>4510</v>
      </c>
      <c r="M2188" s="1">
        <v>42913.392372685186</v>
      </c>
    </row>
    <row r="2189" spans="1:13" ht="27">
      <c r="A2189" t="s">
        <v>6539</v>
      </c>
      <c r="B2189" s="1">
        <v>43928.519432870373</v>
      </c>
      <c r="C2189" t="e">
        <f ca="1">shimotsuki11_11 paypayの残高見ながら暮せばいいのでは？</f>
        <v>#NAME?</v>
      </c>
      <c r="D2189">
        <v>1</v>
      </c>
      <c r="E2189">
        <v>0</v>
      </c>
      <c r="F2189" t="s">
        <v>15</v>
      </c>
      <c r="G2189" t="s">
        <v>6540</v>
      </c>
      <c r="H2189" s="2" t="s">
        <v>6541</v>
      </c>
      <c r="I2189">
        <v>388</v>
      </c>
      <c r="J2189" t="b">
        <v>0</v>
      </c>
      <c r="K2189">
        <v>396</v>
      </c>
      <c r="L2189">
        <v>3243</v>
      </c>
      <c r="M2189" s="1">
        <v>41672.20579861111</v>
      </c>
    </row>
    <row r="2190" spans="1:13">
      <c r="A2190" t="s">
        <v>6542</v>
      </c>
      <c r="B2190" s="1">
        <v>43928.519409722219</v>
      </c>
      <c r="C2190" t="s">
        <v>6543</v>
      </c>
      <c r="D2190">
        <v>0</v>
      </c>
      <c r="E2190">
        <v>0</v>
      </c>
      <c r="F2190" t="s">
        <v>15</v>
      </c>
      <c r="G2190" t="s">
        <v>6544</v>
      </c>
      <c r="H2190" t="s">
        <v>6545</v>
      </c>
      <c r="I2190">
        <v>264</v>
      </c>
      <c r="J2190" t="b">
        <v>0</v>
      </c>
      <c r="K2190">
        <v>321</v>
      </c>
      <c r="L2190">
        <v>3366</v>
      </c>
      <c r="M2190" s="1">
        <v>43807.713287037041</v>
      </c>
    </row>
    <row r="2191" spans="1:13" ht="81">
      <c r="A2191" t="s">
        <v>6546</v>
      </c>
      <c r="B2191" s="1">
        <v>43928.519201388888</v>
      </c>
      <c r="C2191" t="s">
        <v>6547</v>
      </c>
      <c r="D2191">
        <v>0</v>
      </c>
      <c r="E2191">
        <v>0</v>
      </c>
      <c r="F2191" t="s">
        <v>15</v>
      </c>
      <c r="G2191" t="s">
        <v>6548</v>
      </c>
      <c r="H2191" s="2" t="s">
        <v>6549</v>
      </c>
      <c r="I2191">
        <v>2047</v>
      </c>
      <c r="J2191" t="b">
        <v>0</v>
      </c>
      <c r="K2191">
        <v>3544</v>
      </c>
      <c r="L2191">
        <v>24736</v>
      </c>
      <c r="M2191" s="1">
        <v>40779.094965277778</v>
      </c>
    </row>
    <row r="2192" spans="1:13">
      <c r="A2192" t="s">
        <v>6550</v>
      </c>
      <c r="B2192" s="1">
        <v>43928.519201388888</v>
      </c>
      <c r="C2192" t="s">
        <v>6551</v>
      </c>
      <c r="D2192">
        <v>0</v>
      </c>
      <c r="E2192">
        <v>0</v>
      </c>
      <c r="F2192" t="s">
        <v>15</v>
      </c>
      <c r="G2192" t="s">
        <v>6552</v>
      </c>
      <c r="H2192" t="s">
        <v>6553</v>
      </c>
      <c r="I2192">
        <v>163</v>
      </c>
      <c r="J2192" t="b">
        <v>0</v>
      </c>
      <c r="K2192">
        <v>253</v>
      </c>
      <c r="L2192">
        <v>13249</v>
      </c>
      <c r="M2192" s="1">
        <v>40573.488888888889</v>
      </c>
    </row>
    <row r="2193" spans="1:13" ht="40.5">
      <c r="A2193" t="s">
        <v>6554</v>
      </c>
      <c r="B2193" s="1">
        <v>43928.519143518519</v>
      </c>
      <c r="C2193" t="s">
        <v>6555</v>
      </c>
      <c r="D2193">
        <v>0</v>
      </c>
      <c r="E2193">
        <v>0</v>
      </c>
      <c r="F2193" t="s">
        <v>15</v>
      </c>
      <c r="G2193" t="s">
        <v>6556</v>
      </c>
      <c r="H2193" s="2" t="s">
        <v>6557</v>
      </c>
      <c r="I2193">
        <v>109</v>
      </c>
      <c r="J2193" t="b">
        <v>0</v>
      </c>
      <c r="K2193">
        <v>135</v>
      </c>
      <c r="L2193">
        <v>12799</v>
      </c>
      <c r="M2193" s="1">
        <v>41408.61755787037</v>
      </c>
    </row>
    <row r="2194" spans="1:13" ht="94.5">
      <c r="A2194" t="s">
        <v>6558</v>
      </c>
      <c r="B2194" s="1">
        <v>43928.518865740742</v>
      </c>
      <c r="C2194" t="s">
        <v>6559</v>
      </c>
      <c r="D2194">
        <v>0</v>
      </c>
      <c r="E2194">
        <v>0</v>
      </c>
      <c r="F2194" t="s">
        <v>15</v>
      </c>
      <c r="H2194" s="2" t="s">
        <v>6560</v>
      </c>
      <c r="I2194">
        <v>10</v>
      </c>
      <c r="J2194" t="b">
        <v>0</v>
      </c>
      <c r="K2194">
        <v>44</v>
      </c>
      <c r="L2194">
        <v>53</v>
      </c>
      <c r="M2194" s="1">
        <v>43716.19017361111</v>
      </c>
    </row>
    <row r="2195" spans="1:13">
      <c r="A2195" t="s">
        <v>6561</v>
      </c>
      <c r="B2195" s="1">
        <v>43928.518738425926</v>
      </c>
      <c r="C2195" t="s">
        <v>6562</v>
      </c>
      <c r="D2195">
        <v>2</v>
      </c>
      <c r="E2195">
        <v>0</v>
      </c>
      <c r="F2195" t="s">
        <v>15</v>
      </c>
      <c r="G2195" t="s">
        <v>6563</v>
      </c>
      <c r="H2195" t="s">
        <v>6564</v>
      </c>
      <c r="I2195">
        <v>1265</v>
      </c>
      <c r="J2195" t="b">
        <v>0</v>
      </c>
      <c r="K2195">
        <v>1370</v>
      </c>
      <c r="L2195">
        <v>203261</v>
      </c>
      <c r="M2195" s="1">
        <v>41154.537581018521</v>
      </c>
    </row>
    <row r="2196" spans="1:13" ht="108">
      <c r="A2196" t="s">
        <v>6565</v>
      </c>
      <c r="B2196" s="1">
        <v>43928.518645833334</v>
      </c>
      <c r="C2196" t="s">
        <v>6566</v>
      </c>
      <c r="D2196">
        <v>11</v>
      </c>
      <c r="E2196">
        <v>2</v>
      </c>
      <c r="F2196" t="s">
        <v>15</v>
      </c>
      <c r="G2196" t="s">
        <v>6567</v>
      </c>
      <c r="H2196" s="2" t="s">
        <v>6568</v>
      </c>
      <c r="I2196">
        <v>865</v>
      </c>
      <c r="J2196" t="b">
        <v>0</v>
      </c>
      <c r="K2196">
        <v>555</v>
      </c>
      <c r="L2196">
        <v>1707</v>
      </c>
      <c r="M2196" s="1">
        <v>43763.118842592594</v>
      </c>
    </row>
    <row r="2197" spans="1:13">
      <c r="A2197" t="s">
        <v>6569</v>
      </c>
      <c r="B2197" s="1">
        <v>43928.518553240741</v>
      </c>
      <c r="C2197" t="s">
        <v>6570</v>
      </c>
      <c r="D2197">
        <v>3</v>
      </c>
      <c r="E2197">
        <v>0</v>
      </c>
      <c r="F2197" t="s">
        <v>15</v>
      </c>
      <c r="G2197" t="s">
        <v>6571</v>
      </c>
      <c r="H2197" t="s">
        <v>6572</v>
      </c>
      <c r="I2197">
        <v>254</v>
      </c>
      <c r="J2197" t="b">
        <v>0</v>
      </c>
      <c r="K2197">
        <v>769</v>
      </c>
      <c r="L2197">
        <v>40972</v>
      </c>
      <c r="M2197" s="1">
        <v>41060.321527777778</v>
      </c>
    </row>
    <row r="2198" spans="1:13">
      <c r="A2198" t="s">
        <v>6573</v>
      </c>
      <c r="B2198" s="1">
        <v>43928.518541666665</v>
      </c>
      <c r="C2198" t="s">
        <v>6574</v>
      </c>
      <c r="D2198">
        <v>13</v>
      </c>
      <c r="E2198">
        <v>0</v>
      </c>
      <c r="F2198" t="s">
        <v>15</v>
      </c>
      <c r="H2198" t="s">
        <v>6575</v>
      </c>
      <c r="I2198">
        <v>386</v>
      </c>
      <c r="J2198" t="b">
        <v>0</v>
      </c>
      <c r="K2198">
        <v>370</v>
      </c>
      <c r="L2198">
        <v>1100</v>
      </c>
      <c r="M2198" s="1">
        <v>43912.47855324074</v>
      </c>
    </row>
    <row r="2199" spans="1:13" ht="81">
      <c r="A2199" t="s">
        <v>1740</v>
      </c>
      <c r="B2199" s="1">
        <v>43928.518541666665</v>
      </c>
      <c r="C2199" t="e">
        <f ca="1">pilgrimage1930 ハラショー</f>
        <v>#NAME?</v>
      </c>
      <c r="D2199">
        <v>1</v>
      </c>
      <c r="E2199">
        <v>0</v>
      </c>
      <c r="F2199" t="s">
        <v>15</v>
      </c>
      <c r="H2199" s="2" t="s">
        <v>1742</v>
      </c>
      <c r="I2199">
        <v>100</v>
      </c>
      <c r="J2199" t="b">
        <v>0</v>
      </c>
      <c r="K2199">
        <v>100</v>
      </c>
      <c r="L2199">
        <v>8682</v>
      </c>
      <c r="M2199" s="1">
        <v>43422.674872685187</v>
      </c>
    </row>
    <row r="2200" spans="1:13">
      <c r="A2200" t="s">
        <v>943</v>
      </c>
      <c r="B2200" s="1">
        <v>43928.518275462964</v>
      </c>
      <c r="C2200" t="e">
        <f ca="1">tuoyoo2018 参加させていただきます🎧PayPay当たったらお買い物したいです🛍</f>
        <v>#NAME?</v>
      </c>
      <c r="D2200">
        <v>0</v>
      </c>
      <c r="E2200">
        <v>0</v>
      </c>
      <c r="F2200" t="s">
        <v>15</v>
      </c>
      <c r="H2200" t="s">
        <v>945</v>
      </c>
      <c r="I2200">
        <v>496</v>
      </c>
      <c r="J2200" t="b">
        <v>0</v>
      </c>
      <c r="K2200">
        <v>2455</v>
      </c>
      <c r="L2200">
        <v>16861</v>
      </c>
      <c r="M2200" s="1">
        <v>43361.539224537039</v>
      </c>
    </row>
    <row r="2201" spans="1:13">
      <c r="A2201" t="s">
        <v>6576</v>
      </c>
      <c r="B2201" s="1">
        <v>43928.518113425926</v>
      </c>
      <c r="C2201" t="s">
        <v>6577</v>
      </c>
      <c r="D2201">
        <v>1</v>
      </c>
      <c r="E2201">
        <v>0</v>
      </c>
      <c r="F2201" t="s">
        <v>15</v>
      </c>
      <c r="G2201" t="s">
        <v>618</v>
      </c>
      <c r="H2201" t="s">
        <v>6578</v>
      </c>
      <c r="I2201">
        <v>612</v>
      </c>
      <c r="J2201" t="b">
        <v>0</v>
      </c>
      <c r="K2201">
        <v>258</v>
      </c>
      <c r="L2201">
        <v>64639</v>
      </c>
      <c r="M2201" s="1">
        <v>40087.709583333337</v>
      </c>
    </row>
    <row r="2202" spans="1:13">
      <c r="A2202" t="s">
        <v>6579</v>
      </c>
      <c r="B2202" s="1">
        <v>43928.517557870371</v>
      </c>
      <c r="C2202" t="s">
        <v>6580</v>
      </c>
      <c r="D2202">
        <v>1</v>
      </c>
      <c r="E2202">
        <v>0</v>
      </c>
      <c r="F2202" t="s">
        <v>15</v>
      </c>
      <c r="H2202" t="s">
        <v>6581</v>
      </c>
      <c r="I2202">
        <v>76</v>
      </c>
      <c r="J2202" t="b">
        <v>0</v>
      </c>
      <c r="K2202">
        <v>214</v>
      </c>
      <c r="L2202">
        <v>69130</v>
      </c>
      <c r="M2202" s="1">
        <v>40647.329016203701</v>
      </c>
    </row>
    <row r="2203" spans="1:13">
      <c r="A2203" t="s">
        <v>6582</v>
      </c>
      <c r="B2203" s="1">
        <v>43928.517500000002</v>
      </c>
      <c r="C2203" t="s">
        <v>6583</v>
      </c>
      <c r="D2203">
        <v>1</v>
      </c>
      <c r="E2203">
        <v>0</v>
      </c>
      <c r="F2203" t="s">
        <v>15</v>
      </c>
      <c r="G2203" t="s">
        <v>6584</v>
      </c>
      <c r="H2203" t="s">
        <v>6585</v>
      </c>
      <c r="I2203">
        <v>2189</v>
      </c>
      <c r="J2203" t="b">
        <v>0</v>
      </c>
      <c r="K2203">
        <v>100</v>
      </c>
      <c r="L2203">
        <v>117775</v>
      </c>
      <c r="M2203" s="1">
        <v>40206.455497685187</v>
      </c>
    </row>
    <row r="2204" spans="1:13">
      <c r="A2204" t="s">
        <v>6586</v>
      </c>
      <c r="B2204" s="1">
        <v>43928.517418981479</v>
      </c>
      <c r="C2204" t="s">
        <v>6587</v>
      </c>
      <c r="D2204">
        <v>0</v>
      </c>
      <c r="E2204">
        <v>0</v>
      </c>
      <c r="F2204" t="s">
        <v>15</v>
      </c>
      <c r="G2204" t="s">
        <v>880</v>
      </c>
      <c r="H2204" t="s">
        <v>6588</v>
      </c>
      <c r="I2204">
        <v>310</v>
      </c>
      <c r="J2204" t="b">
        <v>0</v>
      </c>
      <c r="K2204">
        <v>360</v>
      </c>
      <c r="L2204">
        <v>1168</v>
      </c>
      <c r="M2204" s="1">
        <v>43764.727083333331</v>
      </c>
    </row>
    <row r="2205" spans="1:13">
      <c r="A2205" t="s">
        <v>6589</v>
      </c>
      <c r="B2205" s="1">
        <v>43928.51699074074</v>
      </c>
      <c r="C2205" t="s">
        <v>6590</v>
      </c>
      <c r="D2205">
        <v>0</v>
      </c>
      <c r="E2205">
        <v>0</v>
      </c>
      <c r="F2205" t="s">
        <v>15</v>
      </c>
      <c r="G2205" t="s">
        <v>6591</v>
      </c>
      <c r="H2205" t="s">
        <v>6592</v>
      </c>
      <c r="I2205">
        <v>133</v>
      </c>
      <c r="J2205" t="b">
        <v>0</v>
      </c>
      <c r="K2205">
        <v>141</v>
      </c>
      <c r="L2205">
        <v>14</v>
      </c>
      <c r="M2205" s="1">
        <v>42237.599293981482</v>
      </c>
    </row>
    <row r="2206" spans="1:13">
      <c r="A2206" t="s">
        <v>6593</v>
      </c>
      <c r="B2206" s="1">
        <v>43928.516979166663</v>
      </c>
      <c r="C2206" t="s">
        <v>6594</v>
      </c>
      <c r="D2206">
        <v>1</v>
      </c>
      <c r="E2206">
        <v>0</v>
      </c>
      <c r="F2206" t="s">
        <v>15</v>
      </c>
      <c r="G2206" t="s">
        <v>6595</v>
      </c>
      <c r="H2206" t="s">
        <v>6596</v>
      </c>
      <c r="I2206">
        <v>954</v>
      </c>
      <c r="J2206" t="b">
        <v>0</v>
      </c>
      <c r="K2206">
        <v>269</v>
      </c>
      <c r="L2206">
        <v>50251</v>
      </c>
      <c r="M2206" s="1">
        <v>40722.154062499998</v>
      </c>
    </row>
    <row r="2207" spans="1:13">
      <c r="A2207" t="s">
        <v>2285</v>
      </c>
      <c r="B2207" s="1">
        <v>43928.516851851855</v>
      </c>
      <c r="C2207" t="s">
        <v>6597</v>
      </c>
      <c r="D2207">
        <v>0</v>
      </c>
      <c r="E2207">
        <v>0</v>
      </c>
      <c r="F2207" t="s">
        <v>15</v>
      </c>
      <c r="H2207" t="s">
        <v>2287</v>
      </c>
      <c r="I2207">
        <v>585</v>
      </c>
      <c r="J2207" t="b">
        <v>0</v>
      </c>
      <c r="K2207">
        <v>2261</v>
      </c>
      <c r="L2207">
        <v>359</v>
      </c>
      <c r="M2207" s="1">
        <v>43703.048194444447</v>
      </c>
    </row>
    <row r="2208" spans="1:13" ht="40.5">
      <c r="A2208" t="s">
        <v>6598</v>
      </c>
      <c r="B2208" s="1">
        <v>43928.516655092593</v>
      </c>
      <c r="C2208" t="s">
        <v>6599</v>
      </c>
      <c r="D2208">
        <v>0</v>
      </c>
      <c r="E2208">
        <v>0</v>
      </c>
      <c r="F2208" t="s">
        <v>15</v>
      </c>
      <c r="H2208" s="2" t="s">
        <v>6600</v>
      </c>
      <c r="I2208">
        <v>165</v>
      </c>
      <c r="J2208" t="b">
        <v>0</v>
      </c>
      <c r="K2208">
        <v>247</v>
      </c>
      <c r="L2208">
        <v>916</v>
      </c>
      <c r="M2208" s="1">
        <v>43167.357164351852</v>
      </c>
    </row>
    <row r="2209" spans="1:13">
      <c r="A2209" t="s">
        <v>6601</v>
      </c>
      <c r="B2209" s="1">
        <v>43928.516365740739</v>
      </c>
      <c r="C2209" t="s">
        <v>6602</v>
      </c>
      <c r="D2209">
        <v>0</v>
      </c>
      <c r="E2209">
        <v>0</v>
      </c>
      <c r="F2209" t="s">
        <v>15</v>
      </c>
      <c r="G2209" t="s">
        <v>6603</v>
      </c>
      <c r="H2209" t="s">
        <v>6604</v>
      </c>
      <c r="I2209">
        <v>220</v>
      </c>
      <c r="J2209" t="b">
        <v>0</v>
      </c>
      <c r="K2209">
        <v>2766</v>
      </c>
      <c r="L2209">
        <v>32148</v>
      </c>
      <c r="M2209" s="1">
        <v>41813.238807870373</v>
      </c>
    </row>
    <row r="2210" spans="1:13">
      <c r="A2210" t="s">
        <v>6605</v>
      </c>
      <c r="B2210" s="1">
        <v>43928.516134259262</v>
      </c>
      <c r="C2210" t="s">
        <v>6606</v>
      </c>
      <c r="D2210">
        <v>0</v>
      </c>
      <c r="E2210">
        <v>0</v>
      </c>
      <c r="F2210" t="s">
        <v>15</v>
      </c>
      <c r="I2210">
        <v>91</v>
      </c>
      <c r="J2210" t="b">
        <v>0</v>
      </c>
      <c r="K2210">
        <v>0</v>
      </c>
      <c r="L2210">
        <v>214463</v>
      </c>
      <c r="M2210" s="1">
        <v>42889.28733796296</v>
      </c>
    </row>
    <row r="2211" spans="1:13" ht="81">
      <c r="A2211" t="s">
        <v>1740</v>
      </c>
      <c r="B2211" s="1">
        <v>43928.516122685185</v>
      </c>
      <c r="C2211" t="e">
        <f ca="1">pippi07_28 リアルピザ突っ込みましょうぜ(￣▽￣)</f>
        <v>#NAME?</v>
      </c>
      <c r="D2211">
        <v>0</v>
      </c>
      <c r="E2211">
        <v>0</v>
      </c>
      <c r="F2211" t="s">
        <v>15</v>
      </c>
      <c r="H2211" s="2" t="s">
        <v>1742</v>
      </c>
      <c r="I2211">
        <v>100</v>
      </c>
      <c r="J2211" t="b">
        <v>0</v>
      </c>
      <c r="K2211">
        <v>100</v>
      </c>
      <c r="L2211">
        <v>8682</v>
      </c>
      <c r="M2211" s="1">
        <v>43422.674872685187</v>
      </c>
    </row>
    <row r="2212" spans="1:13" ht="67.5">
      <c r="A2212" t="s">
        <v>6395</v>
      </c>
      <c r="B2212" s="1">
        <v>43928.516087962962</v>
      </c>
      <c r="C2212" t="s">
        <v>6607</v>
      </c>
      <c r="D2212">
        <v>0</v>
      </c>
      <c r="E2212">
        <v>0</v>
      </c>
      <c r="F2212" t="s">
        <v>15</v>
      </c>
      <c r="G2212" t="s">
        <v>6397</v>
      </c>
      <c r="H2212" s="2" t="s">
        <v>6398</v>
      </c>
      <c r="I2212">
        <v>1160</v>
      </c>
      <c r="J2212" t="b">
        <v>0</v>
      </c>
      <c r="K2212">
        <v>1132</v>
      </c>
      <c r="L2212">
        <v>589</v>
      </c>
      <c r="M2212" s="1">
        <v>43535.373483796298</v>
      </c>
    </row>
    <row r="2213" spans="1:13">
      <c r="A2213" t="s">
        <v>6608</v>
      </c>
      <c r="B2213" s="1">
        <v>43928.516053240739</v>
      </c>
      <c r="C2213" t="s">
        <v>6609</v>
      </c>
      <c r="D2213">
        <v>0</v>
      </c>
      <c r="E2213">
        <v>0</v>
      </c>
      <c r="F2213" t="s">
        <v>15</v>
      </c>
      <c r="G2213" t="s">
        <v>880</v>
      </c>
      <c r="H2213" t="s">
        <v>6610</v>
      </c>
      <c r="I2213">
        <v>271</v>
      </c>
      <c r="J2213" t="b">
        <v>0</v>
      </c>
      <c r="K2213">
        <v>572</v>
      </c>
      <c r="L2213">
        <v>188996</v>
      </c>
      <c r="M2213" s="1">
        <v>40242.707881944443</v>
      </c>
    </row>
    <row r="2214" spans="1:13">
      <c r="A2214" t="s">
        <v>6582</v>
      </c>
      <c r="B2214" s="1">
        <v>43928.516041666669</v>
      </c>
      <c r="C2214" t="s">
        <v>6611</v>
      </c>
      <c r="D2214">
        <v>0</v>
      </c>
      <c r="E2214">
        <v>0</v>
      </c>
      <c r="F2214" t="s">
        <v>15</v>
      </c>
      <c r="G2214" t="s">
        <v>6584</v>
      </c>
      <c r="H2214" t="s">
        <v>6585</v>
      </c>
      <c r="I2214">
        <v>2189</v>
      </c>
      <c r="J2214" t="b">
        <v>0</v>
      </c>
      <c r="K2214">
        <v>100</v>
      </c>
      <c r="L2214">
        <v>117775</v>
      </c>
      <c r="M2214" s="1">
        <v>40206.455497685187</v>
      </c>
    </row>
    <row r="2215" spans="1:13">
      <c r="A2215" t="s">
        <v>6612</v>
      </c>
      <c r="B2215" s="1">
        <v>43928.515949074077</v>
      </c>
      <c r="C2215" t="e">
        <f ca="1">tuoyoo2018 PayPay希望です✩⡱</f>
        <v>#NAME?</v>
      </c>
      <c r="D2215">
        <v>0</v>
      </c>
      <c r="E2215">
        <v>0</v>
      </c>
      <c r="F2215" t="s">
        <v>15</v>
      </c>
      <c r="H2215" t="s">
        <v>6613</v>
      </c>
      <c r="I2215">
        <v>20</v>
      </c>
      <c r="J2215" t="b">
        <v>0</v>
      </c>
      <c r="K2215">
        <v>1687</v>
      </c>
      <c r="L2215">
        <v>5754</v>
      </c>
      <c r="M2215" s="1">
        <v>43838.195717592593</v>
      </c>
    </row>
    <row r="2216" spans="1:13">
      <c r="A2216" t="s">
        <v>6614</v>
      </c>
      <c r="B2216" s="1">
        <v>43928.515925925924</v>
      </c>
      <c r="C2216" t="s">
        <v>6615</v>
      </c>
      <c r="D2216">
        <v>1</v>
      </c>
      <c r="E2216">
        <v>0</v>
      </c>
      <c r="F2216" t="s">
        <v>15</v>
      </c>
      <c r="G2216" t="s">
        <v>6616</v>
      </c>
      <c r="H2216" t="s">
        <v>6617</v>
      </c>
      <c r="I2216">
        <v>207</v>
      </c>
      <c r="J2216" t="b">
        <v>0</v>
      </c>
      <c r="K2216">
        <v>558</v>
      </c>
      <c r="L2216">
        <v>6758</v>
      </c>
      <c r="M2216" s="1">
        <v>40530.069247685184</v>
      </c>
    </row>
    <row r="2217" spans="1:13">
      <c r="A2217" t="s">
        <v>6618</v>
      </c>
      <c r="B2217" s="1">
        <v>43928.515879629631</v>
      </c>
      <c r="C2217" t="s">
        <v>6619</v>
      </c>
      <c r="D2217">
        <v>1</v>
      </c>
      <c r="E2217">
        <v>0</v>
      </c>
      <c r="F2217" t="s">
        <v>15</v>
      </c>
      <c r="G2217" t="s">
        <v>6620</v>
      </c>
      <c r="H2217" t="s">
        <v>6621</v>
      </c>
      <c r="I2217">
        <v>671</v>
      </c>
      <c r="J2217" t="b">
        <v>0</v>
      </c>
      <c r="K2217">
        <v>347</v>
      </c>
      <c r="L2217">
        <v>71586</v>
      </c>
      <c r="M2217" s="1">
        <v>42575.323298611111</v>
      </c>
    </row>
    <row r="2218" spans="1:13">
      <c r="A2218" t="s">
        <v>6622</v>
      </c>
      <c r="B2218" s="1">
        <v>43928.515763888892</v>
      </c>
      <c r="C2218" t="s">
        <v>6623</v>
      </c>
      <c r="D2218">
        <v>0</v>
      </c>
      <c r="E2218">
        <v>0</v>
      </c>
      <c r="F2218" t="s">
        <v>15</v>
      </c>
      <c r="G2218" t="s">
        <v>6624</v>
      </c>
      <c r="H2218" t="s">
        <v>6625</v>
      </c>
      <c r="I2218">
        <v>602</v>
      </c>
      <c r="J2218" t="b">
        <v>0</v>
      </c>
      <c r="K2218">
        <v>10</v>
      </c>
      <c r="L2218">
        <v>4186</v>
      </c>
      <c r="M2218" s="1">
        <v>42631.175011574072</v>
      </c>
    </row>
    <row r="2219" spans="1:13">
      <c r="A2219" t="s">
        <v>6626</v>
      </c>
      <c r="B2219" s="1">
        <v>43928.515682870369</v>
      </c>
      <c r="C2219" t="s">
        <v>6627</v>
      </c>
      <c r="D2219">
        <v>21</v>
      </c>
      <c r="E2219">
        <v>5</v>
      </c>
      <c r="F2219" t="s">
        <v>15</v>
      </c>
      <c r="H2219" t="e">
        <f ca="1">_xlfn.SINGLE(milkplanet_cafe _xlfn.SINGLE(ma_m_ma_m_ma♡ 写真とは異なりますが可愛いので許してください))</f>
        <v>#NAME?</v>
      </c>
      <c r="I2219">
        <v>1210</v>
      </c>
      <c r="J2219" t="b">
        <v>0</v>
      </c>
      <c r="K2219">
        <v>9</v>
      </c>
      <c r="L2219">
        <v>2789</v>
      </c>
      <c r="M2219" s="1">
        <v>43634.433842592596</v>
      </c>
    </row>
    <row r="2220" spans="1:13">
      <c r="A2220" t="s">
        <v>6628</v>
      </c>
      <c r="B2220" s="1">
        <v>43928.5156712963</v>
      </c>
      <c r="C2220" t="s">
        <v>6629</v>
      </c>
      <c r="D2220">
        <v>0</v>
      </c>
      <c r="E2220">
        <v>0</v>
      </c>
      <c r="F2220" t="s">
        <v>15</v>
      </c>
      <c r="H2220" t="s">
        <v>6630</v>
      </c>
      <c r="I2220">
        <v>63</v>
      </c>
      <c r="J2220" t="b">
        <v>0</v>
      </c>
      <c r="K2220">
        <v>152</v>
      </c>
      <c r="L2220">
        <v>35916</v>
      </c>
      <c r="M2220" s="1">
        <v>41476.509583333333</v>
      </c>
    </row>
    <row r="2221" spans="1:13">
      <c r="A2221" t="s">
        <v>3475</v>
      </c>
      <c r="B2221" s="1">
        <v>43928.515543981484</v>
      </c>
      <c r="C2221" t="s">
        <v>6631</v>
      </c>
      <c r="D2221">
        <v>6</v>
      </c>
      <c r="E2221">
        <v>3</v>
      </c>
      <c r="F2221" t="s">
        <v>15</v>
      </c>
      <c r="G2221" t="s">
        <v>3477</v>
      </c>
      <c r="H2221" t="s">
        <v>3478</v>
      </c>
      <c r="I2221">
        <v>3939</v>
      </c>
      <c r="J2221" t="b">
        <v>0</v>
      </c>
      <c r="K2221">
        <v>1502</v>
      </c>
      <c r="L2221">
        <v>11753</v>
      </c>
      <c r="M2221" s="1">
        <v>42342.258750000001</v>
      </c>
    </row>
    <row r="2222" spans="1:13" ht="81">
      <c r="A2222" t="s">
        <v>3662</v>
      </c>
      <c r="B2222" s="1">
        <v>43928.515046296299</v>
      </c>
      <c r="C2222" t="s">
        <v>6632</v>
      </c>
      <c r="D2222">
        <v>7</v>
      </c>
      <c r="E2222">
        <v>7</v>
      </c>
      <c r="F2222" t="s">
        <v>15</v>
      </c>
      <c r="H2222" s="2" t="s">
        <v>3664</v>
      </c>
      <c r="I2222">
        <v>128621</v>
      </c>
      <c r="J2222" t="b">
        <v>0</v>
      </c>
      <c r="K2222">
        <v>807</v>
      </c>
      <c r="L2222">
        <v>781817</v>
      </c>
      <c r="M2222" s="1">
        <v>40064.575104166666</v>
      </c>
    </row>
    <row r="2223" spans="1:13">
      <c r="A2223" t="s">
        <v>6633</v>
      </c>
      <c r="B2223" s="1">
        <v>43928.515023148146</v>
      </c>
      <c r="C2223" t="s">
        <v>6634</v>
      </c>
      <c r="D2223">
        <v>1</v>
      </c>
      <c r="E2223">
        <v>0</v>
      </c>
      <c r="F2223" t="s">
        <v>15</v>
      </c>
      <c r="G2223" t="s">
        <v>6635</v>
      </c>
      <c r="H2223" t="s">
        <v>6636</v>
      </c>
      <c r="I2223">
        <v>176</v>
      </c>
      <c r="J2223" t="b">
        <v>0</v>
      </c>
      <c r="K2223">
        <v>231</v>
      </c>
      <c r="L2223">
        <v>3187</v>
      </c>
      <c r="M2223" s="1">
        <v>43662.68209490741</v>
      </c>
    </row>
    <row r="2224" spans="1:13">
      <c r="A2224" t="s">
        <v>6637</v>
      </c>
      <c r="B2224" s="1">
        <v>43928.514976851853</v>
      </c>
      <c r="C2224" t="e">
        <f ca="1">sms92762004 Paypay付きで可能ですか？</f>
        <v>#NAME?</v>
      </c>
      <c r="D2224">
        <v>0</v>
      </c>
      <c r="E2224">
        <v>0</v>
      </c>
      <c r="F2224" t="s">
        <v>15</v>
      </c>
      <c r="I2224">
        <v>12</v>
      </c>
      <c r="J2224" t="b">
        <v>0</v>
      </c>
      <c r="K2224">
        <v>2</v>
      </c>
      <c r="L2224">
        <v>34</v>
      </c>
      <c r="M2224" s="1">
        <v>41797.138113425928</v>
      </c>
    </row>
    <row r="2225" spans="1:13">
      <c r="A2225" t="s">
        <v>6638</v>
      </c>
      <c r="B2225" s="1">
        <v>43928.514965277776</v>
      </c>
      <c r="C2225" t="e">
        <f ca="1">_xlfn.SINGLE(sutesuteki12345 _xlfn.SINGLE(maakun_712 PayPay300円分🐹希望です🐹))</f>
        <v>#NAME?</v>
      </c>
      <c r="D2225">
        <v>0</v>
      </c>
      <c r="E2225">
        <v>0</v>
      </c>
      <c r="F2225" t="s">
        <v>15</v>
      </c>
      <c r="G2225" t="s">
        <v>697</v>
      </c>
      <c r="H2225" t="s">
        <v>6639</v>
      </c>
      <c r="I2225">
        <v>197</v>
      </c>
      <c r="J2225" t="b">
        <v>0</v>
      </c>
      <c r="K2225">
        <v>284</v>
      </c>
      <c r="L2225">
        <v>4814</v>
      </c>
      <c r="M2225" s="1">
        <v>43663.905960648146</v>
      </c>
    </row>
    <row r="2226" spans="1:13">
      <c r="A2226" t="s">
        <v>3210</v>
      </c>
      <c r="B2226" s="1">
        <v>43928.514930555553</v>
      </c>
      <c r="C2226" t="s">
        <v>6640</v>
      </c>
      <c r="D2226">
        <v>0</v>
      </c>
      <c r="E2226">
        <v>0</v>
      </c>
      <c r="F2226" t="s">
        <v>15</v>
      </c>
      <c r="G2226" t="s">
        <v>3212</v>
      </c>
      <c r="H2226" t="s">
        <v>3213</v>
      </c>
      <c r="I2226">
        <v>4719</v>
      </c>
      <c r="J2226" t="b">
        <v>0</v>
      </c>
      <c r="K2226">
        <v>5211</v>
      </c>
      <c r="L2226">
        <v>32676</v>
      </c>
      <c r="M2226" s="1">
        <v>40234.171597222223</v>
      </c>
    </row>
    <row r="2227" spans="1:13">
      <c r="A2227" t="s">
        <v>6641</v>
      </c>
      <c r="B2227" s="1">
        <v>43928.51489583333</v>
      </c>
      <c r="C2227" t="s">
        <v>6642</v>
      </c>
      <c r="D2227">
        <v>2</v>
      </c>
      <c r="E2227">
        <v>0</v>
      </c>
      <c r="F2227" t="s">
        <v>15</v>
      </c>
      <c r="H2227" t="s">
        <v>6643</v>
      </c>
      <c r="I2227">
        <v>166</v>
      </c>
      <c r="J2227" t="b">
        <v>0</v>
      </c>
      <c r="K2227">
        <v>136</v>
      </c>
      <c r="L2227">
        <v>110788</v>
      </c>
      <c r="M2227" s="1">
        <v>41324.400972222225</v>
      </c>
    </row>
    <row r="2228" spans="1:13">
      <c r="A2228" t="s">
        <v>6644</v>
      </c>
      <c r="B2228" s="1">
        <v>43928.514675925922</v>
      </c>
      <c r="C2228" t="s">
        <v>6645</v>
      </c>
      <c r="D2228">
        <v>0</v>
      </c>
      <c r="E2228">
        <v>0</v>
      </c>
      <c r="F2228" t="s">
        <v>15</v>
      </c>
      <c r="H2228" t="s">
        <v>6646</v>
      </c>
      <c r="I2228">
        <v>28</v>
      </c>
      <c r="J2228" t="b">
        <v>0</v>
      </c>
      <c r="K2228">
        <v>72</v>
      </c>
      <c r="L2228">
        <v>173</v>
      </c>
      <c r="M2228" s="1">
        <v>43706.586412037039</v>
      </c>
    </row>
    <row r="2229" spans="1:13">
      <c r="A2229" t="s">
        <v>6641</v>
      </c>
      <c r="B2229" s="1">
        <v>43928.514664351853</v>
      </c>
      <c r="C2229" t="s">
        <v>6647</v>
      </c>
      <c r="D2229">
        <v>2</v>
      </c>
      <c r="E2229">
        <v>0</v>
      </c>
      <c r="F2229" t="s">
        <v>15</v>
      </c>
      <c r="H2229" t="s">
        <v>6643</v>
      </c>
      <c r="I2229">
        <v>166</v>
      </c>
      <c r="J2229" t="b">
        <v>0</v>
      </c>
      <c r="K2229">
        <v>136</v>
      </c>
      <c r="L2229">
        <v>110788</v>
      </c>
      <c r="M2229" s="1">
        <v>41324.400972222225</v>
      </c>
    </row>
    <row r="2230" spans="1:13">
      <c r="A2230" t="s">
        <v>6648</v>
      </c>
      <c r="B2230" s="1">
        <v>43928.514641203707</v>
      </c>
      <c r="C2230" t="s">
        <v>6649</v>
      </c>
      <c r="D2230">
        <v>0</v>
      </c>
      <c r="E2230">
        <v>0</v>
      </c>
      <c r="F2230" t="s">
        <v>15</v>
      </c>
      <c r="G2230" t="s">
        <v>6650</v>
      </c>
      <c r="H2230" t="s">
        <v>6651</v>
      </c>
      <c r="I2230">
        <v>281</v>
      </c>
      <c r="J2230" t="b">
        <v>0</v>
      </c>
      <c r="K2230">
        <v>294</v>
      </c>
      <c r="L2230">
        <v>409348</v>
      </c>
      <c r="M2230" s="1">
        <v>39609.66605324074</v>
      </c>
    </row>
    <row r="2231" spans="1:13">
      <c r="A2231" t="s">
        <v>6652</v>
      </c>
      <c r="B2231" s="1">
        <v>43928.51462962963</v>
      </c>
      <c r="C2231" t="s">
        <v>6653</v>
      </c>
      <c r="D2231">
        <v>1</v>
      </c>
      <c r="E2231">
        <v>0</v>
      </c>
      <c r="F2231" t="s">
        <v>15</v>
      </c>
      <c r="H2231" t="s">
        <v>6654</v>
      </c>
      <c r="I2231">
        <v>204</v>
      </c>
      <c r="J2231" t="b">
        <v>0</v>
      </c>
      <c r="K2231">
        <v>1</v>
      </c>
      <c r="L2231">
        <v>257</v>
      </c>
      <c r="M2231" s="1">
        <v>43441.662673611114</v>
      </c>
    </row>
    <row r="2232" spans="1:13" ht="81">
      <c r="A2232" t="s">
        <v>1740</v>
      </c>
      <c r="B2232" s="1">
        <v>43928.51457175926</v>
      </c>
      <c r="C2232" t="s">
        <v>6655</v>
      </c>
      <c r="D2232">
        <v>0</v>
      </c>
      <c r="E2232">
        <v>0</v>
      </c>
      <c r="F2232" t="s">
        <v>15</v>
      </c>
      <c r="H2232" s="2" t="s">
        <v>1742</v>
      </c>
      <c r="I2232">
        <v>100</v>
      </c>
      <c r="J2232" t="b">
        <v>0</v>
      </c>
      <c r="K2232">
        <v>100</v>
      </c>
      <c r="L2232">
        <v>8682</v>
      </c>
      <c r="M2232" s="1">
        <v>43422.674872685187</v>
      </c>
    </row>
    <row r="2233" spans="1:13">
      <c r="A2233" t="s">
        <v>6656</v>
      </c>
      <c r="B2233" s="1">
        <v>43928.514548611114</v>
      </c>
      <c r="C2233" t="s">
        <v>6657</v>
      </c>
      <c r="D2233">
        <v>0</v>
      </c>
      <c r="E2233">
        <v>0</v>
      </c>
      <c r="F2233" t="s">
        <v>15</v>
      </c>
      <c r="G2233" t="s">
        <v>6658</v>
      </c>
      <c r="H2233" t="s">
        <v>6659</v>
      </c>
      <c r="I2233">
        <v>126</v>
      </c>
      <c r="J2233" t="b">
        <v>0</v>
      </c>
      <c r="K2233">
        <v>113</v>
      </c>
      <c r="L2233">
        <v>275</v>
      </c>
      <c r="M2233" s="1">
        <v>43884.397060185183</v>
      </c>
    </row>
    <row r="2234" spans="1:13">
      <c r="A2234" t="s">
        <v>6660</v>
      </c>
      <c r="B2234" s="1">
        <v>43928.514386574076</v>
      </c>
      <c r="C2234" t="s">
        <v>6661</v>
      </c>
      <c r="D2234">
        <v>0</v>
      </c>
      <c r="E2234">
        <v>0</v>
      </c>
      <c r="F2234" t="s">
        <v>15</v>
      </c>
      <c r="G2234" t="s">
        <v>6662</v>
      </c>
      <c r="H2234" t="s">
        <v>6663</v>
      </c>
      <c r="I2234">
        <v>509</v>
      </c>
      <c r="J2234" t="b">
        <v>0</v>
      </c>
      <c r="K2234">
        <v>706</v>
      </c>
      <c r="L2234">
        <v>74464</v>
      </c>
      <c r="M2234" s="1">
        <v>41496.222395833334</v>
      </c>
    </row>
    <row r="2235" spans="1:13" ht="108">
      <c r="A2235" t="s">
        <v>6664</v>
      </c>
      <c r="B2235" s="1">
        <v>43928.514236111114</v>
      </c>
      <c r="C2235" t="s">
        <v>6665</v>
      </c>
      <c r="D2235">
        <v>3</v>
      </c>
      <c r="E2235">
        <v>1</v>
      </c>
      <c r="F2235" t="s">
        <v>15</v>
      </c>
      <c r="G2235" t="s">
        <v>6666</v>
      </c>
      <c r="H2235" s="2" t="s">
        <v>6667</v>
      </c>
      <c r="I2235">
        <v>1448</v>
      </c>
      <c r="J2235" t="b">
        <v>0</v>
      </c>
      <c r="K2235">
        <v>1076</v>
      </c>
      <c r="L2235">
        <v>12793</v>
      </c>
      <c r="M2235" s="1">
        <v>40337.29173611111</v>
      </c>
    </row>
    <row r="2236" spans="1:13" ht="81">
      <c r="A2236" t="s">
        <v>3662</v>
      </c>
      <c r="B2236" s="1">
        <v>43928.513993055552</v>
      </c>
      <c r="C2236" t="s">
        <v>6668</v>
      </c>
      <c r="D2236">
        <v>22</v>
      </c>
      <c r="E2236">
        <v>17</v>
      </c>
      <c r="F2236" t="s">
        <v>15</v>
      </c>
      <c r="H2236" s="2" t="s">
        <v>3664</v>
      </c>
      <c r="I2236">
        <v>128621</v>
      </c>
      <c r="J2236" t="b">
        <v>0</v>
      </c>
      <c r="K2236">
        <v>807</v>
      </c>
      <c r="L2236">
        <v>781817</v>
      </c>
      <c r="M2236" s="1">
        <v>40064.575104166666</v>
      </c>
    </row>
    <row r="2237" spans="1:13">
      <c r="A2237" t="s">
        <v>6669</v>
      </c>
      <c r="B2237" s="1">
        <v>43928.513842592591</v>
      </c>
      <c r="C2237" t="s">
        <v>6670</v>
      </c>
      <c r="D2237">
        <v>0</v>
      </c>
      <c r="E2237">
        <v>0</v>
      </c>
      <c r="F2237" t="s">
        <v>15</v>
      </c>
      <c r="G2237" t="s">
        <v>6671</v>
      </c>
      <c r="H2237" t="s">
        <v>6672</v>
      </c>
      <c r="I2237">
        <v>70</v>
      </c>
      <c r="J2237" t="b">
        <v>0</v>
      </c>
      <c r="K2237">
        <v>112</v>
      </c>
      <c r="L2237">
        <v>9926</v>
      </c>
      <c r="M2237" s="1">
        <v>43495.281238425923</v>
      </c>
    </row>
    <row r="2238" spans="1:13">
      <c r="A2238" t="s">
        <v>6673</v>
      </c>
      <c r="B2238" s="1">
        <v>43928.513831018521</v>
      </c>
      <c r="C2238" t="s">
        <v>6674</v>
      </c>
      <c r="D2238">
        <v>0</v>
      </c>
      <c r="E2238">
        <v>0</v>
      </c>
      <c r="F2238" t="s">
        <v>15</v>
      </c>
      <c r="G2238" t="s">
        <v>243</v>
      </c>
      <c r="H2238" t="s">
        <v>6675</v>
      </c>
      <c r="I2238">
        <v>29</v>
      </c>
      <c r="J2238" t="b">
        <v>0</v>
      </c>
      <c r="K2238">
        <v>82</v>
      </c>
      <c r="L2238">
        <v>463</v>
      </c>
      <c r="M2238" s="1">
        <v>42564.347268518519</v>
      </c>
    </row>
    <row r="2239" spans="1:13">
      <c r="A2239" t="s">
        <v>6676</v>
      </c>
      <c r="B2239" s="1">
        <v>43928.513645833336</v>
      </c>
      <c r="C2239" t="s">
        <v>6677</v>
      </c>
      <c r="D2239">
        <v>0</v>
      </c>
      <c r="E2239">
        <v>0</v>
      </c>
      <c r="F2239" t="s">
        <v>15</v>
      </c>
      <c r="G2239" t="s">
        <v>6678</v>
      </c>
      <c r="H2239" t="s">
        <v>6679</v>
      </c>
      <c r="I2239">
        <v>1834</v>
      </c>
      <c r="J2239" t="b">
        <v>0</v>
      </c>
      <c r="K2239">
        <v>1827</v>
      </c>
      <c r="L2239">
        <v>5479</v>
      </c>
      <c r="M2239" s="1">
        <v>40708.264120370368</v>
      </c>
    </row>
    <row r="2240" spans="1:13">
      <c r="A2240" t="s">
        <v>6680</v>
      </c>
      <c r="B2240" s="1">
        <v>43928.513506944444</v>
      </c>
      <c r="C2240" t="s">
        <v>6681</v>
      </c>
      <c r="D2240">
        <v>0</v>
      </c>
      <c r="E2240">
        <v>0</v>
      </c>
      <c r="F2240" t="s">
        <v>15</v>
      </c>
      <c r="G2240" t="s">
        <v>6682</v>
      </c>
      <c r="H2240" t="s">
        <v>6683</v>
      </c>
      <c r="I2240">
        <v>783</v>
      </c>
      <c r="J2240" t="b">
        <v>0</v>
      </c>
      <c r="K2240">
        <v>814</v>
      </c>
      <c r="L2240">
        <v>72993</v>
      </c>
      <c r="M2240" s="1">
        <v>40184.380104166667</v>
      </c>
    </row>
    <row r="2241" spans="1:13">
      <c r="A2241" t="s">
        <v>6684</v>
      </c>
      <c r="B2241" s="1">
        <v>43928.513483796298</v>
      </c>
      <c r="C2241" t="s">
        <v>6685</v>
      </c>
      <c r="D2241">
        <v>0</v>
      </c>
      <c r="E2241">
        <v>0</v>
      </c>
      <c r="F2241" t="s">
        <v>15</v>
      </c>
      <c r="G2241" t="s">
        <v>357</v>
      </c>
      <c r="H2241" t="s">
        <v>6686</v>
      </c>
      <c r="I2241">
        <v>858</v>
      </c>
      <c r="J2241" t="b">
        <v>0</v>
      </c>
      <c r="K2241">
        <v>1087</v>
      </c>
      <c r="L2241">
        <v>45659</v>
      </c>
      <c r="M2241" s="1">
        <v>39466.149976851855</v>
      </c>
    </row>
    <row r="2242" spans="1:13" ht="81">
      <c r="A2242" t="s">
        <v>1740</v>
      </c>
      <c r="B2242" s="1">
        <v>43928.513321759259</v>
      </c>
      <c r="C2242" t="s">
        <v>6687</v>
      </c>
      <c r="D2242">
        <v>0</v>
      </c>
      <c r="E2242">
        <v>0</v>
      </c>
      <c r="F2242" t="s">
        <v>15</v>
      </c>
      <c r="H2242" s="2" t="s">
        <v>1742</v>
      </c>
      <c r="I2242">
        <v>100</v>
      </c>
      <c r="J2242" t="b">
        <v>0</v>
      </c>
      <c r="K2242">
        <v>100</v>
      </c>
      <c r="L2242">
        <v>8682</v>
      </c>
      <c r="M2242" s="1">
        <v>43422.674872685187</v>
      </c>
    </row>
    <row r="2243" spans="1:13">
      <c r="A2243" t="s">
        <v>6688</v>
      </c>
      <c r="B2243" s="1">
        <v>43928.513298611113</v>
      </c>
      <c r="C2243" t="s">
        <v>6689</v>
      </c>
      <c r="D2243">
        <v>1</v>
      </c>
      <c r="E2243">
        <v>0</v>
      </c>
      <c r="F2243" t="s">
        <v>15</v>
      </c>
      <c r="G2243" t="s">
        <v>243</v>
      </c>
      <c r="H2243" t="s">
        <v>6690</v>
      </c>
      <c r="I2243">
        <v>19</v>
      </c>
      <c r="J2243" t="b">
        <v>0</v>
      </c>
      <c r="K2243">
        <v>36</v>
      </c>
      <c r="L2243">
        <v>3710</v>
      </c>
      <c r="M2243" s="1">
        <v>42801.470729166664</v>
      </c>
    </row>
    <row r="2244" spans="1:13">
      <c r="A2244" t="s">
        <v>6691</v>
      </c>
      <c r="B2244" s="1">
        <v>43928.513113425928</v>
      </c>
      <c r="C2244" t="e">
        <f ca="1">masa9643gmailc1 遠隔PayPayでお支払いよろしくお願いします😉🙌</f>
        <v>#NAME?</v>
      </c>
      <c r="D2244">
        <v>0</v>
      </c>
      <c r="E2244">
        <v>0</v>
      </c>
      <c r="F2244" t="s">
        <v>15</v>
      </c>
      <c r="G2244" t="s">
        <v>6692</v>
      </c>
      <c r="H2244" t="s">
        <v>6693</v>
      </c>
      <c r="I2244">
        <v>405</v>
      </c>
      <c r="J2244" t="b">
        <v>0</v>
      </c>
      <c r="K2244">
        <v>642</v>
      </c>
      <c r="L2244">
        <v>1356</v>
      </c>
      <c r="M2244" s="1">
        <v>43836.432187500002</v>
      </c>
    </row>
    <row r="2245" spans="1:13">
      <c r="A2245" t="s">
        <v>6694</v>
      </c>
      <c r="B2245" s="1">
        <v>43928.513101851851</v>
      </c>
      <c r="C2245" t="s">
        <v>6695</v>
      </c>
      <c r="D2245">
        <v>0</v>
      </c>
      <c r="E2245">
        <v>0</v>
      </c>
      <c r="F2245" t="s">
        <v>15</v>
      </c>
      <c r="G2245" t="s">
        <v>1039</v>
      </c>
      <c r="H2245" t="s">
        <v>6696</v>
      </c>
      <c r="I2245">
        <v>404</v>
      </c>
      <c r="J2245" t="b">
        <v>0</v>
      </c>
      <c r="K2245">
        <v>595</v>
      </c>
      <c r="L2245">
        <v>99523</v>
      </c>
      <c r="M2245" s="1">
        <v>40222.378055555557</v>
      </c>
    </row>
    <row r="2246" spans="1:13">
      <c r="A2246" t="s">
        <v>6697</v>
      </c>
      <c r="B2246" s="1">
        <v>43928.512604166666</v>
      </c>
      <c r="C2246" t="s">
        <v>6698</v>
      </c>
      <c r="D2246">
        <v>1</v>
      </c>
      <c r="E2246">
        <v>0</v>
      </c>
      <c r="F2246" t="s">
        <v>15</v>
      </c>
      <c r="G2246" t="s">
        <v>6699</v>
      </c>
      <c r="H2246" t="s">
        <v>6700</v>
      </c>
      <c r="I2246">
        <v>1105</v>
      </c>
      <c r="J2246" t="b">
        <v>0</v>
      </c>
      <c r="K2246">
        <v>1080</v>
      </c>
      <c r="L2246">
        <v>146574</v>
      </c>
      <c r="M2246" s="1">
        <v>40231.302488425928</v>
      </c>
    </row>
    <row r="2247" spans="1:13">
      <c r="A2247" t="s">
        <v>6701</v>
      </c>
      <c r="B2247" s="1">
        <v>43928.512476851851</v>
      </c>
      <c r="C2247" t="s">
        <v>6702</v>
      </c>
      <c r="D2247">
        <v>0</v>
      </c>
      <c r="E2247">
        <v>0</v>
      </c>
      <c r="F2247" t="s">
        <v>15</v>
      </c>
      <c r="H2247" t="s">
        <v>6703</v>
      </c>
      <c r="I2247">
        <v>97</v>
      </c>
      <c r="J2247" t="b">
        <v>0</v>
      </c>
      <c r="K2247">
        <v>721</v>
      </c>
      <c r="L2247">
        <v>3313</v>
      </c>
      <c r="M2247" s="1">
        <v>41269.433993055558</v>
      </c>
    </row>
    <row r="2248" spans="1:13" ht="81">
      <c r="A2248" t="s">
        <v>6704</v>
      </c>
      <c r="B2248" s="1">
        <v>43928.512245370373</v>
      </c>
      <c r="C2248" t="s">
        <v>6705</v>
      </c>
      <c r="D2248">
        <v>1</v>
      </c>
      <c r="E2248">
        <v>1</v>
      </c>
      <c r="F2248" t="s">
        <v>15</v>
      </c>
      <c r="G2248" t="s">
        <v>6306</v>
      </c>
      <c r="H2248" s="2" t="s">
        <v>6706</v>
      </c>
      <c r="I2248">
        <v>620</v>
      </c>
      <c r="J2248" t="b">
        <v>0</v>
      </c>
      <c r="K2248">
        <v>338</v>
      </c>
      <c r="L2248">
        <v>67836</v>
      </c>
      <c r="M2248" s="1">
        <v>40503.42019675926</v>
      </c>
    </row>
    <row r="2249" spans="1:13">
      <c r="A2249" t="s">
        <v>6707</v>
      </c>
      <c r="B2249" s="1">
        <v>43928.512164351851</v>
      </c>
      <c r="C2249" t="s">
        <v>6708</v>
      </c>
      <c r="D2249">
        <v>2</v>
      </c>
      <c r="E2249">
        <v>0</v>
      </c>
      <c r="F2249" t="s">
        <v>15</v>
      </c>
      <c r="H2249" t="s">
        <v>6709</v>
      </c>
      <c r="I2249">
        <v>437</v>
      </c>
      <c r="J2249" t="b">
        <v>0</v>
      </c>
      <c r="K2249">
        <v>429</v>
      </c>
      <c r="L2249">
        <v>2546</v>
      </c>
      <c r="M2249" s="1">
        <v>43381.086087962962</v>
      </c>
    </row>
    <row r="2250" spans="1:13">
      <c r="A2250" t="s">
        <v>245</v>
      </c>
      <c r="B2250" s="1">
        <v>43928.511874999997</v>
      </c>
      <c r="C2250" t="s">
        <v>6710</v>
      </c>
      <c r="D2250">
        <v>2</v>
      </c>
      <c r="E2250">
        <v>0</v>
      </c>
      <c r="F2250" t="s">
        <v>15</v>
      </c>
      <c r="G2250" t="s">
        <v>247</v>
      </c>
      <c r="H2250" t="s">
        <v>248</v>
      </c>
      <c r="I2250">
        <v>1235</v>
      </c>
      <c r="J2250" t="b">
        <v>0</v>
      </c>
      <c r="K2250">
        <v>1065</v>
      </c>
      <c r="L2250">
        <v>17964</v>
      </c>
      <c r="M2250" s="1">
        <v>42110.148599537039</v>
      </c>
    </row>
    <row r="2251" spans="1:13">
      <c r="A2251" t="s">
        <v>6711</v>
      </c>
      <c r="B2251" s="1">
        <v>43928.51185185185</v>
      </c>
      <c r="C2251" t="s">
        <v>6712</v>
      </c>
      <c r="D2251">
        <v>0</v>
      </c>
      <c r="E2251">
        <v>0</v>
      </c>
      <c r="F2251" t="s">
        <v>15</v>
      </c>
      <c r="G2251" t="s">
        <v>6713</v>
      </c>
      <c r="H2251" t="s">
        <v>6714</v>
      </c>
      <c r="I2251">
        <v>339</v>
      </c>
      <c r="J2251" t="b">
        <v>0</v>
      </c>
      <c r="K2251">
        <v>1010</v>
      </c>
      <c r="L2251">
        <v>24368</v>
      </c>
      <c r="M2251" s="1">
        <v>40576.647013888891</v>
      </c>
    </row>
    <row r="2252" spans="1:13">
      <c r="A2252" t="s">
        <v>6715</v>
      </c>
      <c r="B2252" s="1">
        <v>43928.511747685188</v>
      </c>
      <c r="C2252" t="s">
        <v>6716</v>
      </c>
      <c r="D2252">
        <v>2</v>
      </c>
      <c r="E2252">
        <v>0</v>
      </c>
      <c r="F2252" t="s">
        <v>15</v>
      </c>
      <c r="G2252" t="s">
        <v>6717</v>
      </c>
      <c r="H2252" t="s">
        <v>6718</v>
      </c>
      <c r="I2252">
        <v>2980</v>
      </c>
      <c r="J2252" t="b">
        <v>0</v>
      </c>
      <c r="K2252">
        <v>3272</v>
      </c>
      <c r="L2252">
        <v>26799</v>
      </c>
      <c r="M2252" s="1">
        <v>42725.64261574074</v>
      </c>
    </row>
    <row r="2253" spans="1:13">
      <c r="A2253" t="s">
        <v>6719</v>
      </c>
      <c r="B2253" s="1">
        <v>43928.511689814812</v>
      </c>
      <c r="C2253" t="s">
        <v>6720</v>
      </c>
      <c r="D2253">
        <v>0</v>
      </c>
      <c r="E2253">
        <v>0</v>
      </c>
      <c r="F2253" t="s">
        <v>15</v>
      </c>
      <c r="G2253" t="s">
        <v>6721</v>
      </c>
      <c r="H2253" t="s">
        <v>6722</v>
      </c>
      <c r="I2253">
        <v>521</v>
      </c>
      <c r="J2253" t="b">
        <v>0</v>
      </c>
      <c r="K2253">
        <v>1497</v>
      </c>
      <c r="L2253">
        <v>258265</v>
      </c>
      <c r="M2253" s="1">
        <v>40751.021168981482</v>
      </c>
    </row>
    <row r="2254" spans="1:13">
      <c r="A2254" t="s">
        <v>6723</v>
      </c>
      <c r="B2254" s="1">
        <v>43928.511678240742</v>
      </c>
      <c r="C2254" t="s">
        <v>6724</v>
      </c>
      <c r="D2254">
        <v>0</v>
      </c>
      <c r="E2254">
        <v>0</v>
      </c>
      <c r="F2254" t="s">
        <v>15</v>
      </c>
      <c r="G2254" t="s">
        <v>6725</v>
      </c>
      <c r="H2254" t="s">
        <v>6726</v>
      </c>
      <c r="I2254">
        <v>48</v>
      </c>
      <c r="J2254" t="b">
        <v>0</v>
      </c>
      <c r="K2254">
        <v>262</v>
      </c>
      <c r="L2254">
        <v>268</v>
      </c>
      <c r="M2254" s="1">
        <v>43288.144652777781</v>
      </c>
    </row>
    <row r="2255" spans="1:13">
      <c r="A2255" t="s">
        <v>6727</v>
      </c>
      <c r="B2255" s="1">
        <v>43928.511620370373</v>
      </c>
      <c r="C2255" t="s">
        <v>6728</v>
      </c>
      <c r="D2255">
        <v>1</v>
      </c>
      <c r="E2255">
        <v>0</v>
      </c>
      <c r="F2255" t="s">
        <v>15</v>
      </c>
      <c r="H2255" t="s">
        <v>6729</v>
      </c>
      <c r="I2255">
        <v>496</v>
      </c>
      <c r="J2255" t="b">
        <v>0</v>
      </c>
      <c r="K2255">
        <v>529</v>
      </c>
      <c r="L2255">
        <v>28643</v>
      </c>
      <c r="M2255" s="1">
        <v>43328.367615740739</v>
      </c>
    </row>
    <row r="2256" spans="1:13">
      <c r="A2256" t="s">
        <v>110</v>
      </c>
      <c r="B2256" s="1">
        <v>43928.511574074073</v>
      </c>
      <c r="C2256" t="s">
        <v>6730</v>
      </c>
      <c r="D2256">
        <v>0</v>
      </c>
      <c r="E2256">
        <v>0</v>
      </c>
      <c r="F2256" t="s">
        <v>15</v>
      </c>
      <c r="H2256" t="s">
        <v>112</v>
      </c>
      <c r="I2256">
        <v>8</v>
      </c>
      <c r="J2256" t="b">
        <v>0</v>
      </c>
      <c r="K2256">
        <v>6</v>
      </c>
      <c r="L2256">
        <v>59</v>
      </c>
      <c r="M2256" s="1">
        <v>43919.214965277781</v>
      </c>
    </row>
    <row r="2257" spans="1:13" ht="81">
      <c r="A2257" t="s">
        <v>6731</v>
      </c>
      <c r="B2257" s="1">
        <v>43928.511458333334</v>
      </c>
      <c r="C2257" t="s">
        <v>6732</v>
      </c>
      <c r="D2257">
        <v>0</v>
      </c>
      <c r="E2257">
        <v>0</v>
      </c>
      <c r="F2257" t="s">
        <v>15</v>
      </c>
      <c r="G2257" t="s">
        <v>6733</v>
      </c>
      <c r="H2257" s="2" t="s">
        <v>6734</v>
      </c>
      <c r="I2257">
        <v>522</v>
      </c>
      <c r="J2257" t="b">
        <v>0</v>
      </c>
      <c r="K2257">
        <v>787</v>
      </c>
      <c r="L2257">
        <v>14048</v>
      </c>
      <c r="M2257" s="1">
        <v>40259.591064814813</v>
      </c>
    </row>
    <row r="2258" spans="1:13">
      <c r="A2258" t="s">
        <v>6735</v>
      </c>
      <c r="B2258" s="1">
        <v>43928.511423611111</v>
      </c>
      <c r="C2258" t="s">
        <v>6736</v>
      </c>
      <c r="D2258">
        <v>2</v>
      </c>
      <c r="E2258">
        <v>0</v>
      </c>
      <c r="F2258" t="s">
        <v>15</v>
      </c>
      <c r="G2258" t="s">
        <v>6737</v>
      </c>
      <c r="H2258" t="s">
        <v>6738</v>
      </c>
      <c r="I2258">
        <v>569</v>
      </c>
      <c r="J2258" t="b">
        <v>0</v>
      </c>
      <c r="K2258">
        <v>902</v>
      </c>
      <c r="L2258">
        <v>853</v>
      </c>
      <c r="M2258" s="1">
        <v>43859.707013888888</v>
      </c>
    </row>
    <row r="2259" spans="1:13">
      <c r="A2259" t="s">
        <v>6628</v>
      </c>
      <c r="B2259" s="1">
        <v>43928.511377314811</v>
      </c>
      <c r="C2259" t="s">
        <v>6739</v>
      </c>
      <c r="D2259">
        <v>0</v>
      </c>
      <c r="E2259">
        <v>0</v>
      </c>
      <c r="F2259" t="s">
        <v>15</v>
      </c>
      <c r="H2259" t="s">
        <v>6630</v>
      </c>
      <c r="I2259">
        <v>63</v>
      </c>
      <c r="J2259" t="b">
        <v>0</v>
      </c>
      <c r="K2259">
        <v>152</v>
      </c>
      <c r="L2259">
        <v>35916</v>
      </c>
      <c r="M2259" s="1">
        <v>41476.509583333333</v>
      </c>
    </row>
    <row r="2260" spans="1:13">
      <c r="A2260" t="s">
        <v>6740</v>
      </c>
      <c r="B2260" s="1">
        <v>43928.511319444442</v>
      </c>
      <c r="C2260" t="s">
        <v>6741</v>
      </c>
      <c r="D2260">
        <v>1</v>
      </c>
      <c r="E2260">
        <v>0</v>
      </c>
      <c r="F2260" t="s">
        <v>15</v>
      </c>
      <c r="I2260">
        <v>100</v>
      </c>
      <c r="J2260" t="b">
        <v>0</v>
      </c>
      <c r="K2260">
        <v>150</v>
      </c>
      <c r="L2260">
        <v>23091</v>
      </c>
      <c r="M2260" s="1">
        <v>41926.350648148145</v>
      </c>
    </row>
    <row r="2261" spans="1:13">
      <c r="A2261" t="s">
        <v>6742</v>
      </c>
      <c r="B2261" s="1">
        <v>43928.511111111111</v>
      </c>
      <c r="C2261" t="s">
        <v>6743</v>
      </c>
      <c r="D2261">
        <v>0</v>
      </c>
      <c r="E2261">
        <v>0</v>
      </c>
      <c r="F2261" t="s">
        <v>15</v>
      </c>
      <c r="G2261" t="s">
        <v>4917</v>
      </c>
      <c r="H2261" t="s">
        <v>6744</v>
      </c>
      <c r="I2261">
        <v>6</v>
      </c>
      <c r="J2261" t="b">
        <v>0</v>
      </c>
      <c r="K2261">
        <v>132</v>
      </c>
      <c r="L2261">
        <v>286</v>
      </c>
      <c r="M2261" s="1">
        <v>40389.517268518517</v>
      </c>
    </row>
    <row r="2262" spans="1:13">
      <c r="A2262" t="s">
        <v>6745</v>
      </c>
      <c r="B2262" s="1">
        <v>43928.510717592595</v>
      </c>
      <c r="C2262" t="s">
        <v>6746</v>
      </c>
      <c r="D2262">
        <v>0</v>
      </c>
      <c r="E2262">
        <v>0</v>
      </c>
      <c r="F2262" t="s">
        <v>15</v>
      </c>
      <c r="H2262" t="s">
        <v>6747</v>
      </c>
      <c r="I2262">
        <v>6663</v>
      </c>
      <c r="J2262" t="b">
        <v>0</v>
      </c>
      <c r="K2262">
        <v>12080</v>
      </c>
      <c r="L2262">
        <v>16690</v>
      </c>
      <c r="M2262" s="1">
        <v>42293.326944444445</v>
      </c>
    </row>
    <row r="2263" spans="1:13">
      <c r="A2263" t="s">
        <v>6748</v>
      </c>
      <c r="B2263" s="1">
        <v>43928.51048611111</v>
      </c>
      <c r="C2263" t="s">
        <v>6749</v>
      </c>
      <c r="D2263">
        <v>0</v>
      </c>
      <c r="E2263">
        <v>0</v>
      </c>
      <c r="F2263" t="s">
        <v>15</v>
      </c>
      <c r="H2263" t="s">
        <v>6750</v>
      </c>
      <c r="I2263">
        <v>47</v>
      </c>
      <c r="J2263" t="b">
        <v>0</v>
      </c>
      <c r="K2263">
        <v>27</v>
      </c>
      <c r="L2263">
        <v>384</v>
      </c>
      <c r="M2263" s="1">
        <v>43836.612569444442</v>
      </c>
    </row>
    <row r="2264" spans="1:13">
      <c r="A2264" t="s">
        <v>6751</v>
      </c>
      <c r="B2264" s="1">
        <v>43928.510462962964</v>
      </c>
      <c r="C2264" t="s">
        <v>6752</v>
      </c>
      <c r="D2264">
        <v>1</v>
      </c>
      <c r="E2264">
        <v>0</v>
      </c>
      <c r="F2264" t="s">
        <v>15</v>
      </c>
      <c r="G2264" t="s">
        <v>6753</v>
      </c>
      <c r="H2264" t="s">
        <v>6754</v>
      </c>
      <c r="I2264">
        <v>46</v>
      </c>
      <c r="J2264" t="b">
        <v>0</v>
      </c>
      <c r="K2264">
        <v>103</v>
      </c>
      <c r="L2264">
        <v>1109</v>
      </c>
      <c r="M2264" s="1">
        <v>40912.289606481485</v>
      </c>
    </row>
    <row r="2265" spans="1:13">
      <c r="A2265" t="s">
        <v>6755</v>
      </c>
      <c r="B2265" s="1">
        <v>43928.510370370372</v>
      </c>
      <c r="C2265" t="s">
        <v>6756</v>
      </c>
      <c r="D2265">
        <v>0</v>
      </c>
      <c r="E2265">
        <v>0</v>
      </c>
      <c r="F2265" t="s">
        <v>15</v>
      </c>
      <c r="G2265" t="s">
        <v>6757</v>
      </c>
      <c r="H2265" t="s">
        <v>6758</v>
      </c>
      <c r="I2265">
        <v>21</v>
      </c>
      <c r="J2265" t="b">
        <v>0</v>
      </c>
      <c r="K2265">
        <v>37</v>
      </c>
      <c r="L2265">
        <v>3249</v>
      </c>
      <c r="M2265" s="1">
        <v>42634.130127314813</v>
      </c>
    </row>
    <row r="2266" spans="1:13">
      <c r="A2266" t="s">
        <v>6759</v>
      </c>
      <c r="B2266" s="1">
        <v>43928.510300925926</v>
      </c>
      <c r="C2266" t="s">
        <v>6760</v>
      </c>
      <c r="D2266">
        <v>1</v>
      </c>
      <c r="E2266">
        <v>0</v>
      </c>
      <c r="F2266" t="s">
        <v>15</v>
      </c>
      <c r="G2266" t="s">
        <v>6761</v>
      </c>
      <c r="H2266" t="s">
        <v>6762</v>
      </c>
      <c r="I2266">
        <v>1690</v>
      </c>
      <c r="J2266" t="b">
        <v>0</v>
      </c>
      <c r="K2266">
        <v>1661</v>
      </c>
      <c r="L2266">
        <v>55639</v>
      </c>
      <c r="M2266" s="1">
        <v>42412.491076388891</v>
      </c>
    </row>
    <row r="2267" spans="1:13">
      <c r="A2267" t="s">
        <v>6763</v>
      </c>
      <c r="B2267" s="1">
        <v>43928.510057870371</v>
      </c>
      <c r="C2267" t="s">
        <v>6764</v>
      </c>
      <c r="D2267">
        <v>5</v>
      </c>
      <c r="E2267">
        <v>0</v>
      </c>
      <c r="F2267" t="s">
        <v>15</v>
      </c>
      <c r="G2267" t="s">
        <v>6765</v>
      </c>
      <c r="H2267" t="s">
        <v>6766</v>
      </c>
      <c r="I2267">
        <v>3632</v>
      </c>
      <c r="J2267" t="b">
        <v>0</v>
      </c>
      <c r="K2267">
        <v>358</v>
      </c>
      <c r="L2267">
        <v>20362</v>
      </c>
      <c r="M2267" s="1">
        <v>40314.267789351848</v>
      </c>
    </row>
    <row r="2268" spans="1:13">
      <c r="A2268" t="s">
        <v>6767</v>
      </c>
      <c r="B2268" s="1">
        <v>43928.509930555556</v>
      </c>
      <c r="C2268" t="s">
        <v>6768</v>
      </c>
      <c r="D2268">
        <v>0</v>
      </c>
      <c r="E2268">
        <v>0</v>
      </c>
      <c r="F2268" t="s">
        <v>15</v>
      </c>
      <c r="G2268" t="s">
        <v>6769</v>
      </c>
      <c r="H2268" t="s">
        <v>6770</v>
      </c>
      <c r="I2268">
        <v>461</v>
      </c>
      <c r="J2268" t="b">
        <v>0</v>
      </c>
      <c r="K2268">
        <v>914</v>
      </c>
      <c r="L2268">
        <v>43444</v>
      </c>
      <c r="M2268" s="1">
        <v>42760.117245370369</v>
      </c>
    </row>
    <row r="2269" spans="1:13">
      <c r="A2269" t="s">
        <v>6771</v>
      </c>
      <c r="B2269" s="1">
        <v>43928.509745370371</v>
      </c>
      <c r="C2269" t="s">
        <v>6772</v>
      </c>
      <c r="D2269">
        <v>3</v>
      </c>
      <c r="E2269">
        <v>0</v>
      </c>
      <c r="F2269" t="s">
        <v>15</v>
      </c>
      <c r="G2269" t="s">
        <v>6773</v>
      </c>
      <c r="H2269" t="s">
        <v>6774</v>
      </c>
      <c r="I2269">
        <v>453</v>
      </c>
      <c r="J2269" t="b">
        <v>0</v>
      </c>
      <c r="K2269">
        <v>61</v>
      </c>
      <c r="L2269">
        <v>25505</v>
      </c>
      <c r="M2269" s="1">
        <v>40359.472442129627</v>
      </c>
    </row>
    <row r="2270" spans="1:13">
      <c r="A2270" t="s">
        <v>6775</v>
      </c>
      <c r="B2270" s="1">
        <v>43928.508657407408</v>
      </c>
      <c r="C2270" t="s">
        <v>6776</v>
      </c>
      <c r="D2270">
        <v>32</v>
      </c>
      <c r="E2270">
        <v>0</v>
      </c>
      <c r="F2270" t="s">
        <v>15</v>
      </c>
      <c r="H2270" t="s">
        <v>6777</v>
      </c>
      <c r="I2270">
        <v>1063</v>
      </c>
      <c r="J2270" t="b">
        <v>0</v>
      </c>
      <c r="K2270">
        <v>1022</v>
      </c>
      <c r="L2270">
        <v>6561</v>
      </c>
      <c r="M2270" s="1">
        <v>42562.263009259259</v>
      </c>
    </row>
    <row r="2271" spans="1:13" ht="162">
      <c r="A2271" t="s">
        <v>6778</v>
      </c>
      <c r="B2271" s="1">
        <v>43928.508576388886</v>
      </c>
      <c r="C2271" t="e">
        <f ca="1">_chu_chu_s2 PayPayって現金にできるんよね？</f>
        <v>#NAME?</v>
      </c>
      <c r="D2271">
        <v>0</v>
      </c>
      <c r="E2271">
        <v>0</v>
      </c>
      <c r="F2271" t="s">
        <v>15</v>
      </c>
      <c r="G2271" t="s">
        <v>6779</v>
      </c>
      <c r="H2271" s="2" t="s">
        <v>6780</v>
      </c>
      <c r="I2271">
        <v>90</v>
      </c>
      <c r="J2271" t="b">
        <v>0</v>
      </c>
      <c r="K2271">
        <v>20</v>
      </c>
      <c r="L2271">
        <v>123</v>
      </c>
      <c r="M2271" s="1">
        <v>43386.360671296294</v>
      </c>
    </row>
    <row r="2272" spans="1:13">
      <c r="A2272" t="s">
        <v>6781</v>
      </c>
      <c r="B2272" s="1">
        <v>43928.508437500001</v>
      </c>
      <c r="C2272" t="s">
        <v>6782</v>
      </c>
      <c r="D2272">
        <v>5</v>
      </c>
      <c r="E2272">
        <v>0</v>
      </c>
      <c r="F2272" t="s">
        <v>15</v>
      </c>
      <c r="G2272" t="s">
        <v>6783</v>
      </c>
      <c r="H2272" t="s">
        <v>6784</v>
      </c>
      <c r="I2272">
        <v>949</v>
      </c>
      <c r="J2272" t="b">
        <v>0</v>
      </c>
      <c r="K2272">
        <v>1352</v>
      </c>
      <c r="L2272">
        <v>24669</v>
      </c>
      <c r="M2272" s="1">
        <v>41556.394166666665</v>
      </c>
    </row>
    <row r="2273" spans="1:13">
      <c r="A2273" t="s">
        <v>6785</v>
      </c>
      <c r="B2273" s="1">
        <v>43928.508414351854</v>
      </c>
      <c r="C2273" t="s">
        <v>6786</v>
      </c>
      <c r="D2273">
        <v>0</v>
      </c>
      <c r="E2273">
        <v>0</v>
      </c>
      <c r="F2273" t="s">
        <v>15</v>
      </c>
      <c r="G2273" t="s">
        <v>6787</v>
      </c>
      <c r="H2273" t="s">
        <v>6788</v>
      </c>
      <c r="I2273">
        <v>272</v>
      </c>
      <c r="J2273" t="b">
        <v>0</v>
      </c>
      <c r="K2273">
        <v>262</v>
      </c>
      <c r="L2273">
        <v>26356</v>
      </c>
      <c r="M2273" s="1">
        <v>40322.246747685182</v>
      </c>
    </row>
    <row r="2274" spans="1:13">
      <c r="A2274" t="s">
        <v>6789</v>
      </c>
      <c r="B2274" s="1">
        <v>43928.508194444446</v>
      </c>
      <c r="C2274" t="s">
        <v>6790</v>
      </c>
      <c r="D2274">
        <v>0</v>
      </c>
      <c r="E2274">
        <v>0</v>
      </c>
      <c r="F2274" t="s">
        <v>15</v>
      </c>
      <c r="H2274" t="s">
        <v>6791</v>
      </c>
      <c r="I2274">
        <v>231</v>
      </c>
      <c r="J2274" t="b">
        <v>0</v>
      </c>
      <c r="K2274">
        <v>328</v>
      </c>
      <c r="L2274">
        <v>2868</v>
      </c>
      <c r="M2274" s="1">
        <v>43323.518333333333</v>
      </c>
    </row>
    <row r="2275" spans="1:13">
      <c r="A2275" t="s">
        <v>6792</v>
      </c>
      <c r="B2275" s="1">
        <v>43928.508159722223</v>
      </c>
      <c r="C2275" t="s">
        <v>6793</v>
      </c>
      <c r="D2275">
        <v>0</v>
      </c>
      <c r="E2275">
        <v>0</v>
      </c>
      <c r="F2275" t="s">
        <v>15</v>
      </c>
      <c r="G2275" t="s">
        <v>6794</v>
      </c>
      <c r="H2275" t="s">
        <v>6795</v>
      </c>
      <c r="I2275">
        <v>73</v>
      </c>
      <c r="J2275" t="b">
        <v>0</v>
      </c>
      <c r="K2275">
        <v>234</v>
      </c>
      <c r="L2275">
        <v>1966</v>
      </c>
      <c r="M2275" s="1">
        <v>40450.665567129632</v>
      </c>
    </row>
    <row r="2276" spans="1:13">
      <c r="A2276" t="s">
        <v>6796</v>
      </c>
      <c r="B2276" s="1">
        <v>43928.507708333331</v>
      </c>
      <c r="C2276" t="s">
        <v>6797</v>
      </c>
      <c r="D2276">
        <v>0</v>
      </c>
      <c r="E2276">
        <v>0</v>
      </c>
      <c r="F2276" t="s">
        <v>15</v>
      </c>
      <c r="G2276" t="s">
        <v>6798</v>
      </c>
      <c r="H2276" t="s">
        <v>6799</v>
      </c>
      <c r="I2276">
        <v>115</v>
      </c>
      <c r="J2276" t="b">
        <v>0</v>
      </c>
      <c r="K2276">
        <v>131</v>
      </c>
      <c r="L2276">
        <v>5006</v>
      </c>
      <c r="M2276" s="1">
        <v>43762.401423611111</v>
      </c>
    </row>
    <row r="2277" spans="1:13">
      <c r="A2277" t="s">
        <v>4928</v>
      </c>
      <c r="B2277" s="1">
        <v>43928.507372685184</v>
      </c>
      <c r="C2277" t="s">
        <v>6800</v>
      </c>
      <c r="D2277">
        <v>13</v>
      </c>
      <c r="E2277">
        <v>14</v>
      </c>
      <c r="F2277" t="s">
        <v>15</v>
      </c>
      <c r="G2277" t="s">
        <v>4930</v>
      </c>
      <c r="H2277" t="s">
        <v>4931</v>
      </c>
      <c r="I2277">
        <v>351</v>
      </c>
      <c r="J2277" t="b">
        <v>0</v>
      </c>
      <c r="K2277">
        <v>6</v>
      </c>
      <c r="L2277">
        <v>706</v>
      </c>
      <c r="M2277" s="1">
        <v>43115.390162037038</v>
      </c>
    </row>
    <row r="2278" spans="1:13">
      <c r="A2278" t="s">
        <v>6751</v>
      </c>
      <c r="B2278" s="1">
        <v>43928.507118055553</v>
      </c>
      <c r="C2278" t="e">
        <f ca="1">ykawahira PayPayフリマも2つですね。</f>
        <v>#NAME?</v>
      </c>
      <c r="D2278">
        <v>1</v>
      </c>
      <c r="E2278">
        <v>0</v>
      </c>
      <c r="F2278" t="s">
        <v>15</v>
      </c>
      <c r="G2278" t="s">
        <v>6753</v>
      </c>
      <c r="H2278" t="s">
        <v>6754</v>
      </c>
      <c r="I2278">
        <v>46</v>
      </c>
      <c r="J2278" t="b">
        <v>0</v>
      </c>
      <c r="K2278">
        <v>103</v>
      </c>
      <c r="L2278">
        <v>1109</v>
      </c>
      <c r="M2278" s="1">
        <v>40912.289606481485</v>
      </c>
    </row>
    <row r="2279" spans="1:13">
      <c r="A2279" t="s">
        <v>6801</v>
      </c>
      <c r="B2279" s="1">
        <v>43928.507060185184</v>
      </c>
      <c r="C2279" t="s">
        <v>6802</v>
      </c>
      <c r="D2279">
        <v>4</v>
      </c>
      <c r="E2279">
        <v>1</v>
      </c>
      <c r="F2279" t="s">
        <v>15</v>
      </c>
      <c r="H2279" t="s">
        <v>6803</v>
      </c>
      <c r="I2279">
        <v>1392</v>
      </c>
      <c r="J2279" t="b">
        <v>0</v>
      </c>
      <c r="K2279">
        <v>436</v>
      </c>
      <c r="L2279">
        <v>62424</v>
      </c>
      <c r="M2279" s="1">
        <v>41070.569108796299</v>
      </c>
    </row>
    <row r="2280" spans="1:13">
      <c r="A2280" t="s">
        <v>6804</v>
      </c>
      <c r="B2280" s="1">
        <v>43928.506863425922</v>
      </c>
      <c r="C2280" t="s">
        <v>6805</v>
      </c>
      <c r="D2280">
        <v>0</v>
      </c>
      <c r="E2280">
        <v>0</v>
      </c>
      <c r="F2280" t="s">
        <v>15</v>
      </c>
      <c r="G2280" t="s">
        <v>6806</v>
      </c>
      <c r="H2280" t="s">
        <v>6807</v>
      </c>
      <c r="I2280">
        <v>2532</v>
      </c>
      <c r="J2280" t="b">
        <v>0</v>
      </c>
      <c r="K2280">
        <v>980</v>
      </c>
      <c r="L2280">
        <v>74707</v>
      </c>
      <c r="M2280" s="1">
        <v>40586.571388888886</v>
      </c>
    </row>
    <row r="2281" spans="1:13">
      <c r="A2281" t="s">
        <v>6808</v>
      </c>
      <c r="B2281" s="1">
        <v>43928.50677083333</v>
      </c>
      <c r="C2281" t="s">
        <v>6809</v>
      </c>
      <c r="D2281">
        <v>1</v>
      </c>
      <c r="E2281">
        <v>0</v>
      </c>
      <c r="F2281" t="s">
        <v>15</v>
      </c>
      <c r="G2281" t="s">
        <v>6810</v>
      </c>
      <c r="H2281" t="s">
        <v>6811</v>
      </c>
      <c r="I2281">
        <v>272</v>
      </c>
      <c r="J2281" t="b">
        <v>0</v>
      </c>
      <c r="K2281">
        <v>362</v>
      </c>
      <c r="L2281">
        <v>14308</v>
      </c>
      <c r="M2281" s="1">
        <v>42054.732986111114</v>
      </c>
    </row>
    <row r="2282" spans="1:13" ht="162">
      <c r="A2282" t="s">
        <v>3159</v>
      </c>
      <c r="B2282" s="1">
        <v>43928.506678240738</v>
      </c>
      <c r="C2282" t="s">
        <v>6812</v>
      </c>
      <c r="D2282">
        <v>0</v>
      </c>
      <c r="E2282">
        <v>0</v>
      </c>
      <c r="F2282" t="s">
        <v>15</v>
      </c>
      <c r="H2282" s="2" t="s">
        <v>3161</v>
      </c>
      <c r="I2282">
        <v>80</v>
      </c>
      <c r="J2282" t="b">
        <v>0</v>
      </c>
      <c r="K2282">
        <v>81</v>
      </c>
      <c r="L2282">
        <v>3154</v>
      </c>
      <c r="M2282" s="1">
        <v>43629.400856481479</v>
      </c>
    </row>
    <row r="2283" spans="1:13" ht="40.5">
      <c r="A2283" t="s">
        <v>6813</v>
      </c>
      <c r="B2283" s="1">
        <v>43928.506249999999</v>
      </c>
      <c r="C2283" t="s">
        <v>6814</v>
      </c>
      <c r="D2283">
        <v>2</v>
      </c>
      <c r="E2283">
        <v>0</v>
      </c>
      <c r="F2283" t="s">
        <v>15</v>
      </c>
      <c r="H2283" s="2" t="s">
        <v>6815</v>
      </c>
      <c r="I2283">
        <v>193</v>
      </c>
      <c r="J2283" t="b">
        <v>0</v>
      </c>
      <c r="K2283">
        <v>281</v>
      </c>
      <c r="L2283">
        <v>55426</v>
      </c>
      <c r="M2283" s="1">
        <v>41285.493425925924</v>
      </c>
    </row>
    <row r="2284" spans="1:13">
      <c r="A2284" t="s">
        <v>4663</v>
      </c>
      <c r="B2284" s="1">
        <v>43928.505972222221</v>
      </c>
      <c r="C2284" t="s">
        <v>6816</v>
      </c>
      <c r="D2284">
        <v>1</v>
      </c>
      <c r="E2284">
        <v>1</v>
      </c>
      <c r="F2284" t="s">
        <v>15</v>
      </c>
      <c r="G2284" t="s">
        <v>243</v>
      </c>
      <c r="H2284" t="s">
        <v>4665</v>
      </c>
      <c r="I2284">
        <v>511</v>
      </c>
      <c r="J2284" t="b">
        <v>0</v>
      </c>
      <c r="K2284">
        <v>1722</v>
      </c>
      <c r="L2284">
        <v>4179</v>
      </c>
      <c r="M2284" s="1">
        <v>43346.595324074071</v>
      </c>
    </row>
    <row r="2285" spans="1:13" ht="54">
      <c r="A2285" t="s">
        <v>6817</v>
      </c>
      <c r="B2285" s="1">
        <v>43928.505509259259</v>
      </c>
      <c r="C2285" t="s">
        <v>6818</v>
      </c>
      <c r="D2285">
        <v>0</v>
      </c>
      <c r="E2285">
        <v>0</v>
      </c>
      <c r="F2285" t="s">
        <v>15</v>
      </c>
      <c r="H2285" s="2" t="s">
        <v>6819</v>
      </c>
      <c r="I2285">
        <v>4</v>
      </c>
      <c r="J2285" t="b">
        <v>0</v>
      </c>
      <c r="K2285">
        <v>11</v>
      </c>
      <c r="L2285">
        <v>315</v>
      </c>
      <c r="M2285" s="1">
        <v>42994.037534722222</v>
      </c>
    </row>
    <row r="2286" spans="1:13">
      <c r="A2286" t="s">
        <v>190</v>
      </c>
      <c r="B2286" s="1">
        <v>43928.504895833335</v>
      </c>
      <c r="C2286" t="s">
        <v>6820</v>
      </c>
      <c r="D2286">
        <v>1</v>
      </c>
      <c r="E2286">
        <v>1</v>
      </c>
      <c r="F2286" t="s">
        <v>15</v>
      </c>
      <c r="G2286" t="s">
        <v>192</v>
      </c>
      <c r="H2286" t="s">
        <v>193</v>
      </c>
      <c r="I2286">
        <v>1354</v>
      </c>
      <c r="J2286" t="b">
        <v>0</v>
      </c>
      <c r="K2286">
        <v>1738</v>
      </c>
      <c r="L2286">
        <v>30152</v>
      </c>
      <c r="M2286" s="1">
        <v>40413.110173611109</v>
      </c>
    </row>
    <row r="2287" spans="1:13" ht="94.5">
      <c r="A2287" t="s">
        <v>6821</v>
      </c>
      <c r="B2287" s="1">
        <v>43928.504629629628</v>
      </c>
      <c r="C2287" t="s">
        <v>6822</v>
      </c>
      <c r="D2287">
        <v>0</v>
      </c>
      <c r="E2287">
        <v>0</v>
      </c>
      <c r="F2287" t="s">
        <v>15</v>
      </c>
      <c r="H2287" s="2" t="s">
        <v>6823</v>
      </c>
      <c r="I2287">
        <v>436</v>
      </c>
      <c r="J2287" t="b">
        <v>0</v>
      </c>
      <c r="K2287">
        <v>178</v>
      </c>
      <c r="L2287">
        <v>2197</v>
      </c>
      <c r="M2287" s="1">
        <v>43784.430092592593</v>
      </c>
    </row>
    <row r="2288" spans="1:13">
      <c r="A2288" t="s">
        <v>6824</v>
      </c>
      <c r="B2288" s="1">
        <v>43928.504548611112</v>
      </c>
      <c r="C2288" t="s">
        <v>6825</v>
      </c>
      <c r="D2288">
        <v>0</v>
      </c>
      <c r="E2288">
        <v>0</v>
      </c>
      <c r="F2288" t="s">
        <v>15</v>
      </c>
      <c r="G2288" t="s">
        <v>1026</v>
      </c>
      <c r="H2288" t="s">
        <v>6826</v>
      </c>
      <c r="I2288">
        <v>140</v>
      </c>
      <c r="J2288" t="b">
        <v>0</v>
      </c>
      <c r="K2288">
        <v>204</v>
      </c>
      <c r="L2288">
        <v>10719</v>
      </c>
      <c r="M2288" s="1">
        <v>40923.089571759258</v>
      </c>
    </row>
    <row r="2289" spans="1:13">
      <c r="A2289" t="s">
        <v>6827</v>
      </c>
      <c r="B2289" s="1">
        <v>43928.504432870373</v>
      </c>
      <c r="C2289" t="s">
        <v>6828</v>
      </c>
      <c r="D2289">
        <v>1</v>
      </c>
      <c r="E2289">
        <v>1</v>
      </c>
      <c r="F2289" t="s">
        <v>15</v>
      </c>
      <c r="G2289" t="s">
        <v>6829</v>
      </c>
      <c r="H2289" t="s">
        <v>6830</v>
      </c>
      <c r="I2289">
        <v>699</v>
      </c>
      <c r="J2289" t="b">
        <v>0</v>
      </c>
      <c r="K2289">
        <v>670</v>
      </c>
      <c r="L2289">
        <v>36292</v>
      </c>
      <c r="M2289" s="1">
        <v>41533.548310185186</v>
      </c>
    </row>
    <row r="2290" spans="1:13" ht="148.5">
      <c r="A2290" t="s">
        <v>6831</v>
      </c>
      <c r="B2290" s="1">
        <v>43928.504282407404</v>
      </c>
      <c r="C2290" t="s">
        <v>6832</v>
      </c>
      <c r="D2290">
        <v>1</v>
      </c>
      <c r="E2290">
        <v>0</v>
      </c>
      <c r="F2290" t="s">
        <v>15</v>
      </c>
      <c r="G2290" t="s">
        <v>6833</v>
      </c>
      <c r="H2290" s="2" t="s">
        <v>6834</v>
      </c>
      <c r="I2290">
        <v>194</v>
      </c>
      <c r="J2290" t="b">
        <v>0</v>
      </c>
      <c r="K2290">
        <v>196</v>
      </c>
      <c r="L2290">
        <v>7132</v>
      </c>
      <c r="M2290" s="1">
        <v>42870.621365740742</v>
      </c>
    </row>
    <row r="2291" spans="1:13">
      <c r="A2291" t="s">
        <v>6835</v>
      </c>
      <c r="B2291" s="1">
        <v>43928.503692129627</v>
      </c>
      <c r="C2291" t="s">
        <v>6836</v>
      </c>
      <c r="D2291">
        <v>1</v>
      </c>
      <c r="E2291">
        <v>0</v>
      </c>
      <c r="F2291" t="s">
        <v>15</v>
      </c>
      <c r="G2291" t="s">
        <v>6837</v>
      </c>
      <c r="H2291" t="s">
        <v>6838</v>
      </c>
      <c r="I2291">
        <v>454</v>
      </c>
      <c r="J2291" t="b">
        <v>0</v>
      </c>
      <c r="K2291">
        <v>371</v>
      </c>
      <c r="L2291">
        <v>35649</v>
      </c>
      <c r="M2291" s="1">
        <v>41773.550856481481</v>
      </c>
    </row>
    <row r="2292" spans="1:13">
      <c r="A2292" t="s">
        <v>6839</v>
      </c>
      <c r="B2292" s="1">
        <v>43928.503206018519</v>
      </c>
      <c r="C2292" t="s">
        <v>6840</v>
      </c>
      <c r="D2292">
        <v>0</v>
      </c>
      <c r="E2292">
        <v>0</v>
      </c>
      <c r="F2292" t="s">
        <v>15</v>
      </c>
      <c r="G2292" t="s">
        <v>6841</v>
      </c>
      <c r="H2292" t="s">
        <v>6842</v>
      </c>
      <c r="I2292">
        <v>708</v>
      </c>
      <c r="J2292" t="b">
        <v>0</v>
      </c>
      <c r="K2292">
        <v>1010</v>
      </c>
      <c r="L2292">
        <v>24456</v>
      </c>
      <c r="M2292" s="1">
        <v>40282.670474537037</v>
      </c>
    </row>
    <row r="2293" spans="1:13">
      <c r="A2293" t="s">
        <v>6843</v>
      </c>
      <c r="B2293" s="1">
        <v>43928.503067129626</v>
      </c>
      <c r="C2293" t="s">
        <v>6844</v>
      </c>
      <c r="D2293">
        <v>0</v>
      </c>
      <c r="E2293">
        <v>0</v>
      </c>
      <c r="F2293" t="s">
        <v>15</v>
      </c>
      <c r="H2293" t="s">
        <v>6845</v>
      </c>
      <c r="I2293">
        <v>29</v>
      </c>
      <c r="J2293" t="b">
        <v>0</v>
      </c>
      <c r="K2293">
        <v>74</v>
      </c>
      <c r="L2293">
        <v>1368</v>
      </c>
      <c r="M2293" s="1">
        <v>43603.337777777779</v>
      </c>
    </row>
    <row r="2294" spans="1:13">
      <c r="A2294" t="s">
        <v>6846</v>
      </c>
      <c r="B2294" s="1">
        <v>43928.502812500003</v>
      </c>
      <c r="C2294" t="s">
        <v>6847</v>
      </c>
      <c r="D2294">
        <v>0</v>
      </c>
      <c r="E2294">
        <v>0</v>
      </c>
      <c r="F2294" t="s">
        <v>15</v>
      </c>
      <c r="G2294" t="s">
        <v>6848</v>
      </c>
      <c r="H2294" t="s">
        <v>6849</v>
      </c>
      <c r="I2294">
        <v>473</v>
      </c>
      <c r="J2294" t="b">
        <v>0</v>
      </c>
      <c r="K2294">
        <v>385</v>
      </c>
      <c r="L2294">
        <v>4370</v>
      </c>
      <c r="M2294" s="1">
        <v>42174.956620370373</v>
      </c>
    </row>
    <row r="2295" spans="1:13">
      <c r="A2295" t="s">
        <v>6850</v>
      </c>
      <c r="B2295" s="1">
        <v>43928.502199074072</v>
      </c>
      <c r="C2295" t="s">
        <v>6851</v>
      </c>
      <c r="D2295">
        <v>6</v>
      </c>
      <c r="E2295">
        <v>0</v>
      </c>
      <c r="F2295" t="s">
        <v>15</v>
      </c>
      <c r="G2295" t="s">
        <v>233</v>
      </c>
      <c r="H2295" t="s">
        <v>6852</v>
      </c>
      <c r="I2295">
        <v>820</v>
      </c>
      <c r="J2295" t="b">
        <v>0</v>
      </c>
      <c r="K2295">
        <v>527</v>
      </c>
      <c r="L2295">
        <v>10599</v>
      </c>
      <c r="M2295" s="1">
        <v>41388.374062499999</v>
      </c>
    </row>
    <row r="2296" spans="1:13">
      <c r="A2296" t="s">
        <v>6853</v>
      </c>
      <c r="B2296" s="1">
        <v>43928.501851851855</v>
      </c>
      <c r="C2296" t="s">
        <v>6854</v>
      </c>
      <c r="D2296">
        <v>0</v>
      </c>
      <c r="E2296">
        <v>0</v>
      </c>
      <c r="F2296" t="s">
        <v>15</v>
      </c>
      <c r="G2296" t="s">
        <v>6855</v>
      </c>
      <c r="H2296" t="s">
        <v>6856</v>
      </c>
      <c r="I2296">
        <v>961</v>
      </c>
      <c r="J2296" t="b">
        <v>0</v>
      </c>
      <c r="K2296">
        <v>666</v>
      </c>
      <c r="L2296">
        <v>5978</v>
      </c>
      <c r="M2296" s="1">
        <v>41465.395289351851</v>
      </c>
    </row>
    <row r="2297" spans="1:13">
      <c r="A2297" t="s">
        <v>1733</v>
      </c>
      <c r="B2297" s="1">
        <v>43928.50141203704</v>
      </c>
      <c r="C2297" t="s">
        <v>6857</v>
      </c>
      <c r="D2297">
        <v>0</v>
      </c>
      <c r="E2297">
        <v>0</v>
      </c>
      <c r="F2297" t="s">
        <v>15</v>
      </c>
      <c r="G2297" t="s">
        <v>1735</v>
      </c>
      <c r="H2297" t="s">
        <v>1736</v>
      </c>
      <c r="I2297">
        <v>135</v>
      </c>
      <c r="J2297" t="b">
        <v>0</v>
      </c>
      <c r="K2297">
        <v>163</v>
      </c>
      <c r="L2297">
        <v>5331</v>
      </c>
      <c r="M2297" s="1">
        <v>43043.485393518517</v>
      </c>
    </row>
    <row r="2298" spans="1:13" ht="67.5">
      <c r="A2298" t="s">
        <v>6858</v>
      </c>
      <c r="B2298" s="1">
        <v>43928.501388888886</v>
      </c>
      <c r="C2298" t="s">
        <v>6859</v>
      </c>
      <c r="D2298">
        <v>9</v>
      </c>
      <c r="E2298">
        <v>0</v>
      </c>
      <c r="F2298" t="s">
        <v>15</v>
      </c>
      <c r="G2298" t="s">
        <v>6860</v>
      </c>
      <c r="H2298" s="2" t="s">
        <v>6861</v>
      </c>
      <c r="I2298">
        <v>944</v>
      </c>
      <c r="J2298" t="b">
        <v>0</v>
      </c>
      <c r="K2298">
        <v>1089</v>
      </c>
      <c r="L2298">
        <v>54028</v>
      </c>
      <c r="M2298" s="1">
        <v>42750.576249999998</v>
      </c>
    </row>
    <row r="2299" spans="1:13">
      <c r="A2299" t="s">
        <v>6862</v>
      </c>
      <c r="B2299" s="1">
        <v>43928.501388888886</v>
      </c>
      <c r="C2299" t="s">
        <v>6863</v>
      </c>
      <c r="D2299">
        <v>0</v>
      </c>
      <c r="E2299">
        <v>0</v>
      </c>
      <c r="F2299" t="s">
        <v>15</v>
      </c>
      <c r="G2299" t="s">
        <v>6864</v>
      </c>
      <c r="H2299" t="s">
        <v>6865</v>
      </c>
      <c r="I2299">
        <v>116</v>
      </c>
      <c r="J2299" t="b">
        <v>0</v>
      </c>
      <c r="K2299">
        <v>0</v>
      </c>
      <c r="L2299">
        <v>803</v>
      </c>
      <c r="M2299" s="1">
        <v>43531.215902777774</v>
      </c>
    </row>
    <row r="2300" spans="1:13">
      <c r="A2300" t="s">
        <v>6866</v>
      </c>
      <c r="B2300" s="1">
        <v>43928.50136574074</v>
      </c>
      <c r="C2300" t="s">
        <v>6867</v>
      </c>
      <c r="D2300">
        <v>5</v>
      </c>
      <c r="E2300">
        <v>0</v>
      </c>
      <c r="F2300" t="s">
        <v>15</v>
      </c>
      <c r="G2300" t="s">
        <v>6868</v>
      </c>
      <c r="H2300" t="s">
        <v>6869</v>
      </c>
      <c r="I2300">
        <v>7997</v>
      </c>
      <c r="J2300" t="b">
        <v>0</v>
      </c>
      <c r="K2300">
        <v>8377</v>
      </c>
      <c r="L2300">
        <v>37418</v>
      </c>
      <c r="M2300" s="1">
        <v>40337.352835648147</v>
      </c>
    </row>
    <row r="2301" spans="1:13">
      <c r="A2301" t="s">
        <v>6870</v>
      </c>
      <c r="B2301" s="1">
        <v>43928.501354166663</v>
      </c>
      <c r="C2301" t="s">
        <v>6871</v>
      </c>
      <c r="D2301">
        <v>0</v>
      </c>
      <c r="E2301">
        <v>0</v>
      </c>
      <c r="F2301" t="s">
        <v>15</v>
      </c>
      <c r="H2301" t="s">
        <v>6872</v>
      </c>
      <c r="I2301">
        <v>101</v>
      </c>
      <c r="J2301" t="b">
        <v>0</v>
      </c>
      <c r="K2301">
        <v>94</v>
      </c>
      <c r="L2301">
        <v>119610</v>
      </c>
      <c r="M2301" s="1">
        <v>41681.65452546296</v>
      </c>
    </row>
    <row r="2302" spans="1:13" ht="81">
      <c r="A2302" t="s">
        <v>6873</v>
      </c>
      <c r="B2302" s="1">
        <v>43928.501064814816</v>
      </c>
      <c r="C2302" t="s">
        <v>6874</v>
      </c>
      <c r="D2302">
        <v>0</v>
      </c>
      <c r="E2302">
        <v>0</v>
      </c>
      <c r="F2302" t="s">
        <v>15</v>
      </c>
      <c r="H2302" s="2" t="s">
        <v>6875</v>
      </c>
      <c r="I2302">
        <v>562</v>
      </c>
      <c r="J2302" t="b">
        <v>0</v>
      </c>
      <c r="K2302">
        <v>1379</v>
      </c>
      <c r="L2302">
        <v>95429</v>
      </c>
      <c r="M2302" s="1">
        <v>40266.734212962961</v>
      </c>
    </row>
    <row r="2303" spans="1:13">
      <c r="A2303" t="s">
        <v>3852</v>
      </c>
      <c r="B2303" s="1">
        <v>43928.501064814816</v>
      </c>
      <c r="C2303" t="s">
        <v>6876</v>
      </c>
      <c r="D2303">
        <v>2</v>
      </c>
      <c r="E2303">
        <v>0</v>
      </c>
      <c r="F2303" t="s">
        <v>15</v>
      </c>
      <c r="G2303" t="s">
        <v>3854</v>
      </c>
      <c r="H2303" t="s">
        <v>3855</v>
      </c>
      <c r="I2303">
        <v>252</v>
      </c>
      <c r="J2303" t="b">
        <v>0</v>
      </c>
      <c r="K2303">
        <v>335</v>
      </c>
      <c r="L2303">
        <v>34817</v>
      </c>
      <c r="M2303" s="1">
        <v>42721.482546296298</v>
      </c>
    </row>
    <row r="2304" spans="1:13" ht="27">
      <c r="A2304" t="s">
        <v>6877</v>
      </c>
      <c r="B2304" s="1">
        <v>43928.500925925924</v>
      </c>
      <c r="C2304" t="s">
        <v>6878</v>
      </c>
      <c r="D2304">
        <v>0</v>
      </c>
      <c r="E2304">
        <v>0</v>
      </c>
      <c r="F2304" t="s">
        <v>15</v>
      </c>
      <c r="G2304" t="s">
        <v>6879</v>
      </c>
      <c r="H2304" s="2" t="s">
        <v>6880</v>
      </c>
      <c r="I2304">
        <v>828</v>
      </c>
      <c r="J2304" t="b">
        <v>0</v>
      </c>
      <c r="K2304">
        <v>1685</v>
      </c>
      <c r="L2304">
        <v>50368</v>
      </c>
      <c r="M2304" s="1">
        <v>40889.1012962963</v>
      </c>
    </row>
    <row r="2305" spans="1:13">
      <c r="A2305" t="s">
        <v>6881</v>
      </c>
      <c r="B2305" s="1">
        <v>43928.500462962962</v>
      </c>
      <c r="C2305" t="s">
        <v>6882</v>
      </c>
      <c r="D2305">
        <v>0</v>
      </c>
      <c r="E2305">
        <v>0</v>
      </c>
      <c r="F2305" t="s">
        <v>15</v>
      </c>
      <c r="H2305" t="s">
        <v>6883</v>
      </c>
      <c r="I2305">
        <v>7</v>
      </c>
      <c r="J2305" t="b">
        <v>0</v>
      </c>
      <c r="K2305">
        <v>12</v>
      </c>
      <c r="L2305">
        <v>1487</v>
      </c>
      <c r="M2305" s="1">
        <v>43868.464687500003</v>
      </c>
    </row>
    <row r="2306" spans="1:13">
      <c r="A2306" t="s">
        <v>1017</v>
      </c>
      <c r="B2306" s="1">
        <v>43928.500428240739</v>
      </c>
      <c r="C2306" t="s">
        <v>6884</v>
      </c>
      <c r="D2306">
        <v>0</v>
      </c>
      <c r="E2306">
        <v>0</v>
      </c>
      <c r="F2306" t="s">
        <v>15</v>
      </c>
      <c r="G2306" t="s">
        <v>1019</v>
      </c>
      <c r="H2306" t="s">
        <v>1020</v>
      </c>
      <c r="I2306">
        <v>164</v>
      </c>
      <c r="J2306" t="b">
        <v>0</v>
      </c>
      <c r="K2306">
        <v>173</v>
      </c>
      <c r="L2306">
        <v>1296</v>
      </c>
      <c r="M2306" s="1">
        <v>43739.521863425929</v>
      </c>
    </row>
    <row r="2307" spans="1:13">
      <c r="A2307" t="s">
        <v>1028</v>
      </c>
      <c r="B2307" s="1">
        <v>43928.50037037037</v>
      </c>
      <c r="C2307" t="s">
        <v>6885</v>
      </c>
      <c r="D2307">
        <v>5</v>
      </c>
      <c r="E2307">
        <v>0</v>
      </c>
      <c r="F2307" t="s">
        <v>15</v>
      </c>
      <c r="G2307" t="s">
        <v>1030</v>
      </c>
      <c r="H2307" t="s">
        <v>1031</v>
      </c>
      <c r="I2307">
        <v>4557</v>
      </c>
      <c r="J2307" t="b">
        <v>0</v>
      </c>
      <c r="K2307">
        <v>5194</v>
      </c>
      <c r="L2307">
        <v>525</v>
      </c>
      <c r="M2307" s="1">
        <v>41978.123055555552</v>
      </c>
    </row>
    <row r="2308" spans="1:13" ht="135">
      <c r="A2308" t="s">
        <v>1757</v>
      </c>
      <c r="B2308" s="1">
        <v>43928.500324074077</v>
      </c>
      <c r="C2308" t="s">
        <v>6886</v>
      </c>
      <c r="D2308">
        <v>0</v>
      </c>
      <c r="E2308">
        <v>0</v>
      </c>
      <c r="F2308" t="s">
        <v>15</v>
      </c>
      <c r="H2308" s="2" t="s">
        <v>1759</v>
      </c>
      <c r="I2308">
        <v>77</v>
      </c>
      <c r="J2308" t="b">
        <v>0</v>
      </c>
      <c r="K2308">
        <v>5</v>
      </c>
      <c r="L2308">
        <v>2638</v>
      </c>
      <c r="M2308" s="1">
        <v>43842.003645833334</v>
      </c>
    </row>
    <row r="2309" spans="1:13">
      <c r="A2309" t="s">
        <v>6887</v>
      </c>
      <c r="B2309" s="1">
        <v>43928.500231481485</v>
      </c>
      <c r="C2309" t="s">
        <v>6888</v>
      </c>
      <c r="D2309">
        <v>0</v>
      </c>
      <c r="E2309">
        <v>0</v>
      </c>
      <c r="F2309" t="s">
        <v>15</v>
      </c>
      <c r="G2309" t="s">
        <v>6889</v>
      </c>
      <c r="H2309" t="s">
        <v>6890</v>
      </c>
      <c r="I2309">
        <v>5261</v>
      </c>
      <c r="J2309" t="b">
        <v>0</v>
      </c>
      <c r="K2309">
        <v>595</v>
      </c>
      <c r="L2309">
        <v>44618</v>
      </c>
      <c r="M2309" s="1">
        <v>40517.48982638889</v>
      </c>
    </row>
    <row r="2310" spans="1:13">
      <c r="A2310" t="s">
        <v>6891</v>
      </c>
      <c r="B2310" s="1">
        <v>43928.500196759262</v>
      </c>
      <c r="C2310" t="s">
        <v>6892</v>
      </c>
      <c r="D2310">
        <v>1</v>
      </c>
      <c r="E2310">
        <v>0</v>
      </c>
      <c r="F2310" t="s">
        <v>15</v>
      </c>
      <c r="G2310" t="s">
        <v>6893</v>
      </c>
      <c r="H2310" t="s">
        <v>6894</v>
      </c>
      <c r="I2310">
        <v>37</v>
      </c>
      <c r="J2310" t="b">
        <v>0</v>
      </c>
      <c r="K2310">
        <v>19</v>
      </c>
      <c r="L2310">
        <v>1458</v>
      </c>
      <c r="M2310" s="1">
        <v>43371.379363425927</v>
      </c>
    </row>
    <row r="2311" spans="1:13">
      <c r="A2311" t="s">
        <v>3049</v>
      </c>
      <c r="B2311" s="1">
        <v>43928.500011574077</v>
      </c>
      <c r="C2311" t="s">
        <v>6895</v>
      </c>
      <c r="D2311">
        <v>1</v>
      </c>
      <c r="E2311">
        <v>0</v>
      </c>
      <c r="F2311" t="s">
        <v>15</v>
      </c>
      <c r="H2311" t="s">
        <v>3051</v>
      </c>
      <c r="I2311">
        <v>2651</v>
      </c>
      <c r="J2311" t="b">
        <v>0</v>
      </c>
      <c r="K2311">
        <v>1</v>
      </c>
      <c r="L2311">
        <v>3011</v>
      </c>
      <c r="M2311" s="1">
        <v>43837.261458333334</v>
      </c>
    </row>
    <row r="2312" spans="1:13">
      <c r="A2312" t="s">
        <v>6896</v>
      </c>
      <c r="B2312" s="1">
        <v>43928.499722222223</v>
      </c>
      <c r="C2312" t="s">
        <v>6897</v>
      </c>
      <c r="D2312">
        <v>1</v>
      </c>
      <c r="E2312">
        <v>0</v>
      </c>
      <c r="F2312" t="s">
        <v>15</v>
      </c>
      <c r="G2312" t="s">
        <v>6898</v>
      </c>
      <c r="H2312" t="s">
        <v>6899</v>
      </c>
      <c r="I2312">
        <v>26</v>
      </c>
      <c r="J2312" t="b">
        <v>0</v>
      </c>
      <c r="K2312">
        <v>3</v>
      </c>
      <c r="L2312">
        <v>956</v>
      </c>
      <c r="M2312" s="1">
        <v>43371.364490740743</v>
      </c>
    </row>
    <row r="2313" spans="1:13">
      <c r="A2313" t="s">
        <v>6900</v>
      </c>
      <c r="B2313" s="1">
        <v>43928.499421296299</v>
      </c>
      <c r="C2313" t="s">
        <v>6901</v>
      </c>
      <c r="D2313">
        <v>0</v>
      </c>
      <c r="E2313">
        <v>0</v>
      </c>
      <c r="F2313" t="s">
        <v>15</v>
      </c>
      <c r="G2313" t="s">
        <v>6902</v>
      </c>
      <c r="H2313" t="s">
        <v>6903</v>
      </c>
      <c r="I2313">
        <v>40</v>
      </c>
      <c r="J2313" t="b">
        <v>0</v>
      </c>
      <c r="K2313">
        <v>33</v>
      </c>
      <c r="L2313">
        <v>2273</v>
      </c>
      <c r="M2313" s="1">
        <v>39562.424976851849</v>
      </c>
    </row>
    <row r="2314" spans="1:13" ht="67.5">
      <c r="A2314" t="s">
        <v>6904</v>
      </c>
      <c r="B2314" s="1">
        <v>43928.499050925922</v>
      </c>
      <c r="C2314" t="s">
        <v>6905</v>
      </c>
      <c r="D2314">
        <v>10</v>
      </c>
      <c r="E2314">
        <v>0</v>
      </c>
      <c r="F2314" t="s">
        <v>15</v>
      </c>
      <c r="H2314" s="2" t="s">
        <v>6906</v>
      </c>
      <c r="I2314">
        <v>726</v>
      </c>
      <c r="J2314" t="b">
        <v>0</v>
      </c>
      <c r="K2314">
        <v>558</v>
      </c>
      <c r="L2314">
        <v>38628</v>
      </c>
      <c r="M2314" s="1">
        <v>40141.587743055556</v>
      </c>
    </row>
    <row r="2315" spans="1:13">
      <c r="A2315" t="s">
        <v>6907</v>
      </c>
      <c r="B2315" s="1">
        <v>43928.498993055553</v>
      </c>
      <c r="C2315" t="s">
        <v>6908</v>
      </c>
      <c r="D2315">
        <v>4</v>
      </c>
      <c r="E2315">
        <v>0</v>
      </c>
      <c r="F2315" t="s">
        <v>15</v>
      </c>
      <c r="H2315" t="s">
        <v>6909</v>
      </c>
      <c r="I2315">
        <v>334</v>
      </c>
      <c r="J2315" t="b">
        <v>0</v>
      </c>
      <c r="K2315">
        <v>275</v>
      </c>
      <c r="L2315">
        <v>3421</v>
      </c>
      <c r="M2315" s="1">
        <v>43181.586238425924</v>
      </c>
    </row>
    <row r="2316" spans="1:13" ht="27">
      <c r="A2316" t="s">
        <v>6877</v>
      </c>
      <c r="B2316" s="1">
        <v>43928.498935185184</v>
      </c>
      <c r="C2316" t="s">
        <v>6910</v>
      </c>
      <c r="D2316">
        <v>0</v>
      </c>
      <c r="E2316">
        <v>0</v>
      </c>
      <c r="F2316" t="s">
        <v>15</v>
      </c>
      <c r="G2316" t="s">
        <v>6879</v>
      </c>
      <c r="H2316" s="2" t="s">
        <v>6880</v>
      </c>
      <c r="I2316">
        <v>828</v>
      </c>
      <c r="J2316" t="b">
        <v>0</v>
      </c>
      <c r="K2316">
        <v>1685</v>
      </c>
      <c r="L2316">
        <v>50368</v>
      </c>
      <c r="M2316" s="1">
        <v>40889.1012962963</v>
      </c>
    </row>
    <row r="2317" spans="1:13">
      <c r="A2317" t="s">
        <v>6911</v>
      </c>
      <c r="B2317" s="1">
        <v>43928.498912037037</v>
      </c>
      <c r="C2317" t="s">
        <v>6912</v>
      </c>
      <c r="D2317">
        <v>0</v>
      </c>
      <c r="E2317">
        <v>0</v>
      </c>
      <c r="F2317" t="s">
        <v>15</v>
      </c>
      <c r="H2317" t="s">
        <v>6913</v>
      </c>
      <c r="I2317">
        <v>41</v>
      </c>
      <c r="J2317" t="b">
        <v>0</v>
      </c>
      <c r="K2317">
        <v>110</v>
      </c>
      <c r="L2317">
        <v>4043</v>
      </c>
      <c r="M2317" s="1">
        <v>43320.54446759259</v>
      </c>
    </row>
    <row r="2318" spans="1:13" ht="67.5">
      <c r="A2318" t="s">
        <v>6904</v>
      </c>
      <c r="B2318" s="1">
        <v>43928.498680555553</v>
      </c>
      <c r="C2318" t="s">
        <v>6914</v>
      </c>
      <c r="D2318">
        <v>1</v>
      </c>
      <c r="E2318">
        <v>0</v>
      </c>
      <c r="F2318" t="s">
        <v>15</v>
      </c>
      <c r="H2318" s="2" t="s">
        <v>6906</v>
      </c>
      <c r="I2318">
        <v>726</v>
      </c>
      <c r="J2318" t="b">
        <v>0</v>
      </c>
      <c r="K2318">
        <v>558</v>
      </c>
      <c r="L2318">
        <v>38628</v>
      </c>
      <c r="M2318" s="1">
        <v>40141.587743055556</v>
      </c>
    </row>
    <row r="2319" spans="1:13">
      <c r="A2319" t="s">
        <v>6915</v>
      </c>
      <c r="B2319" s="1">
        <v>43928.498020833336</v>
      </c>
      <c r="C2319" t="s">
        <v>6916</v>
      </c>
      <c r="D2319">
        <v>0</v>
      </c>
      <c r="E2319">
        <v>0</v>
      </c>
      <c r="F2319" t="s">
        <v>15</v>
      </c>
      <c r="G2319" t="s">
        <v>6917</v>
      </c>
      <c r="H2319" t="s">
        <v>6918</v>
      </c>
      <c r="I2319">
        <v>68</v>
      </c>
      <c r="J2319" t="b">
        <v>0</v>
      </c>
      <c r="K2319">
        <v>84</v>
      </c>
      <c r="L2319">
        <v>5192</v>
      </c>
      <c r="M2319" s="1">
        <v>43562.615972222222</v>
      </c>
    </row>
    <row r="2320" spans="1:13">
      <c r="A2320" t="s">
        <v>6919</v>
      </c>
      <c r="B2320" s="1">
        <v>43928.497939814813</v>
      </c>
      <c r="C2320" t="s">
        <v>6920</v>
      </c>
      <c r="D2320">
        <v>0</v>
      </c>
      <c r="E2320">
        <v>0</v>
      </c>
      <c r="F2320" t="s">
        <v>15</v>
      </c>
      <c r="H2320" t="s">
        <v>6921</v>
      </c>
      <c r="I2320">
        <v>337</v>
      </c>
      <c r="J2320" t="b">
        <v>0</v>
      </c>
      <c r="K2320">
        <v>224</v>
      </c>
      <c r="L2320">
        <v>1314</v>
      </c>
      <c r="M2320" s="1">
        <v>43483.534201388888</v>
      </c>
    </row>
    <row r="2321" spans="1:13">
      <c r="A2321" t="s">
        <v>6742</v>
      </c>
      <c r="B2321" s="1">
        <v>43928.497453703705</v>
      </c>
      <c r="C2321" t="s">
        <v>6922</v>
      </c>
      <c r="D2321">
        <v>0</v>
      </c>
      <c r="E2321">
        <v>0</v>
      </c>
      <c r="F2321" t="s">
        <v>15</v>
      </c>
      <c r="G2321" t="s">
        <v>4917</v>
      </c>
      <c r="H2321" t="s">
        <v>6744</v>
      </c>
      <c r="I2321">
        <v>6</v>
      </c>
      <c r="J2321" t="b">
        <v>0</v>
      </c>
      <c r="K2321">
        <v>132</v>
      </c>
      <c r="L2321">
        <v>286</v>
      </c>
      <c r="M2321" s="1">
        <v>40389.517268518517</v>
      </c>
    </row>
    <row r="2322" spans="1:13">
      <c r="A2322" t="s">
        <v>6923</v>
      </c>
      <c r="B2322" s="1">
        <v>43928.49728009259</v>
      </c>
      <c r="C2322" t="s">
        <v>6924</v>
      </c>
      <c r="D2322">
        <v>0</v>
      </c>
      <c r="E2322">
        <v>0</v>
      </c>
      <c r="F2322" t="s">
        <v>15</v>
      </c>
      <c r="H2322" t="s">
        <v>6925</v>
      </c>
      <c r="I2322">
        <v>152</v>
      </c>
      <c r="J2322" t="b">
        <v>0</v>
      </c>
      <c r="K2322">
        <v>215</v>
      </c>
      <c r="L2322">
        <v>34183</v>
      </c>
      <c r="M2322" s="1">
        <v>41719.286643518521</v>
      </c>
    </row>
    <row r="2323" spans="1:13">
      <c r="A2323" t="s">
        <v>6926</v>
      </c>
      <c r="B2323" s="1">
        <v>43928.496701388889</v>
      </c>
      <c r="C2323" t="s">
        <v>6927</v>
      </c>
      <c r="D2323">
        <v>2</v>
      </c>
      <c r="E2323">
        <v>0</v>
      </c>
      <c r="F2323" t="s">
        <v>15</v>
      </c>
      <c r="G2323" t="s">
        <v>6928</v>
      </c>
      <c r="H2323" t="s">
        <v>6929</v>
      </c>
      <c r="I2323">
        <v>712</v>
      </c>
      <c r="J2323" t="b">
        <v>0</v>
      </c>
      <c r="K2323">
        <v>658</v>
      </c>
      <c r="L2323">
        <v>45254</v>
      </c>
      <c r="M2323" s="1">
        <v>43489.923842592594</v>
      </c>
    </row>
    <row r="2324" spans="1:13">
      <c r="A2324" t="s">
        <v>6930</v>
      </c>
      <c r="B2324" s="1">
        <v>43928.495000000003</v>
      </c>
      <c r="C2324" t="s">
        <v>6931</v>
      </c>
      <c r="D2324">
        <v>2</v>
      </c>
      <c r="E2324">
        <v>0</v>
      </c>
      <c r="F2324" t="s">
        <v>15</v>
      </c>
      <c r="G2324" t="s">
        <v>6932</v>
      </c>
      <c r="H2324" t="s">
        <v>6933</v>
      </c>
      <c r="I2324">
        <v>164</v>
      </c>
      <c r="J2324" t="b">
        <v>0</v>
      </c>
      <c r="K2324">
        <v>997</v>
      </c>
      <c r="L2324">
        <v>52891</v>
      </c>
      <c r="M2324" s="1">
        <v>42348.548715277779</v>
      </c>
    </row>
    <row r="2325" spans="1:13">
      <c r="A2325" t="s">
        <v>6934</v>
      </c>
      <c r="B2325" s="1">
        <v>43928.494988425926</v>
      </c>
      <c r="C2325" t="s">
        <v>6935</v>
      </c>
      <c r="D2325">
        <v>5</v>
      </c>
      <c r="E2325">
        <v>7</v>
      </c>
      <c r="F2325" t="s">
        <v>15</v>
      </c>
      <c r="G2325" t="s">
        <v>6936</v>
      </c>
      <c r="H2325" t="s">
        <v>6937</v>
      </c>
      <c r="I2325">
        <v>2094</v>
      </c>
      <c r="J2325" t="b">
        <v>0</v>
      </c>
      <c r="K2325">
        <v>2059</v>
      </c>
      <c r="L2325">
        <v>14621</v>
      </c>
      <c r="M2325" s="1">
        <v>40263.643958333334</v>
      </c>
    </row>
    <row r="2326" spans="1:13">
      <c r="A2326" t="s">
        <v>6938</v>
      </c>
      <c r="B2326" s="1">
        <v>43928.494988425926</v>
      </c>
      <c r="C2326" t="s">
        <v>6939</v>
      </c>
      <c r="D2326">
        <v>0</v>
      </c>
      <c r="E2326">
        <v>0</v>
      </c>
      <c r="F2326" t="s">
        <v>15</v>
      </c>
      <c r="G2326" t="s">
        <v>6940</v>
      </c>
      <c r="H2326" t="s">
        <v>6941</v>
      </c>
      <c r="I2326">
        <v>119</v>
      </c>
      <c r="J2326" t="b">
        <v>0</v>
      </c>
      <c r="K2326">
        <v>118</v>
      </c>
      <c r="L2326">
        <v>8575</v>
      </c>
      <c r="M2326" s="1">
        <v>41562.601354166669</v>
      </c>
    </row>
    <row r="2327" spans="1:13">
      <c r="A2327" t="s">
        <v>6942</v>
      </c>
      <c r="B2327" s="1">
        <v>43928.494722222225</v>
      </c>
      <c r="C2327" t="s">
        <v>6943</v>
      </c>
      <c r="D2327">
        <v>0</v>
      </c>
      <c r="E2327">
        <v>0</v>
      </c>
      <c r="F2327" t="s">
        <v>15</v>
      </c>
      <c r="G2327" t="s">
        <v>6944</v>
      </c>
      <c r="H2327" t="s">
        <v>6945</v>
      </c>
      <c r="I2327">
        <v>64</v>
      </c>
      <c r="J2327" t="b">
        <v>0</v>
      </c>
      <c r="K2327">
        <v>93</v>
      </c>
      <c r="L2327">
        <v>6772</v>
      </c>
      <c r="M2327" s="1">
        <v>42442.326273148145</v>
      </c>
    </row>
    <row r="2328" spans="1:13" ht="27">
      <c r="A2328" t="s">
        <v>6877</v>
      </c>
      <c r="B2328" s="1">
        <v>43928.494201388887</v>
      </c>
      <c r="C2328" t="s">
        <v>6946</v>
      </c>
      <c r="D2328">
        <v>2</v>
      </c>
      <c r="E2328">
        <v>1</v>
      </c>
      <c r="F2328" t="s">
        <v>15</v>
      </c>
      <c r="G2328" t="s">
        <v>6879</v>
      </c>
      <c r="H2328" s="2" t="s">
        <v>6880</v>
      </c>
      <c r="I2328">
        <v>828</v>
      </c>
      <c r="J2328" t="b">
        <v>0</v>
      </c>
      <c r="K2328">
        <v>1685</v>
      </c>
      <c r="L2328">
        <v>50368</v>
      </c>
      <c r="M2328" s="1">
        <v>40889.1012962963</v>
      </c>
    </row>
    <row r="2329" spans="1:13">
      <c r="A2329" t="s">
        <v>6947</v>
      </c>
      <c r="B2329" s="1">
        <v>43928.493923611109</v>
      </c>
      <c r="C2329" t="s">
        <v>6948</v>
      </c>
      <c r="D2329">
        <v>1</v>
      </c>
      <c r="E2329">
        <v>0</v>
      </c>
      <c r="F2329" t="s">
        <v>15</v>
      </c>
      <c r="G2329" t="s">
        <v>6949</v>
      </c>
      <c r="H2329" t="s">
        <v>6950</v>
      </c>
      <c r="I2329">
        <v>780</v>
      </c>
      <c r="J2329" t="b">
        <v>0</v>
      </c>
      <c r="K2329">
        <v>786</v>
      </c>
      <c r="L2329">
        <v>1278</v>
      </c>
      <c r="M2329" s="1">
        <v>42951.073553240742</v>
      </c>
    </row>
    <row r="2330" spans="1:13">
      <c r="A2330" t="s">
        <v>6951</v>
      </c>
      <c r="B2330" s="1">
        <v>43928.493657407409</v>
      </c>
      <c r="C2330" t="s">
        <v>6952</v>
      </c>
      <c r="D2330">
        <v>0</v>
      </c>
      <c r="E2330">
        <v>0</v>
      </c>
      <c r="F2330" t="s">
        <v>15</v>
      </c>
      <c r="H2330" t="s">
        <v>6953</v>
      </c>
      <c r="I2330">
        <v>232</v>
      </c>
      <c r="J2330" t="b">
        <v>0</v>
      </c>
      <c r="K2330">
        <v>216</v>
      </c>
      <c r="L2330">
        <v>35763</v>
      </c>
      <c r="M2330" s="1">
        <v>43013.302106481482</v>
      </c>
    </row>
    <row r="2331" spans="1:13" ht="67.5">
      <c r="A2331" t="s">
        <v>6954</v>
      </c>
      <c r="B2331" s="1">
        <v>43928.493576388886</v>
      </c>
      <c r="C2331" t="e">
        <f ca="1">Fuurai_0307 チャージがいわゆるポイントシステムなのを理解しにくいんだよねなので現金と比較するとアマギフが買えないとか結構制限がある特にPayPayはデフォルトがチャージ側だかねぇD払いはクレカ決済だけどクレカ引き落としモードとポイント支払いモードで頭も切り替えできないとキツイよあれ</f>
        <v>#NAME?</v>
      </c>
      <c r="D2331">
        <v>1</v>
      </c>
      <c r="E2331">
        <v>0</v>
      </c>
      <c r="F2331" t="s">
        <v>15</v>
      </c>
      <c r="G2331" t="s">
        <v>6955</v>
      </c>
      <c r="H2331" s="2" t="s">
        <v>6956</v>
      </c>
      <c r="I2331">
        <v>2784</v>
      </c>
      <c r="J2331" t="b">
        <v>0</v>
      </c>
      <c r="K2331">
        <v>769</v>
      </c>
      <c r="L2331">
        <v>33326</v>
      </c>
      <c r="M2331" s="1">
        <v>43194.113206018519</v>
      </c>
    </row>
    <row r="2332" spans="1:13" ht="54">
      <c r="A2332" t="s">
        <v>6957</v>
      </c>
      <c r="B2332" s="1">
        <v>43928.493483796294</v>
      </c>
      <c r="C2332" t="s">
        <v>6958</v>
      </c>
      <c r="D2332">
        <v>3</v>
      </c>
      <c r="E2332">
        <v>0</v>
      </c>
      <c r="F2332" t="s">
        <v>15</v>
      </c>
      <c r="H2332" s="2" t="s">
        <v>6959</v>
      </c>
      <c r="I2332">
        <v>94</v>
      </c>
      <c r="J2332" t="b">
        <v>0</v>
      </c>
      <c r="K2332">
        <v>98</v>
      </c>
      <c r="L2332">
        <v>7379</v>
      </c>
      <c r="M2332" s="1">
        <v>43691.054826388892</v>
      </c>
    </row>
    <row r="2333" spans="1:13">
      <c r="A2333" t="s">
        <v>3166</v>
      </c>
      <c r="B2333" s="1">
        <v>43928.493425925924</v>
      </c>
      <c r="C2333" t="s">
        <v>5204</v>
      </c>
      <c r="D2333">
        <v>0</v>
      </c>
      <c r="E2333">
        <v>0</v>
      </c>
      <c r="F2333" t="s">
        <v>15</v>
      </c>
      <c r="H2333" t="s">
        <v>3168</v>
      </c>
      <c r="I2333">
        <v>778</v>
      </c>
      <c r="J2333" t="b">
        <v>0</v>
      </c>
      <c r="K2333">
        <v>1174</v>
      </c>
      <c r="L2333">
        <v>9326</v>
      </c>
      <c r="M2333" s="1">
        <v>43810.409537037034</v>
      </c>
    </row>
    <row r="2334" spans="1:13">
      <c r="A2334" t="s">
        <v>6960</v>
      </c>
      <c r="B2334" s="1">
        <v>43928.493067129632</v>
      </c>
      <c r="C2334" t="s">
        <v>6961</v>
      </c>
      <c r="D2334">
        <v>1</v>
      </c>
      <c r="E2334">
        <v>0</v>
      </c>
      <c r="F2334" t="s">
        <v>15</v>
      </c>
      <c r="G2334" t="s">
        <v>6962</v>
      </c>
      <c r="H2334" t="s">
        <v>6963</v>
      </c>
      <c r="I2334">
        <v>759</v>
      </c>
      <c r="J2334" t="b">
        <v>0</v>
      </c>
      <c r="K2334">
        <v>1008</v>
      </c>
      <c r="L2334">
        <v>60625</v>
      </c>
      <c r="M2334" s="1">
        <v>41578.340509259258</v>
      </c>
    </row>
    <row r="2335" spans="1:13" ht="94.5">
      <c r="A2335" t="s">
        <v>6964</v>
      </c>
      <c r="B2335" s="1">
        <v>43928.493032407408</v>
      </c>
      <c r="C2335" t="s">
        <v>6965</v>
      </c>
      <c r="D2335">
        <v>0</v>
      </c>
      <c r="E2335">
        <v>0</v>
      </c>
      <c r="F2335" t="s">
        <v>15</v>
      </c>
      <c r="H2335" s="2" t="s">
        <v>6966</v>
      </c>
      <c r="I2335">
        <v>46</v>
      </c>
      <c r="J2335" t="b">
        <v>0</v>
      </c>
      <c r="K2335">
        <v>53</v>
      </c>
      <c r="L2335">
        <v>199</v>
      </c>
      <c r="M2335" s="1">
        <v>43912.367881944447</v>
      </c>
    </row>
    <row r="2336" spans="1:13">
      <c r="A2336" t="s">
        <v>813</v>
      </c>
      <c r="B2336" s="1">
        <v>43928.492951388886</v>
      </c>
      <c r="C2336" t="s">
        <v>6967</v>
      </c>
      <c r="D2336">
        <v>0</v>
      </c>
      <c r="E2336">
        <v>1</v>
      </c>
      <c r="F2336" t="s">
        <v>15</v>
      </c>
      <c r="H2336" t="s">
        <v>815</v>
      </c>
      <c r="I2336">
        <v>73</v>
      </c>
      <c r="J2336" t="b">
        <v>0</v>
      </c>
      <c r="K2336">
        <v>151</v>
      </c>
      <c r="L2336">
        <v>90</v>
      </c>
      <c r="M2336" s="1">
        <v>43908.350798611114</v>
      </c>
    </row>
    <row r="2337" spans="1:13" ht="27">
      <c r="A2337" t="s">
        <v>6968</v>
      </c>
      <c r="B2337" s="1">
        <v>43928.492650462962</v>
      </c>
      <c r="C2337" t="s">
        <v>6969</v>
      </c>
      <c r="D2337">
        <v>4</v>
      </c>
      <c r="E2337">
        <v>0</v>
      </c>
      <c r="F2337" t="s">
        <v>15</v>
      </c>
      <c r="G2337" t="s">
        <v>6970</v>
      </c>
      <c r="H2337" s="2" t="s">
        <v>6971</v>
      </c>
      <c r="I2337">
        <v>1414</v>
      </c>
      <c r="J2337" t="b">
        <v>0</v>
      </c>
      <c r="K2337">
        <v>1076</v>
      </c>
      <c r="L2337">
        <v>30712</v>
      </c>
      <c r="M2337" s="1">
        <v>41928.953645833331</v>
      </c>
    </row>
    <row r="2338" spans="1:13">
      <c r="A2338" t="s">
        <v>6972</v>
      </c>
      <c r="B2338" s="1">
        <v>43928.492129629631</v>
      </c>
      <c r="C2338" t="s">
        <v>6973</v>
      </c>
      <c r="D2338">
        <v>1</v>
      </c>
      <c r="E2338">
        <v>0</v>
      </c>
      <c r="F2338" t="s">
        <v>15</v>
      </c>
      <c r="G2338" t="s">
        <v>243</v>
      </c>
      <c r="H2338" t="s">
        <v>6974</v>
      </c>
      <c r="I2338">
        <v>1441</v>
      </c>
      <c r="J2338" t="b">
        <v>0</v>
      </c>
      <c r="K2338">
        <v>1685</v>
      </c>
      <c r="L2338">
        <v>30402</v>
      </c>
      <c r="M2338" s="1">
        <v>43373.236041666663</v>
      </c>
    </row>
    <row r="2339" spans="1:13">
      <c r="A2339" t="s">
        <v>6975</v>
      </c>
      <c r="B2339" s="1">
        <v>43928.4919212963</v>
      </c>
      <c r="C2339" t="s">
        <v>6976</v>
      </c>
      <c r="D2339">
        <v>26</v>
      </c>
      <c r="E2339">
        <v>1</v>
      </c>
      <c r="F2339" t="s">
        <v>15</v>
      </c>
      <c r="G2339" t="s">
        <v>6977</v>
      </c>
      <c r="H2339" t="s">
        <v>6978</v>
      </c>
      <c r="I2339">
        <v>2157</v>
      </c>
      <c r="J2339" t="b">
        <v>0</v>
      </c>
      <c r="K2339">
        <v>522</v>
      </c>
      <c r="L2339">
        <v>25598</v>
      </c>
      <c r="M2339" s="1">
        <v>40183.666817129626</v>
      </c>
    </row>
    <row r="2340" spans="1:13">
      <c r="A2340" t="s">
        <v>6979</v>
      </c>
      <c r="B2340" s="1">
        <v>43928.491701388892</v>
      </c>
      <c r="C2340" t="e">
        <f ca="1">k___metabo PayPayどこでも使えるから便利ですよね</f>
        <v>#NAME?</v>
      </c>
      <c r="D2340">
        <v>1</v>
      </c>
      <c r="E2340">
        <v>0</v>
      </c>
      <c r="F2340" t="s">
        <v>15</v>
      </c>
      <c r="H2340" t="s">
        <v>6980</v>
      </c>
      <c r="I2340">
        <v>228</v>
      </c>
      <c r="J2340" t="b">
        <v>0</v>
      </c>
      <c r="K2340">
        <v>160</v>
      </c>
      <c r="L2340">
        <v>3644</v>
      </c>
      <c r="M2340" s="1">
        <v>43093.026597222219</v>
      </c>
    </row>
    <row r="2341" spans="1:13" ht="40.5">
      <c r="A2341" t="s">
        <v>6981</v>
      </c>
      <c r="B2341" s="1">
        <v>43928.491689814815</v>
      </c>
      <c r="C2341" t="s">
        <v>6982</v>
      </c>
      <c r="D2341">
        <v>0</v>
      </c>
      <c r="E2341">
        <v>0</v>
      </c>
      <c r="F2341" t="s">
        <v>15</v>
      </c>
      <c r="G2341" t="s">
        <v>1071</v>
      </c>
      <c r="H2341" s="2" t="s">
        <v>6983</v>
      </c>
      <c r="I2341">
        <v>221</v>
      </c>
      <c r="J2341" t="b">
        <v>0</v>
      </c>
      <c r="K2341">
        <v>177</v>
      </c>
      <c r="L2341">
        <v>25260</v>
      </c>
      <c r="M2341" s="1">
        <v>40278.275381944448</v>
      </c>
    </row>
    <row r="2342" spans="1:13">
      <c r="A2342" t="s">
        <v>6984</v>
      </c>
      <c r="B2342" s="1">
        <v>43928.491585648146</v>
      </c>
      <c r="C2342" t="s">
        <v>6985</v>
      </c>
      <c r="D2342">
        <v>0</v>
      </c>
      <c r="E2342">
        <v>0</v>
      </c>
      <c r="F2342" t="s">
        <v>15</v>
      </c>
      <c r="H2342" t="s">
        <v>6986</v>
      </c>
      <c r="I2342">
        <v>360</v>
      </c>
      <c r="J2342" t="b">
        <v>0</v>
      </c>
      <c r="K2342">
        <v>57</v>
      </c>
      <c r="L2342">
        <v>8173</v>
      </c>
      <c r="M2342" s="1">
        <v>41214.167083333334</v>
      </c>
    </row>
    <row r="2343" spans="1:13">
      <c r="A2343" t="s">
        <v>6182</v>
      </c>
      <c r="B2343" s="1">
        <v>43928.491539351853</v>
      </c>
      <c r="C2343" t="s">
        <v>6987</v>
      </c>
      <c r="D2343">
        <v>0</v>
      </c>
      <c r="E2343">
        <v>0</v>
      </c>
      <c r="F2343" t="s">
        <v>15</v>
      </c>
      <c r="G2343" t="s">
        <v>6183</v>
      </c>
      <c r="H2343" t="s">
        <v>6184</v>
      </c>
      <c r="I2343">
        <v>46127</v>
      </c>
      <c r="J2343" t="b">
        <v>0</v>
      </c>
      <c r="K2343">
        <v>13</v>
      </c>
      <c r="L2343">
        <v>642383</v>
      </c>
      <c r="M2343" s="1">
        <v>40317.195069444446</v>
      </c>
    </row>
    <row r="2344" spans="1:13">
      <c r="A2344" t="s">
        <v>6182</v>
      </c>
      <c r="B2344" s="1">
        <v>43928.491469907407</v>
      </c>
      <c r="C2344" t="e">
        <f ca="1">_xlfn.SINGLE(ei25fkja SBCare北川です。確認なのですが),「あんしん保証パック with AppleCare Services」の【エクスプレス交換サービス】をご利用されたということでお間違いないでしょうか？その場合は,PayPayボーナス付与の対象外となります。(1/2)</f>
        <v>#NAME?</v>
      </c>
      <c r="D2344">
        <v>0</v>
      </c>
      <c r="E2344">
        <v>0</v>
      </c>
      <c r="F2344" t="s">
        <v>15</v>
      </c>
      <c r="G2344" t="s">
        <v>6183</v>
      </c>
      <c r="H2344" t="s">
        <v>6184</v>
      </c>
      <c r="I2344">
        <v>46127</v>
      </c>
      <c r="J2344" t="b">
        <v>0</v>
      </c>
      <c r="K2344">
        <v>13</v>
      </c>
      <c r="L2344">
        <v>642383</v>
      </c>
      <c r="M2344" s="1">
        <v>40317.195069444446</v>
      </c>
    </row>
    <row r="2345" spans="1:13" ht="135">
      <c r="A2345" t="s">
        <v>6988</v>
      </c>
      <c r="B2345" s="1">
        <v>43928.491423611114</v>
      </c>
      <c r="C2345" t="s">
        <v>6989</v>
      </c>
      <c r="D2345">
        <v>1</v>
      </c>
      <c r="E2345">
        <v>0</v>
      </c>
      <c r="F2345" t="s">
        <v>15</v>
      </c>
      <c r="G2345" t="s">
        <v>2528</v>
      </c>
      <c r="H2345" s="2" t="s">
        <v>6990</v>
      </c>
      <c r="I2345">
        <v>89</v>
      </c>
      <c r="J2345" t="b">
        <v>0</v>
      </c>
      <c r="K2345">
        <v>633</v>
      </c>
      <c r="L2345">
        <v>11438</v>
      </c>
      <c r="M2345" s="1">
        <v>43488.574548611112</v>
      </c>
    </row>
    <row r="2346" spans="1:13">
      <c r="A2346" t="s">
        <v>6991</v>
      </c>
      <c r="B2346" s="1">
        <v>43928.490601851852</v>
      </c>
      <c r="C2346" t="s">
        <v>6992</v>
      </c>
      <c r="D2346">
        <v>4</v>
      </c>
      <c r="E2346">
        <v>0</v>
      </c>
      <c r="F2346" t="s">
        <v>15</v>
      </c>
      <c r="H2346" t="s">
        <v>6993</v>
      </c>
      <c r="I2346">
        <v>8</v>
      </c>
      <c r="J2346" t="b">
        <v>0</v>
      </c>
      <c r="K2346">
        <v>43</v>
      </c>
      <c r="L2346">
        <v>25</v>
      </c>
      <c r="M2346" s="1">
        <v>43702.941828703704</v>
      </c>
    </row>
    <row r="2347" spans="1:13" ht="108">
      <c r="A2347" t="s">
        <v>6994</v>
      </c>
      <c r="B2347" s="1">
        <v>43928.490486111114</v>
      </c>
      <c r="C2347" t="s">
        <v>6995</v>
      </c>
      <c r="D2347">
        <v>4</v>
      </c>
      <c r="E2347">
        <v>0</v>
      </c>
      <c r="F2347" t="s">
        <v>15</v>
      </c>
      <c r="G2347" t="s">
        <v>6996</v>
      </c>
      <c r="H2347" s="2" t="s">
        <v>6997</v>
      </c>
      <c r="I2347">
        <v>538</v>
      </c>
      <c r="J2347" t="b">
        <v>0</v>
      </c>
      <c r="K2347">
        <v>470</v>
      </c>
      <c r="L2347">
        <v>20801</v>
      </c>
      <c r="M2347" s="1">
        <v>42506.380497685182</v>
      </c>
    </row>
    <row r="2348" spans="1:13" ht="108">
      <c r="A2348" t="s">
        <v>6998</v>
      </c>
      <c r="B2348" s="1">
        <v>43928.490127314813</v>
      </c>
      <c r="C2348" t="s">
        <v>6999</v>
      </c>
      <c r="D2348">
        <v>0</v>
      </c>
      <c r="E2348">
        <v>0</v>
      </c>
      <c r="F2348" t="s">
        <v>15</v>
      </c>
      <c r="H2348" s="2" t="s">
        <v>7000</v>
      </c>
      <c r="I2348">
        <v>11</v>
      </c>
      <c r="J2348" t="b">
        <v>0</v>
      </c>
      <c r="K2348">
        <v>28</v>
      </c>
      <c r="L2348">
        <v>40</v>
      </c>
      <c r="M2348" s="1">
        <v>43832.579247685186</v>
      </c>
    </row>
    <row r="2349" spans="1:13">
      <c r="A2349" t="s">
        <v>7001</v>
      </c>
      <c r="B2349" s="1">
        <v>43928.489317129628</v>
      </c>
      <c r="C2349" t="s">
        <v>7002</v>
      </c>
      <c r="D2349">
        <v>0</v>
      </c>
      <c r="E2349">
        <v>0</v>
      </c>
      <c r="F2349" t="s">
        <v>15</v>
      </c>
      <c r="H2349" t="s">
        <v>7003</v>
      </c>
      <c r="I2349">
        <v>19</v>
      </c>
      <c r="J2349" t="b">
        <v>0</v>
      </c>
      <c r="K2349">
        <v>29</v>
      </c>
      <c r="L2349">
        <v>107</v>
      </c>
      <c r="M2349" s="1">
        <v>43861.408043981479</v>
      </c>
    </row>
    <row r="2350" spans="1:13">
      <c r="A2350" t="s">
        <v>7004</v>
      </c>
      <c r="B2350" s="1">
        <v>43928.48878472222</v>
      </c>
      <c r="C2350" t="s">
        <v>7005</v>
      </c>
      <c r="D2350">
        <v>1</v>
      </c>
      <c r="E2350">
        <v>0</v>
      </c>
      <c r="F2350" t="s">
        <v>15</v>
      </c>
      <c r="H2350" t="s">
        <v>7006</v>
      </c>
      <c r="I2350">
        <v>2969</v>
      </c>
      <c r="J2350" t="b">
        <v>0</v>
      </c>
      <c r="K2350">
        <v>2232</v>
      </c>
      <c r="L2350">
        <v>279388</v>
      </c>
      <c r="M2350" s="1">
        <v>39241.491331018522</v>
      </c>
    </row>
    <row r="2351" spans="1:13">
      <c r="A2351" t="s">
        <v>7007</v>
      </c>
      <c r="B2351" s="1">
        <v>43928.488217592596</v>
      </c>
      <c r="C2351" t="e">
        <f ca="1">_xlfn.SINGLE(nomen_machine ついこないだまで),僕が働いてるところ現金のみだったんですが,最近PayPay導入をなされて...あんまり,あーいうスマホでお金払うシステム嫌なんですよね😰PayPayが1番やり方面倒な気が...</f>
        <v>#NAME?</v>
      </c>
      <c r="D2351">
        <v>0</v>
      </c>
      <c r="E2351">
        <v>0</v>
      </c>
      <c r="F2351" t="s">
        <v>15</v>
      </c>
      <c r="G2351" t="s">
        <v>7008</v>
      </c>
      <c r="H2351" t="s">
        <v>7009</v>
      </c>
      <c r="I2351">
        <v>666</v>
      </c>
      <c r="J2351" t="b">
        <v>0</v>
      </c>
      <c r="K2351">
        <v>855</v>
      </c>
      <c r="L2351">
        <v>37902</v>
      </c>
      <c r="M2351" s="1">
        <v>43359.501539351855</v>
      </c>
    </row>
    <row r="2352" spans="1:13">
      <c r="A2352" t="s">
        <v>7010</v>
      </c>
      <c r="B2352" s="1">
        <v>43928.487824074073</v>
      </c>
      <c r="C2352" t="e">
        <f ca="1">Yuka_ff そうそう居酒屋。マスク未着用って食を扱う厨房でコロナウイルス云々以前に問題あるじゃんねぇ。本当に包囲されてきてるよ。今はスーパーでも金銭授受不要な様にPayPay払いしてる。それでもレジカゴ持つしアルコール除菌持ち歩いて除菌しながらお買い物だよ。</f>
        <v>#NAME?</v>
      </c>
      <c r="D2352">
        <v>1</v>
      </c>
      <c r="E2352">
        <v>0</v>
      </c>
      <c r="F2352" t="s">
        <v>15</v>
      </c>
      <c r="I2352">
        <v>149</v>
      </c>
      <c r="J2352" t="b">
        <v>0</v>
      </c>
      <c r="K2352">
        <v>754</v>
      </c>
      <c r="L2352">
        <v>18193</v>
      </c>
      <c r="M2352" s="1">
        <v>40054.057210648149</v>
      </c>
    </row>
    <row r="2353" spans="1:13">
      <c r="A2353" t="s">
        <v>7011</v>
      </c>
      <c r="B2353" s="1">
        <v>43928.487557870372</v>
      </c>
      <c r="C2353" t="s">
        <v>7012</v>
      </c>
      <c r="D2353">
        <v>0</v>
      </c>
      <c r="E2353">
        <v>0</v>
      </c>
      <c r="F2353" t="s">
        <v>15</v>
      </c>
      <c r="H2353" t="s">
        <v>7013</v>
      </c>
      <c r="I2353">
        <v>2214</v>
      </c>
      <c r="J2353" t="b">
        <v>0</v>
      </c>
      <c r="K2353">
        <v>2102</v>
      </c>
      <c r="L2353">
        <v>1184</v>
      </c>
      <c r="M2353" s="1">
        <v>42414.61755787037</v>
      </c>
    </row>
    <row r="2354" spans="1:13" ht="94.5">
      <c r="A2354" t="s">
        <v>7014</v>
      </c>
      <c r="B2354" s="1">
        <v>43928.487268518518</v>
      </c>
      <c r="C2354" t="s">
        <v>7015</v>
      </c>
      <c r="D2354">
        <v>1</v>
      </c>
      <c r="E2354">
        <v>0</v>
      </c>
      <c r="F2354" t="s">
        <v>15</v>
      </c>
      <c r="G2354" t="s">
        <v>7016</v>
      </c>
      <c r="H2354" s="2" t="s">
        <v>7017</v>
      </c>
      <c r="I2354">
        <v>10</v>
      </c>
      <c r="J2354" t="b">
        <v>0</v>
      </c>
      <c r="K2354">
        <v>10</v>
      </c>
      <c r="L2354">
        <v>520</v>
      </c>
      <c r="M2354" s="1">
        <v>43440.908483796295</v>
      </c>
    </row>
    <row r="2355" spans="1:13">
      <c r="A2355" t="s">
        <v>7018</v>
      </c>
      <c r="B2355" s="1">
        <v>43928.486875000002</v>
      </c>
      <c r="C2355" t="s">
        <v>7019</v>
      </c>
      <c r="D2355">
        <v>0</v>
      </c>
      <c r="E2355">
        <v>0</v>
      </c>
      <c r="F2355" t="s">
        <v>15</v>
      </c>
      <c r="G2355" t="s">
        <v>7020</v>
      </c>
      <c r="H2355" t="s">
        <v>7021</v>
      </c>
      <c r="I2355">
        <v>1379</v>
      </c>
      <c r="J2355" t="b">
        <v>0</v>
      </c>
      <c r="K2355">
        <v>1044</v>
      </c>
      <c r="L2355">
        <v>4120</v>
      </c>
      <c r="M2355" s="1">
        <v>43368.333136574074</v>
      </c>
    </row>
    <row r="2356" spans="1:13">
      <c r="A2356" t="s">
        <v>7022</v>
      </c>
      <c r="B2356" s="1">
        <v>43928.486712962964</v>
      </c>
      <c r="C2356" t="s">
        <v>7023</v>
      </c>
      <c r="D2356">
        <v>0</v>
      </c>
      <c r="E2356">
        <v>0</v>
      </c>
      <c r="F2356" t="s">
        <v>15</v>
      </c>
      <c r="H2356" t="s">
        <v>7024</v>
      </c>
      <c r="I2356">
        <v>131</v>
      </c>
      <c r="J2356" t="b">
        <v>0</v>
      </c>
      <c r="K2356">
        <v>221</v>
      </c>
      <c r="L2356">
        <v>21403</v>
      </c>
      <c r="M2356" s="1">
        <v>40256.136840277781</v>
      </c>
    </row>
    <row r="2357" spans="1:13">
      <c r="A2357" t="s">
        <v>7025</v>
      </c>
      <c r="B2357" s="1">
        <v>43928.48642361111</v>
      </c>
      <c r="C2357" t="s">
        <v>7026</v>
      </c>
      <c r="D2357">
        <v>3</v>
      </c>
      <c r="E2357">
        <v>0</v>
      </c>
      <c r="F2357" t="s">
        <v>15</v>
      </c>
      <c r="G2357" t="s">
        <v>7027</v>
      </c>
      <c r="H2357" t="s">
        <v>7028</v>
      </c>
      <c r="I2357">
        <v>105</v>
      </c>
      <c r="J2357" t="b">
        <v>0</v>
      </c>
      <c r="K2357">
        <v>274</v>
      </c>
      <c r="L2357">
        <v>11805</v>
      </c>
      <c r="M2357" s="1">
        <v>43072.142546296294</v>
      </c>
    </row>
    <row r="2358" spans="1:13">
      <c r="A2358" t="s">
        <v>7029</v>
      </c>
      <c r="B2358" s="1">
        <v>43928.485856481479</v>
      </c>
      <c r="C2358" t="s">
        <v>7030</v>
      </c>
      <c r="D2358">
        <v>6</v>
      </c>
      <c r="E2358">
        <v>0</v>
      </c>
      <c r="F2358" t="s">
        <v>15</v>
      </c>
      <c r="H2358" t="s">
        <v>7031</v>
      </c>
      <c r="I2358">
        <v>583</v>
      </c>
      <c r="J2358" t="b">
        <v>0</v>
      </c>
      <c r="K2358">
        <v>198</v>
      </c>
      <c r="L2358">
        <v>1836</v>
      </c>
      <c r="M2358" s="1">
        <v>42734.64199074074</v>
      </c>
    </row>
    <row r="2359" spans="1:13">
      <c r="A2359" t="s">
        <v>7025</v>
      </c>
      <c r="B2359" s="1">
        <v>43928.485706018517</v>
      </c>
      <c r="C2359" t="s">
        <v>7032</v>
      </c>
      <c r="D2359">
        <v>3</v>
      </c>
      <c r="E2359">
        <v>0</v>
      </c>
      <c r="F2359" t="s">
        <v>15</v>
      </c>
      <c r="G2359" t="s">
        <v>7027</v>
      </c>
      <c r="H2359" t="s">
        <v>7028</v>
      </c>
      <c r="I2359">
        <v>105</v>
      </c>
      <c r="J2359" t="b">
        <v>0</v>
      </c>
      <c r="K2359">
        <v>274</v>
      </c>
      <c r="L2359">
        <v>11805</v>
      </c>
      <c r="M2359" s="1">
        <v>43072.142546296294</v>
      </c>
    </row>
    <row r="2360" spans="1:13">
      <c r="A2360" t="s">
        <v>7033</v>
      </c>
      <c r="B2360" s="1">
        <v>43928.485324074078</v>
      </c>
      <c r="C2360" t="e">
        <f ca="1">deep__wreck それでやめてんですよ自分下町だとPayPay使えますばっかなんすよ</f>
        <v>#NAME?</v>
      </c>
      <c r="D2360">
        <v>1</v>
      </c>
      <c r="E2360">
        <v>0</v>
      </c>
      <c r="F2360" t="s">
        <v>15</v>
      </c>
      <c r="G2360" t="s">
        <v>7034</v>
      </c>
      <c r="H2360" t="s">
        <v>7035</v>
      </c>
      <c r="I2360">
        <v>825</v>
      </c>
      <c r="J2360" t="b">
        <v>0</v>
      </c>
      <c r="K2360">
        <v>812</v>
      </c>
      <c r="L2360">
        <v>81143</v>
      </c>
      <c r="M2360" s="1">
        <v>39575.187974537039</v>
      </c>
    </row>
    <row r="2361" spans="1:13">
      <c r="A2361" t="s">
        <v>7036</v>
      </c>
      <c r="B2361" s="1">
        <v>43928.485069444447</v>
      </c>
      <c r="C2361" t="e">
        <f ca="1">_xlfn.SINGLE(Versiegelung12 偶然玉出のwebページ見たら),「PayPay メルペイ AliPay使えます」って書いててびっくりしたよね</f>
        <v>#NAME?</v>
      </c>
      <c r="D2361">
        <v>0</v>
      </c>
      <c r="E2361">
        <v>0</v>
      </c>
      <c r="F2361" t="s">
        <v>15</v>
      </c>
      <c r="H2361" t="s">
        <v>7037</v>
      </c>
      <c r="I2361">
        <v>392</v>
      </c>
      <c r="J2361" t="b">
        <v>0</v>
      </c>
      <c r="K2361">
        <v>329</v>
      </c>
      <c r="L2361">
        <v>13220</v>
      </c>
      <c r="M2361" s="1">
        <v>40430.175625000003</v>
      </c>
    </row>
    <row r="2362" spans="1:13">
      <c r="A2362" t="s">
        <v>5826</v>
      </c>
      <c r="B2362" s="1">
        <v>43928.483796296299</v>
      </c>
      <c r="C2362" t="s">
        <v>7038</v>
      </c>
      <c r="D2362">
        <v>0</v>
      </c>
      <c r="E2362">
        <v>0</v>
      </c>
      <c r="F2362" t="s">
        <v>15</v>
      </c>
      <c r="G2362" t="s">
        <v>5828</v>
      </c>
      <c r="H2362" t="s">
        <v>5829</v>
      </c>
      <c r="I2362">
        <v>257</v>
      </c>
      <c r="J2362" t="b">
        <v>0</v>
      </c>
      <c r="K2362">
        <v>267</v>
      </c>
      <c r="L2362">
        <v>9478</v>
      </c>
      <c r="M2362" s="1">
        <v>42224.27065972222</v>
      </c>
    </row>
    <row r="2363" spans="1:13">
      <c r="A2363" t="s">
        <v>7039</v>
      </c>
      <c r="B2363" s="1">
        <v>43928.483726851853</v>
      </c>
      <c r="C2363" t="s">
        <v>7040</v>
      </c>
      <c r="D2363">
        <v>3</v>
      </c>
      <c r="E2363">
        <v>0</v>
      </c>
      <c r="F2363" t="s">
        <v>15</v>
      </c>
      <c r="G2363" t="s">
        <v>7041</v>
      </c>
      <c r="H2363" t="s">
        <v>7042</v>
      </c>
      <c r="I2363">
        <v>1551</v>
      </c>
      <c r="J2363" t="b">
        <v>0</v>
      </c>
      <c r="K2363">
        <v>465</v>
      </c>
      <c r="L2363">
        <v>16988</v>
      </c>
      <c r="M2363" s="1">
        <v>41629.527881944443</v>
      </c>
    </row>
    <row r="2364" spans="1:13">
      <c r="A2364" t="s">
        <v>7043</v>
      </c>
      <c r="B2364" s="1">
        <v>43928.483541666668</v>
      </c>
      <c r="C2364" t="s">
        <v>7044</v>
      </c>
      <c r="D2364">
        <v>0</v>
      </c>
      <c r="E2364">
        <v>0</v>
      </c>
      <c r="F2364" t="s">
        <v>15</v>
      </c>
      <c r="G2364" t="s">
        <v>7045</v>
      </c>
      <c r="H2364" t="s">
        <v>7046</v>
      </c>
      <c r="I2364">
        <v>384</v>
      </c>
      <c r="J2364" t="b">
        <v>0</v>
      </c>
      <c r="K2364">
        <v>379</v>
      </c>
      <c r="L2364">
        <v>46588</v>
      </c>
      <c r="M2364" s="1">
        <v>40246.025451388887</v>
      </c>
    </row>
    <row r="2365" spans="1:13">
      <c r="A2365" t="s">
        <v>7047</v>
      </c>
      <c r="B2365" s="1">
        <v>43928.482916666668</v>
      </c>
      <c r="C2365" t="s">
        <v>7048</v>
      </c>
      <c r="D2365">
        <v>1</v>
      </c>
      <c r="E2365">
        <v>0</v>
      </c>
      <c r="F2365" t="s">
        <v>15</v>
      </c>
      <c r="G2365" t="s">
        <v>7049</v>
      </c>
      <c r="H2365" t="s">
        <v>7050</v>
      </c>
      <c r="I2365">
        <v>344</v>
      </c>
      <c r="J2365" t="b">
        <v>0</v>
      </c>
      <c r="K2365">
        <v>332</v>
      </c>
      <c r="L2365">
        <v>221932</v>
      </c>
      <c r="M2365" s="1">
        <v>41495.083055555559</v>
      </c>
    </row>
    <row r="2366" spans="1:13">
      <c r="A2366" t="s">
        <v>5328</v>
      </c>
      <c r="B2366" s="1">
        <v>43928.482800925929</v>
      </c>
      <c r="C2366" t="s">
        <v>7051</v>
      </c>
      <c r="D2366">
        <v>0</v>
      </c>
      <c r="E2366">
        <v>0</v>
      </c>
      <c r="F2366" t="s">
        <v>15</v>
      </c>
      <c r="G2366" t="s">
        <v>5330</v>
      </c>
      <c r="H2366" t="s">
        <v>5331</v>
      </c>
      <c r="I2366">
        <v>36</v>
      </c>
      <c r="J2366" t="b">
        <v>0</v>
      </c>
      <c r="K2366">
        <v>23</v>
      </c>
      <c r="L2366">
        <v>12753</v>
      </c>
      <c r="M2366" s="1">
        <v>40825.1171875</v>
      </c>
    </row>
    <row r="2367" spans="1:13">
      <c r="A2367" t="s">
        <v>6801</v>
      </c>
      <c r="B2367" s="1">
        <v>43928.48269675926</v>
      </c>
      <c r="C2367" t="s">
        <v>7052</v>
      </c>
      <c r="D2367">
        <v>6</v>
      </c>
      <c r="E2367">
        <v>2</v>
      </c>
      <c r="F2367" t="s">
        <v>15</v>
      </c>
      <c r="H2367" t="s">
        <v>6803</v>
      </c>
      <c r="I2367">
        <v>1392</v>
      </c>
      <c r="J2367" t="b">
        <v>0</v>
      </c>
      <c r="K2367">
        <v>436</v>
      </c>
      <c r="L2367">
        <v>62424</v>
      </c>
      <c r="M2367" s="1">
        <v>41070.569108796299</v>
      </c>
    </row>
    <row r="2368" spans="1:13">
      <c r="A2368" t="s">
        <v>7053</v>
      </c>
      <c r="B2368" s="1">
        <v>43928.482534722221</v>
      </c>
      <c r="C2368" t="s">
        <v>7054</v>
      </c>
      <c r="D2368">
        <v>0</v>
      </c>
      <c r="E2368">
        <v>0</v>
      </c>
      <c r="F2368" t="s">
        <v>15</v>
      </c>
      <c r="H2368" t="s">
        <v>7055</v>
      </c>
      <c r="I2368">
        <v>356</v>
      </c>
      <c r="J2368" t="b">
        <v>0</v>
      </c>
      <c r="K2368">
        <v>280</v>
      </c>
      <c r="L2368">
        <v>89410</v>
      </c>
      <c r="M2368" s="1">
        <v>40670.474293981482</v>
      </c>
    </row>
    <row r="2369" spans="1:13">
      <c r="A2369" t="s">
        <v>7056</v>
      </c>
      <c r="B2369" s="1">
        <v>43928.482314814813</v>
      </c>
      <c r="C2369" t="s">
        <v>7057</v>
      </c>
      <c r="D2369">
        <v>1</v>
      </c>
      <c r="E2369">
        <v>0</v>
      </c>
      <c r="F2369" t="s">
        <v>15</v>
      </c>
      <c r="H2369" t="s">
        <v>7058</v>
      </c>
      <c r="I2369">
        <v>95</v>
      </c>
      <c r="J2369" t="b">
        <v>0</v>
      </c>
      <c r="K2369">
        <v>155</v>
      </c>
      <c r="L2369">
        <v>234</v>
      </c>
      <c r="M2369" s="1">
        <v>41323.535902777781</v>
      </c>
    </row>
    <row r="2370" spans="1:13">
      <c r="A2370" t="s">
        <v>200</v>
      </c>
      <c r="B2370" s="1">
        <v>43928.481724537036</v>
      </c>
      <c r="C2370" t="s">
        <v>7059</v>
      </c>
      <c r="D2370">
        <v>0</v>
      </c>
      <c r="E2370">
        <v>0</v>
      </c>
      <c r="F2370" t="s">
        <v>15</v>
      </c>
      <c r="H2370" t="s">
        <v>202</v>
      </c>
      <c r="I2370">
        <v>20</v>
      </c>
      <c r="J2370" t="b">
        <v>0</v>
      </c>
      <c r="K2370">
        <v>30</v>
      </c>
      <c r="L2370">
        <v>184</v>
      </c>
      <c r="M2370" s="1">
        <v>43911.534016203703</v>
      </c>
    </row>
    <row r="2371" spans="1:13">
      <c r="A2371" t="s">
        <v>7060</v>
      </c>
      <c r="B2371" s="1">
        <v>43928.481585648151</v>
      </c>
      <c r="C2371" t="s">
        <v>7061</v>
      </c>
      <c r="D2371">
        <v>0</v>
      </c>
      <c r="E2371">
        <v>0</v>
      </c>
      <c r="F2371" t="s">
        <v>15</v>
      </c>
      <c r="G2371" t="s">
        <v>7062</v>
      </c>
      <c r="H2371" t="s">
        <v>7063</v>
      </c>
      <c r="I2371">
        <v>270</v>
      </c>
      <c r="J2371" t="b">
        <v>0</v>
      </c>
      <c r="K2371">
        <v>321</v>
      </c>
      <c r="L2371">
        <v>49836</v>
      </c>
      <c r="M2371" s="1">
        <v>42912.438530092593</v>
      </c>
    </row>
    <row r="2372" spans="1:13">
      <c r="A2372" t="s">
        <v>7064</v>
      </c>
      <c r="B2372" s="1">
        <v>43928.480879629627</v>
      </c>
      <c r="C2372" t="s">
        <v>7065</v>
      </c>
      <c r="D2372">
        <v>1</v>
      </c>
      <c r="E2372">
        <v>1</v>
      </c>
      <c r="F2372" t="s">
        <v>15</v>
      </c>
      <c r="G2372" t="s">
        <v>574</v>
      </c>
      <c r="H2372" t="s">
        <v>7066</v>
      </c>
      <c r="I2372">
        <v>2053</v>
      </c>
      <c r="J2372" t="b">
        <v>0</v>
      </c>
      <c r="K2372">
        <v>2879</v>
      </c>
      <c r="L2372">
        <v>27676</v>
      </c>
      <c r="M2372" s="1">
        <v>42905.525196759256</v>
      </c>
    </row>
    <row r="2373" spans="1:13">
      <c r="A2373" t="s">
        <v>7067</v>
      </c>
      <c r="B2373" s="1">
        <v>43928.480810185189</v>
      </c>
      <c r="C2373" t="s">
        <v>7068</v>
      </c>
      <c r="D2373">
        <v>2</v>
      </c>
      <c r="E2373">
        <v>0</v>
      </c>
      <c r="F2373" t="s">
        <v>15</v>
      </c>
      <c r="H2373" t="s">
        <v>7069</v>
      </c>
      <c r="I2373">
        <v>47</v>
      </c>
      <c r="J2373" t="b">
        <v>0</v>
      </c>
      <c r="K2373">
        <v>168</v>
      </c>
      <c r="L2373">
        <v>3102</v>
      </c>
      <c r="M2373" s="1">
        <v>41492.298541666663</v>
      </c>
    </row>
    <row r="2374" spans="1:13" ht="94.5">
      <c r="A2374" t="s">
        <v>7070</v>
      </c>
      <c r="B2374" s="1">
        <v>43928.480682870373</v>
      </c>
      <c r="C2374" t="s">
        <v>7071</v>
      </c>
      <c r="D2374">
        <v>0</v>
      </c>
      <c r="E2374">
        <v>2</v>
      </c>
      <c r="F2374" t="s">
        <v>15</v>
      </c>
      <c r="G2374" t="s">
        <v>7072</v>
      </c>
      <c r="H2374" s="2" t="s">
        <v>7073</v>
      </c>
      <c r="I2374">
        <v>64</v>
      </c>
      <c r="J2374" t="b">
        <v>0</v>
      </c>
      <c r="K2374">
        <v>60</v>
      </c>
      <c r="L2374">
        <v>152</v>
      </c>
      <c r="M2374" s="1">
        <v>43884.690983796296</v>
      </c>
    </row>
    <row r="2375" spans="1:13" ht="94.5">
      <c r="A2375" t="s">
        <v>7074</v>
      </c>
      <c r="B2375" s="1">
        <v>43928.480682870373</v>
      </c>
      <c r="C2375" t="s">
        <v>3903</v>
      </c>
      <c r="D2375">
        <v>0</v>
      </c>
      <c r="E2375">
        <v>0</v>
      </c>
      <c r="F2375" t="s">
        <v>15</v>
      </c>
      <c r="G2375" t="s">
        <v>7075</v>
      </c>
      <c r="H2375" s="2" t="s">
        <v>7076</v>
      </c>
      <c r="I2375">
        <v>464</v>
      </c>
      <c r="J2375" t="b">
        <v>0</v>
      </c>
      <c r="K2375">
        <v>635</v>
      </c>
      <c r="L2375">
        <v>16908</v>
      </c>
      <c r="M2375" s="1">
        <v>42143.395810185182</v>
      </c>
    </row>
    <row r="2376" spans="1:13">
      <c r="A2376" t="s">
        <v>7077</v>
      </c>
      <c r="B2376" s="1">
        <v>43928.480624999997</v>
      </c>
      <c r="C2376" t="s">
        <v>7078</v>
      </c>
      <c r="D2376">
        <v>0</v>
      </c>
      <c r="E2376">
        <v>0</v>
      </c>
      <c r="F2376" t="s">
        <v>15</v>
      </c>
      <c r="G2376" t="s">
        <v>7079</v>
      </c>
      <c r="I2376">
        <v>291</v>
      </c>
      <c r="J2376" t="b">
        <v>0</v>
      </c>
      <c r="K2376">
        <v>830</v>
      </c>
      <c r="L2376">
        <v>3213</v>
      </c>
      <c r="M2376" s="1">
        <v>43301.803761574076</v>
      </c>
    </row>
    <row r="2377" spans="1:13">
      <c r="A2377" t="s">
        <v>7080</v>
      </c>
      <c r="B2377" s="1">
        <v>43928.480590277781</v>
      </c>
      <c r="C2377" t="s">
        <v>7081</v>
      </c>
      <c r="D2377">
        <v>0</v>
      </c>
      <c r="E2377">
        <v>0</v>
      </c>
      <c r="F2377" t="s">
        <v>15</v>
      </c>
      <c r="G2377" t="s">
        <v>7082</v>
      </c>
      <c r="H2377" t="s">
        <v>7083</v>
      </c>
      <c r="I2377">
        <v>268</v>
      </c>
      <c r="J2377" t="b">
        <v>0</v>
      </c>
      <c r="K2377">
        <v>528</v>
      </c>
      <c r="L2377">
        <v>18565</v>
      </c>
      <c r="M2377" s="1">
        <v>41875.466157407405</v>
      </c>
    </row>
    <row r="2378" spans="1:13">
      <c r="A2378" t="s">
        <v>7084</v>
      </c>
      <c r="B2378" s="1">
        <v>43928.480486111112</v>
      </c>
      <c r="C2378" t="s">
        <v>7085</v>
      </c>
      <c r="D2378">
        <v>6</v>
      </c>
      <c r="E2378">
        <v>0</v>
      </c>
      <c r="F2378" t="s">
        <v>15</v>
      </c>
      <c r="G2378" t="s">
        <v>7086</v>
      </c>
      <c r="H2378" t="s">
        <v>7087</v>
      </c>
      <c r="I2378">
        <v>1360</v>
      </c>
      <c r="J2378" t="b">
        <v>0</v>
      </c>
      <c r="K2378">
        <v>536</v>
      </c>
      <c r="L2378">
        <v>19285</v>
      </c>
      <c r="M2378" s="1">
        <v>42467.46435185185</v>
      </c>
    </row>
    <row r="2379" spans="1:13">
      <c r="A2379" t="s">
        <v>7007</v>
      </c>
      <c r="B2379" s="1">
        <v>43928.480069444442</v>
      </c>
      <c r="C2379" t="s">
        <v>7088</v>
      </c>
      <c r="D2379">
        <v>2</v>
      </c>
      <c r="E2379">
        <v>0</v>
      </c>
      <c r="F2379" t="s">
        <v>15</v>
      </c>
      <c r="G2379" t="s">
        <v>7008</v>
      </c>
      <c r="H2379" t="s">
        <v>7009</v>
      </c>
      <c r="I2379">
        <v>666</v>
      </c>
      <c r="J2379" t="b">
        <v>0</v>
      </c>
      <c r="K2379">
        <v>855</v>
      </c>
      <c r="L2379">
        <v>37902</v>
      </c>
      <c r="M2379" s="1">
        <v>43359.501539351855</v>
      </c>
    </row>
    <row r="2380" spans="1:13">
      <c r="A2380" t="s">
        <v>7089</v>
      </c>
      <c r="B2380" s="1">
        <v>43928.480000000003</v>
      </c>
      <c r="C2380" t="s">
        <v>7090</v>
      </c>
      <c r="D2380">
        <v>1</v>
      </c>
      <c r="E2380">
        <v>0</v>
      </c>
      <c r="F2380" t="s">
        <v>15</v>
      </c>
      <c r="H2380" t="s">
        <v>7091</v>
      </c>
      <c r="I2380">
        <v>329</v>
      </c>
      <c r="J2380" t="b">
        <v>0</v>
      </c>
      <c r="K2380">
        <v>309</v>
      </c>
      <c r="L2380">
        <v>14003</v>
      </c>
      <c r="M2380" s="1">
        <v>42882.164479166669</v>
      </c>
    </row>
    <row r="2381" spans="1:13">
      <c r="A2381" t="s">
        <v>7092</v>
      </c>
      <c r="B2381" s="1">
        <v>43928.479953703703</v>
      </c>
      <c r="C2381" t="s">
        <v>7093</v>
      </c>
      <c r="D2381">
        <v>5</v>
      </c>
      <c r="E2381">
        <v>0</v>
      </c>
      <c r="F2381" t="s">
        <v>15</v>
      </c>
      <c r="I2381">
        <v>442</v>
      </c>
      <c r="J2381" t="b">
        <v>0</v>
      </c>
      <c r="K2381">
        <v>1404</v>
      </c>
      <c r="L2381">
        <v>20603</v>
      </c>
      <c r="M2381" s="1">
        <v>40082.375868055555</v>
      </c>
    </row>
    <row r="2382" spans="1:13">
      <c r="A2382" t="s">
        <v>7094</v>
      </c>
      <c r="B2382" s="1">
        <v>43928.479814814818</v>
      </c>
      <c r="C2382" t="s">
        <v>7095</v>
      </c>
      <c r="D2382">
        <v>2</v>
      </c>
      <c r="E2382">
        <v>0</v>
      </c>
      <c r="F2382" t="s">
        <v>15</v>
      </c>
      <c r="G2382" t="s">
        <v>7096</v>
      </c>
      <c r="H2382" t="s">
        <v>7097</v>
      </c>
      <c r="I2382">
        <v>235</v>
      </c>
      <c r="J2382" t="b">
        <v>0</v>
      </c>
      <c r="K2382">
        <v>391</v>
      </c>
      <c r="L2382">
        <v>1288</v>
      </c>
      <c r="M2382" s="1">
        <v>43786.443495370368</v>
      </c>
    </row>
    <row r="2383" spans="1:13">
      <c r="A2383" t="s">
        <v>262</v>
      </c>
      <c r="B2383" s="1">
        <v>43928.479583333334</v>
      </c>
      <c r="C2383" t="s">
        <v>7098</v>
      </c>
      <c r="D2383">
        <v>3</v>
      </c>
      <c r="E2383">
        <v>0</v>
      </c>
      <c r="F2383" t="s">
        <v>15</v>
      </c>
      <c r="G2383" t="s">
        <v>243</v>
      </c>
      <c r="H2383" t="s">
        <v>264</v>
      </c>
      <c r="I2383">
        <v>690</v>
      </c>
      <c r="J2383" t="b">
        <v>0</v>
      </c>
      <c r="K2383">
        <v>191</v>
      </c>
      <c r="L2383">
        <v>21792</v>
      </c>
      <c r="M2383" s="1">
        <v>41218.6796875</v>
      </c>
    </row>
    <row r="2384" spans="1:13">
      <c r="A2384" t="s">
        <v>7099</v>
      </c>
      <c r="B2384" s="1">
        <v>43928.479513888888</v>
      </c>
      <c r="C2384" t="s">
        <v>7100</v>
      </c>
      <c r="D2384">
        <v>1</v>
      </c>
      <c r="E2384">
        <v>0</v>
      </c>
      <c r="F2384" t="s">
        <v>15</v>
      </c>
      <c r="H2384" t="s">
        <v>7101</v>
      </c>
      <c r="I2384">
        <v>1799</v>
      </c>
      <c r="J2384" t="b">
        <v>0</v>
      </c>
      <c r="K2384">
        <v>2245</v>
      </c>
      <c r="L2384">
        <v>38170</v>
      </c>
      <c r="M2384" s="1">
        <v>42633.379328703704</v>
      </c>
    </row>
    <row r="2385" spans="1:13">
      <c r="A2385" t="s">
        <v>7102</v>
      </c>
      <c r="B2385" s="1">
        <v>43928.479432870372</v>
      </c>
      <c r="C2385" t="e">
        <f ca="1">_xlfn.SINGLE(k___metabo _xlfn.SINGLE(Dr_kumicho 大阪で悪名高いタクシー会社がありますが)),PayPay使えるようになって積極的に利用するようなりました。ドライバーのストレスも減ったのか運転や接客の粗さがましになった気がします。</f>
        <v>#NAME?</v>
      </c>
      <c r="D2385">
        <v>3</v>
      </c>
      <c r="E2385">
        <v>0</v>
      </c>
      <c r="F2385" t="s">
        <v>15</v>
      </c>
      <c r="G2385" t="s">
        <v>7103</v>
      </c>
      <c r="H2385" t="s">
        <v>7104</v>
      </c>
      <c r="I2385">
        <v>4247</v>
      </c>
      <c r="J2385" t="b">
        <v>0</v>
      </c>
      <c r="K2385">
        <v>761</v>
      </c>
      <c r="L2385">
        <v>82153</v>
      </c>
      <c r="M2385" s="1">
        <v>40381.072650462964</v>
      </c>
    </row>
    <row r="2386" spans="1:13">
      <c r="A2386" t="s">
        <v>7105</v>
      </c>
      <c r="B2386" s="1">
        <v>43928.47928240741</v>
      </c>
      <c r="C2386" t="s">
        <v>7106</v>
      </c>
      <c r="D2386">
        <v>14</v>
      </c>
      <c r="E2386">
        <v>1</v>
      </c>
      <c r="F2386" t="s">
        <v>15</v>
      </c>
      <c r="G2386" t="s">
        <v>7107</v>
      </c>
      <c r="H2386" t="s">
        <v>7108</v>
      </c>
      <c r="I2386">
        <v>1870</v>
      </c>
      <c r="J2386" t="b">
        <v>0</v>
      </c>
      <c r="K2386">
        <v>3014</v>
      </c>
      <c r="L2386">
        <v>2981</v>
      </c>
      <c r="M2386" s="1">
        <v>40858.212789351855</v>
      </c>
    </row>
    <row r="2387" spans="1:13">
      <c r="A2387" t="s">
        <v>7109</v>
      </c>
      <c r="B2387" s="1">
        <v>43928.479212962964</v>
      </c>
      <c r="C2387" t="s">
        <v>7110</v>
      </c>
      <c r="D2387">
        <v>2</v>
      </c>
      <c r="E2387">
        <v>0</v>
      </c>
      <c r="F2387" t="s">
        <v>15</v>
      </c>
      <c r="H2387" t="s">
        <v>7111</v>
      </c>
      <c r="I2387">
        <v>137</v>
      </c>
      <c r="J2387" t="b">
        <v>0</v>
      </c>
      <c r="K2387">
        <v>229</v>
      </c>
      <c r="L2387">
        <v>4713</v>
      </c>
      <c r="M2387" s="1">
        <v>41762.600277777776</v>
      </c>
    </row>
    <row r="2388" spans="1:13">
      <c r="A2388" t="s">
        <v>7112</v>
      </c>
      <c r="B2388" s="1">
        <v>43928.479074074072</v>
      </c>
      <c r="C2388" t="s">
        <v>7113</v>
      </c>
      <c r="D2388">
        <v>0</v>
      </c>
      <c r="E2388">
        <v>0</v>
      </c>
      <c r="F2388" t="s">
        <v>15</v>
      </c>
      <c r="G2388" t="s">
        <v>7114</v>
      </c>
      <c r="H2388" t="s">
        <v>7115</v>
      </c>
      <c r="I2388">
        <v>1481</v>
      </c>
      <c r="J2388" t="b">
        <v>0</v>
      </c>
      <c r="K2388">
        <v>2395</v>
      </c>
      <c r="L2388">
        <v>122728</v>
      </c>
      <c r="M2388" s="1">
        <v>40239.240115740744</v>
      </c>
    </row>
    <row r="2389" spans="1:13">
      <c r="A2389" t="s">
        <v>7116</v>
      </c>
      <c r="B2389" s="1">
        <v>43928.47892361111</v>
      </c>
      <c r="C2389" t="s">
        <v>7117</v>
      </c>
      <c r="D2389">
        <v>14</v>
      </c>
      <c r="E2389">
        <v>2</v>
      </c>
      <c r="F2389" t="s">
        <v>15</v>
      </c>
      <c r="G2389" t="s">
        <v>7118</v>
      </c>
      <c r="H2389" t="s">
        <v>7119</v>
      </c>
      <c r="I2389">
        <v>345</v>
      </c>
      <c r="J2389" t="b">
        <v>0</v>
      </c>
      <c r="K2389">
        <v>384</v>
      </c>
      <c r="L2389">
        <v>4146</v>
      </c>
      <c r="M2389" s="1">
        <v>43475.051157407404</v>
      </c>
    </row>
    <row r="2390" spans="1:13">
      <c r="A2390" t="s">
        <v>7120</v>
      </c>
      <c r="B2390" s="1">
        <v>43928.478854166664</v>
      </c>
      <c r="C2390" t="s">
        <v>7121</v>
      </c>
      <c r="D2390">
        <v>2</v>
      </c>
      <c r="E2390">
        <v>0</v>
      </c>
      <c r="F2390" t="s">
        <v>15</v>
      </c>
      <c r="G2390" t="s">
        <v>7122</v>
      </c>
      <c r="H2390" t="s">
        <v>7123</v>
      </c>
      <c r="I2390">
        <v>113</v>
      </c>
      <c r="J2390" t="b">
        <v>0</v>
      </c>
      <c r="K2390">
        <v>121</v>
      </c>
      <c r="L2390">
        <v>5155</v>
      </c>
      <c r="M2390" s="1">
        <v>43159.439398148148</v>
      </c>
    </row>
    <row r="2391" spans="1:13">
      <c r="A2391" t="s">
        <v>1355</v>
      </c>
      <c r="B2391" s="1">
        <v>43928.478773148148</v>
      </c>
      <c r="C2391" t="s">
        <v>7124</v>
      </c>
      <c r="D2391">
        <v>0</v>
      </c>
      <c r="E2391">
        <v>0</v>
      </c>
      <c r="F2391" t="s">
        <v>15</v>
      </c>
      <c r="G2391" t="s">
        <v>1357</v>
      </c>
      <c r="H2391" t="s">
        <v>1358</v>
      </c>
      <c r="I2391">
        <v>404</v>
      </c>
      <c r="J2391" t="b">
        <v>0</v>
      </c>
      <c r="K2391">
        <v>417</v>
      </c>
      <c r="L2391">
        <v>7819</v>
      </c>
      <c r="M2391" s="1">
        <v>39241.344467592593</v>
      </c>
    </row>
    <row r="2392" spans="1:13" ht="27">
      <c r="A2392" t="s">
        <v>7125</v>
      </c>
      <c r="B2392" s="1">
        <v>43928.478587962964</v>
      </c>
      <c r="C2392" t="s">
        <v>7126</v>
      </c>
      <c r="D2392">
        <v>0</v>
      </c>
      <c r="E2392">
        <v>0</v>
      </c>
      <c r="F2392" t="s">
        <v>15</v>
      </c>
      <c r="G2392" t="s">
        <v>7127</v>
      </c>
      <c r="H2392" s="2" t="s">
        <v>7128</v>
      </c>
      <c r="I2392">
        <v>1375</v>
      </c>
      <c r="J2392" t="b">
        <v>0</v>
      </c>
      <c r="K2392">
        <v>1708</v>
      </c>
      <c r="L2392">
        <v>62734</v>
      </c>
      <c r="M2392" s="1">
        <v>39997.420567129629</v>
      </c>
    </row>
    <row r="2393" spans="1:13">
      <c r="A2393" t="s">
        <v>7129</v>
      </c>
      <c r="B2393" s="1">
        <v>43928.478425925925</v>
      </c>
      <c r="C2393" t="s">
        <v>7130</v>
      </c>
      <c r="D2393">
        <v>1</v>
      </c>
      <c r="E2393">
        <v>0</v>
      </c>
      <c r="F2393" t="s">
        <v>15</v>
      </c>
      <c r="H2393" t="s">
        <v>7131</v>
      </c>
      <c r="I2393">
        <v>3099</v>
      </c>
      <c r="J2393" t="b">
        <v>0</v>
      </c>
      <c r="K2393">
        <v>4090</v>
      </c>
      <c r="L2393">
        <v>36496</v>
      </c>
      <c r="M2393" s="1">
        <v>40886.325995370367</v>
      </c>
    </row>
    <row r="2394" spans="1:13">
      <c r="A2394" t="s">
        <v>7132</v>
      </c>
      <c r="B2394" s="1">
        <v>43928.478425925925</v>
      </c>
      <c r="C2394" t="s">
        <v>7133</v>
      </c>
      <c r="D2394">
        <v>4</v>
      </c>
      <c r="E2394">
        <v>0</v>
      </c>
      <c r="F2394" t="s">
        <v>15</v>
      </c>
      <c r="G2394" t="s">
        <v>7134</v>
      </c>
      <c r="H2394" t="s">
        <v>7135</v>
      </c>
      <c r="I2394">
        <v>2440</v>
      </c>
      <c r="J2394" t="b">
        <v>0</v>
      </c>
      <c r="K2394">
        <v>1025</v>
      </c>
      <c r="L2394">
        <v>41050</v>
      </c>
      <c r="M2394" s="1">
        <v>42607.03633101852</v>
      </c>
    </row>
    <row r="2395" spans="1:13">
      <c r="A2395" t="s">
        <v>7136</v>
      </c>
      <c r="B2395" s="1">
        <v>43928.478252314817</v>
      </c>
      <c r="C2395" t="e">
        <f ca="1">GFPS2 paypayのがまだ公平だゾ</f>
        <v>#NAME?</v>
      </c>
      <c r="D2395">
        <v>0</v>
      </c>
      <c r="E2395">
        <v>0</v>
      </c>
      <c r="F2395" t="s">
        <v>15</v>
      </c>
      <c r="G2395" t="s">
        <v>7137</v>
      </c>
      <c r="H2395" t="s">
        <v>7138</v>
      </c>
      <c r="I2395">
        <v>469</v>
      </c>
      <c r="J2395" t="b">
        <v>0</v>
      </c>
      <c r="K2395">
        <v>523</v>
      </c>
      <c r="L2395">
        <v>83719</v>
      </c>
      <c r="M2395" s="1">
        <v>40054.208969907406</v>
      </c>
    </row>
    <row r="2396" spans="1:13">
      <c r="A2396" t="s">
        <v>7060</v>
      </c>
      <c r="B2396" s="1">
        <v>43928.478136574071</v>
      </c>
      <c r="C2396" t="s">
        <v>7139</v>
      </c>
      <c r="D2396">
        <v>1</v>
      </c>
      <c r="E2396">
        <v>0</v>
      </c>
      <c r="F2396" t="s">
        <v>15</v>
      </c>
      <c r="G2396" t="s">
        <v>7062</v>
      </c>
      <c r="H2396" t="s">
        <v>7063</v>
      </c>
      <c r="I2396">
        <v>270</v>
      </c>
      <c r="J2396" t="b">
        <v>0</v>
      </c>
      <c r="K2396">
        <v>321</v>
      </c>
      <c r="L2396">
        <v>49836</v>
      </c>
      <c r="M2396" s="1">
        <v>42912.438530092593</v>
      </c>
    </row>
    <row r="2397" spans="1:13" ht="54">
      <c r="A2397" t="s">
        <v>7140</v>
      </c>
      <c r="B2397" s="1">
        <v>43928.477939814817</v>
      </c>
      <c r="C2397" t="s">
        <v>7141</v>
      </c>
      <c r="D2397">
        <v>1</v>
      </c>
      <c r="E2397">
        <v>1</v>
      </c>
      <c r="F2397" t="s">
        <v>15</v>
      </c>
      <c r="H2397" s="2" t="s">
        <v>7142</v>
      </c>
      <c r="I2397">
        <v>318</v>
      </c>
      <c r="J2397" t="b">
        <v>0</v>
      </c>
      <c r="K2397">
        <v>311</v>
      </c>
      <c r="L2397">
        <v>12771</v>
      </c>
      <c r="M2397" s="1">
        <v>41831.54278935185</v>
      </c>
    </row>
    <row r="2398" spans="1:13" ht="94.5">
      <c r="A2398" t="s">
        <v>7143</v>
      </c>
      <c r="B2398" s="1">
        <v>43928.477858796294</v>
      </c>
      <c r="C2398" t="s">
        <v>7144</v>
      </c>
      <c r="D2398">
        <v>7</v>
      </c>
      <c r="E2398">
        <v>0</v>
      </c>
      <c r="F2398" t="s">
        <v>15</v>
      </c>
      <c r="G2398" t="s">
        <v>7145</v>
      </c>
      <c r="H2398" s="2" t="s">
        <v>7146</v>
      </c>
      <c r="I2398">
        <v>247</v>
      </c>
      <c r="J2398" t="b">
        <v>0</v>
      </c>
      <c r="K2398">
        <v>303</v>
      </c>
      <c r="L2398">
        <v>4514</v>
      </c>
      <c r="M2398" s="1">
        <v>43553.183842592596</v>
      </c>
    </row>
    <row r="2399" spans="1:13">
      <c r="A2399" t="s">
        <v>6960</v>
      </c>
      <c r="B2399" s="1">
        <v>43928.477777777778</v>
      </c>
      <c r="C2399" t="s">
        <v>7147</v>
      </c>
      <c r="D2399">
        <v>0</v>
      </c>
      <c r="E2399">
        <v>0</v>
      </c>
      <c r="F2399" t="s">
        <v>15</v>
      </c>
      <c r="G2399" t="s">
        <v>6962</v>
      </c>
      <c r="H2399" t="s">
        <v>6963</v>
      </c>
      <c r="I2399">
        <v>759</v>
      </c>
      <c r="J2399" t="b">
        <v>0</v>
      </c>
      <c r="K2399">
        <v>1008</v>
      </c>
      <c r="L2399">
        <v>60625</v>
      </c>
      <c r="M2399" s="1">
        <v>41578.340509259258</v>
      </c>
    </row>
    <row r="2400" spans="1:13" ht="67.5">
      <c r="A2400" t="s">
        <v>7148</v>
      </c>
      <c r="B2400" s="1">
        <v>43928.47761574074</v>
      </c>
      <c r="C2400" t="s">
        <v>7149</v>
      </c>
      <c r="D2400">
        <v>0</v>
      </c>
      <c r="E2400">
        <v>0</v>
      </c>
      <c r="F2400" t="s">
        <v>15</v>
      </c>
      <c r="H2400" s="2" t="s">
        <v>7150</v>
      </c>
      <c r="I2400">
        <v>405</v>
      </c>
      <c r="J2400" t="b">
        <v>0</v>
      </c>
      <c r="K2400">
        <v>728</v>
      </c>
      <c r="L2400">
        <v>22146</v>
      </c>
      <c r="M2400" s="1">
        <v>42380.379189814812</v>
      </c>
    </row>
    <row r="2401" spans="1:13">
      <c r="A2401" t="s">
        <v>7151</v>
      </c>
      <c r="B2401" s="1">
        <v>43928.477546296293</v>
      </c>
      <c r="C2401" t="s">
        <v>7152</v>
      </c>
      <c r="D2401">
        <v>5</v>
      </c>
      <c r="E2401">
        <v>1</v>
      </c>
      <c r="F2401" t="s">
        <v>15</v>
      </c>
      <c r="H2401" t="s">
        <v>7153</v>
      </c>
      <c r="I2401">
        <v>58</v>
      </c>
      <c r="J2401" t="b">
        <v>0</v>
      </c>
      <c r="K2401">
        <v>178</v>
      </c>
      <c r="L2401">
        <v>1545</v>
      </c>
      <c r="M2401" s="1">
        <v>42637.574861111112</v>
      </c>
    </row>
    <row r="2402" spans="1:13">
      <c r="A2402" t="s">
        <v>7154</v>
      </c>
      <c r="B2402" s="1">
        <v>43928.477407407408</v>
      </c>
      <c r="C2402" t="s">
        <v>7155</v>
      </c>
      <c r="D2402">
        <v>0</v>
      </c>
      <c r="E2402">
        <v>0</v>
      </c>
      <c r="F2402" t="s">
        <v>15</v>
      </c>
      <c r="G2402" t="s">
        <v>7156</v>
      </c>
      <c r="H2402" t="s">
        <v>7157</v>
      </c>
      <c r="I2402">
        <v>97</v>
      </c>
      <c r="J2402" t="b">
        <v>0</v>
      </c>
      <c r="K2402">
        <v>87</v>
      </c>
      <c r="L2402">
        <v>32422</v>
      </c>
      <c r="M2402" s="1">
        <v>40142.638692129629</v>
      </c>
    </row>
    <row r="2403" spans="1:13">
      <c r="A2403" t="s">
        <v>5226</v>
      </c>
      <c r="B2403" s="1">
        <v>43928.47729166667</v>
      </c>
      <c r="C2403" t="s">
        <v>7158</v>
      </c>
      <c r="D2403">
        <v>2</v>
      </c>
      <c r="E2403">
        <v>0</v>
      </c>
      <c r="F2403" t="s">
        <v>15</v>
      </c>
      <c r="G2403" t="s">
        <v>5227</v>
      </c>
      <c r="H2403" t="s">
        <v>5228</v>
      </c>
      <c r="I2403">
        <v>897</v>
      </c>
      <c r="J2403" t="b">
        <v>0</v>
      </c>
      <c r="K2403">
        <v>543</v>
      </c>
      <c r="L2403">
        <v>34585</v>
      </c>
      <c r="M2403" s="1">
        <v>41230.246967592589</v>
      </c>
    </row>
    <row r="2404" spans="1:13">
      <c r="A2404" t="s">
        <v>7159</v>
      </c>
      <c r="B2404" s="1">
        <v>43928.477210648147</v>
      </c>
      <c r="C2404" t="s">
        <v>7160</v>
      </c>
      <c r="D2404">
        <v>1</v>
      </c>
      <c r="E2404">
        <v>0</v>
      </c>
      <c r="F2404" t="s">
        <v>15</v>
      </c>
      <c r="H2404" t="s">
        <v>7161</v>
      </c>
      <c r="I2404">
        <v>46</v>
      </c>
      <c r="J2404" t="b">
        <v>0</v>
      </c>
      <c r="K2404">
        <v>167</v>
      </c>
      <c r="L2404">
        <v>1024</v>
      </c>
      <c r="M2404" s="1">
        <v>43736.438159722224</v>
      </c>
    </row>
    <row r="2405" spans="1:13">
      <c r="A2405" t="s">
        <v>7162</v>
      </c>
      <c r="B2405" s="1">
        <v>43928.477025462962</v>
      </c>
      <c r="C2405" t="s">
        <v>7163</v>
      </c>
      <c r="D2405">
        <v>18</v>
      </c>
      <c r="E2405">
        <v>1</v>
      </c>
      <c r="F2405" t="s">
        <v>15</v>
      </c>
      <c r="H2405" t="s">
        <v>7164</v>
      </c>
      <c r="I2405">
        <v>74889</v>
      </c>
      <c r="J2405" t="b">
        <v>0</v>
      </c>
      <c r="K2405">
        <v>3821</v>
      </c>
      <c r="L2405">
        <v>36703</v>
      </c>
      <c r="M2405" s="1">
        <v>40897.073900462965</v>
      </c>
    </row>
    <row r="2406" spans="1:13">
      <c r="A2406" t="s">
        <v>7165</v>
      </c>
      <c r="B2406" s="1">
        <v>43928.476944444446</v>
      </c>
      <c r="C2406" t="s">
        <v>7166</v>
      </c>
      <c r="D2406">
        <v>0</v>
      </c>
      <c r="E2406">
        <v>0</v>
      </c>
      <c r="F2406" t="s">
        <v>15</v>
      </c>
      <c r="G2406" t="s">
        <v>7167</v>
      </c>
      <c r="H2406" t="s">
        <v>7168</v>
      </c>
      <c r="I2406">
        <v>183</v>
      </c>
      <c r="J2406" t="b">
        <v>0</v>
      </c>
      <c r="K2406">
        <v>378</v>
      </c>
      <c r="L2406">
        <v>324</v>
      </c>
      <c r="M2406" s="1">
        <v>42750.994814814818</v>
      </c>
    </row>
    <row r="2407" spans="1:13">
      <c r="A2407" t="s">
        <v>7169</v>
      </c>
      <c r="B2407" s="1">
        <v>43928.476875</v>
      </c>
      <c r="C2407" t="s">
        <v>7170</v>
      </c>
      <c r="D2407">
        <v>1</v>
      </c>
      <c r="E2407">
        <v>0</v>
      </c>
      <c r="F2407" t="s">
        <v>15</v>
      </c>
      <c r="G2407" t="s">
        <v>4006</v>
      </c>
      <c r="H2407" t="s">
        <v>7171</v>
      </c>
      <c r="I2407">
        <v>3438</v>
      </c>
      <c r="J2407" t="b">
        <v>0</v>
      </c>
      <c r="K2407">
        <v>4265</v>
      </c>
      <c r="L2407">
        <v>37862</v>
      </c>
      <c r="M2407" s="1">
        <v>40526.391377314816</v>
      </c>
    </row>
    <row r="2408" spans="1:13">
      <c r="A2408" t="s">
        <v>3280</v>
      </c>
      <c r="B2408" s="1">
        <v>43928.476851851854</v>
      </c>
      <c r="C2408" t="e">
        <f ca="1">nagoyantokucha お客様にはPayPayで支払う事を勧めよう( ˇωˇ )</f>
        <v>#NAME?</v>
      </c>
      <c r="D2408">
        <v>1</v>
      </c>
      <c r="E2408">
        <v>0</v>
      </c>
      <c r="F2408" t="s">
        <v>15</v>
      </c>
      <c r="G2408" t="s">
        <v>3282</v>
      </c>
      <c r="H2408" t="s">
        <v>3283</v>
      </c>
      <c r="I2408">
        <v>2397</v>
      </c>
      <c r="J2408" t="b">
        <v>0</v>
      </c>
      <c r="K2408">
        <v>2793</v>
      </c>
      <c r="L2408">
        <v>271272</v>
      </c>
      <c r="M2408" s="1">
        <v>41324.204456018517</v>
      </c>
    </row>
    <row r="2409" spans="1:13" ht="121.5">
      <c r="A2409" t="s">
        <v>7172</v>
      </c>
      <c r="B2409" s="1">
        <v>43928.4765162037</v>
      </c>
      <c r="C2409" t="s">
        <v>7173</v>
      </c>
      <c r="D2409">
        <v>0</v>
      </c>
      <c r="E2409">
        <v>0</v>
      </c>
      <c r="F2409" t="s">
        <v>15</v>
      </c>
      <c r="H2409" s="2" t="s">
        <v>7174</v>
      </c>
      <c r="I2409">
        <v>3179</v>
      </c>
      <c r="J2409" t="b">
        <v>0</v>
      </c>
      <c r="K2409">
        <v>5001</v>
      </c>
      <c r="L2409">
        <v>61979</v>
      </c>
      <c r="M2409" s="1">
        <v>41239.353310185186</v>
      </c>
    </row>
    <row r="2410" spans="1:13">
      <c r="A2410" t="s">
        <v>7175</v>
      </c>
      <c r="B2410" s="1">
        <v>43928.476377314815</v>
      </c>
      <c r="C2410" t="s">
        <v>7176</v>
      </c>
      <c r="D2410">
        <v>0</v>
      </c>
      <c r="E2410">
        <v>0</v>
      </c>
      <c r="F2410" t="s">
        <v>15</v>
      </c>
      <c r="G2410" t="s">
        <v>7177</v>
      </c>
      <c r="H2410" t="s">
        <v>7178</v>
      </c>
      <c r="I2410">
        <v>1493</v>
      </c>
      <c r="J2410" t="b">
        <v>0</v>
      </c>
      <c r="K2410">
        <v>1314</v>
      </c>
      <c r="L2410">
        <v>58151</v>
      </c>
      <c r="M2410" s="1">
        <v>39439.587129629632</v>
      </c>
    </row>
    <row r="2411" spans="1:13" ht="108">
      <c r="A2411" t="s">
        <v>7179</v>
      </c>
      <c r="B2411" s="1">
        <v>43928.476365740738</v>
      </c>
      <c r="C2411" t="s">
        <v>7180</v>
      </c>
      <c r="D2411">
        <v>0</v>
      </c>
      <c r="E2411">
        <v>0</v>
      </c>
      <c r="F2411" t="s">
        <v>15</v>
      </c>
      <c r="G2411" t="s">
        <v>7181</v>
      </c>
      <c r="H2411" s="2" t="s">
        <v>7182</v>
      </c>
      <c r="I2411">
        <v>773</v>
      </c>
      <c r="J2411" t="b">
        <v>0</v>
      </c>
      <c r="K2411">
        <v>987</v>
      </c>
      <c r="L2411">
        <v>166618</v>
      </c>
      <c r="M2411" s="1">
        <v>40601.591805555552</v>
      </c>
    </row>
    <row r="2412" spans="1:13">
      <c r="A2412" t="s">
        <v>7183</v>
      </c>
      <c r="B2412" s="1">
        <v>43928.476238425923</v>
      </c>
      <c r="C2412" t="s">
        <v>7184</v>
      </c>
      <c r="D2412">
        <v>1</v>
      </c>
      <c r="E2412">
        <v>0</v>
      </c>
      <c r="F2412" t="s">
        <v>15</v>
      </c>
      <c r="G2412" t="s">
        <v>7185</v>
      </c>
      <c r="H2412" t="s">
        <v>7186</v>
      </c>
      <c r="I2412">
        <v>1477</v>
      </c>
      <c r="J2412" t="b">
        <v>0</v>
      </c>
      <c r="K2412">
        <v>644</v>
      </c>
      <c r="L2412">
        <v>198778</v>
      </c>
      <c r="M2412" s="1">
        <v>40342.017048611109</v>
      </c>
    </row>
    <row r="2413" spans="1:13">
      <c r="A2413" t="s">
        <v>3918</v>
      </c>
      <c r="B2413" s="1">
        <v>43928.476226851853</v>
      </c>
      <c r="C2413" t="s">
        <v>7187</v>
      </c>
      <c r="D2413">
        <v>0</v>
      </c>
      <c r="E2413">
        <v>0</v>
      </c>
      <c r="F2413" t="s">
        <v>15</v>
      </c>
      <c r="H2413" t="s">
        <v>3920</v>
      </c>
      <c r="I2413">
        <v>56</v>
      </c>
      <c r="J2413" t="b">
        <v>0</v>
      </c>
      <c r="K2413">
        <v>203</v>
      </c>
      <c r="L2413">
        <v>32</v>
      </c>
      <c r="M2413" s="1">
        <v>43909.321956018517</v>
      </c>
    </row>
    <row r="2414" spans="1:13" ht="27">
      <c r="A2414" t="s">
        <v>7188</v>
      </c>
      <c r="B2414" s="1">
        <v>43928.47619212963</v>
      </c>
      <c r="C2414" t="s">
        <v>7189</v>
      </c>
      <c r="D2414">
        <v>2</v>
      </c>
      <c r="E2414">
        <v>0</v>
      </c>
      <c r="F2414" t="s">
        <v>15</v>
      </c>
      <c r="G2414" t="s">
        <v>7190</v>
      </c>
      <c r="H2414" s="2" t="s">
        <v>7191</v>
      </c>
      <c r="I2414">
        <v>899</v>
      </c>
      <c r="J2414" t="b">
        <v>0</v>
      </c>
      <c r="K2414">
        <v>730</v>
      </c>
      <c r="L2414">
        <v>47479</v>
      </c>
      <c r="M2414" s="1">
        <v>40783.10355324074</v>
      </c>
    </row>
    <row r="2415" spans="1:13">
      <c r="A2415" t="s">
        <v>7192</v>
      </c>
      <c r="B2415" s="1">
        <v>43928.475960648146</v>
      </c>
      <c r="C2415" t="s">
        <v>7193</v>
      </c>
      <c r="D2415">
        <v>3</v>
      </c>
      <c r="E2415">
        <v>1</v>
      </c>
      <c r="F2415" t="s">
        <v>15</v>
      </c>
      <c r="G2415" t="s">
        <v>7194</v>
      </c>
      <c r="H2415" t="s">
        <v>7195</v>
      </c>
      <c r="I2415">
        <v>5873</v>
      </c>
      <c r="J2415" t="b">
        <v>0</v>
      </c>
      <c r="K2415">
        <v>3042</v>
      </c>
      <c r="L2415">
        <v>444</v>
      </c>
      <c r="M2415" s="1">
        <v>43301.401666666665</v>
      </c>
    </row>
    <row r="2416" spans="1:13">
      <c r="A2416" t="s">
        <v>6652</v>
      </c>
      <c r="B2416" s="1">
        <v>43928.475706018522</v>
      </c>
      <c r="C2416" t="s">
        <v>7196</v>
      </c>
      <c r="D2416">
        <v>1</v>
      </c>
      <c r="E2416">
        <v>0</v>
      </c>
      <c r="F2416" t="s">
        <v>15</v>
      </c>
      <c r="H2416" t="s">
        <v>6654</v>
      </c>
      <c r="I2416">
        <v>204</v>
      </c>
      <c r="J2416" t="b">
        <v>0</v>
      </c>
      <c r="K2416">
        <v>1</v>
      </c>
      <c r="L2416">
        <v>257</v>
      </c>
      <c r="M2416" s="1">
        <v>43441.662673611114</v>
      </c>
    </row>
    <row r="2417" spans="1:13">
      <c r="A2417" t="s">
        <v>7197</v>
      </c>
      <c r="B2417" s="1">
        <v>43928.475555555553</v>
      </c>
      <c r="C2417" t="s">
        <v>7198</v>
      </c>
      <c r="D2417">
        <v>0</v>
      </c>
      <c r="E2417">
        <v>0</v>
      </c>
      <c r="F2417" t="s">
        <v>15</v>
      </c>
      <c r="H2417" t="s">
        <v>7199</v>
      </c>
      <c r="I2417">
        <v>120</v>
      </c>
      <c r="J2417" t="b">
        <v>0</v>
      </c>
      <c r="K2417">
        <v>1171</v>
      </c>
      <c r="L2417">
        <v>23006</v>
      </c>
      <c r="M2417" s="1">
        <v>42315.210497685184</v>
      </c>
    </row>
    <row r="2418" spans="1:13">
      <c r="A2418" t="s">
        <v>7200</v>
      </c>
      <c r="B2418" s="1">
        <v>43928.475219907406</v>
      </c>
      <c r="C2418" t="s">
        <v>7201</v>
      </c>
      <c r="D2418">
        <v>0</v>
      </c>
      <c r="E2418">
        <v>0</v>
      </c>
      <c r="F2418" t="s">
        <v>15</v>
      </c>
      <c r="H2418" t="s">
        <v>7202</v>
      </c>
      <c r="I2418">
        <v>1163</v>
      </c>
      <c r="J2418" t="b">
        <v>0</v>
      </c>
      <c r="K2418">
        <v>1412</v>
      </c>
      <c r="L2418">
        <v>21941</v>
      </c>
      <c r="M2418" s="1">
        <v>43052.591944444444</v>
      </c>
    </row>
    <row r="2419" spans="1:13">
      <c r="A2419" t="s">
        <v>7203</v>
      </c>
      <c r="B2419" s="1">
        <v>43928.475057870368</v>
      </c>
      <c r="C2419" t="s">
        <v>7204</v>
      </c>
      <c r="D2419">
        <v>0</v>
      </c>
      <c r="E2419">
        <v>0</v>
      </c>
      <c r="F2419" t="s">
        <v>15</v>
      </c>
      <c r="G2419" t="s">
        <v>7205</v>
      </c>
      <c r="H2419" t="s">
        <v>7206</v>
      </c>
      <c r="I2419">
        <v>460</v>
      </c>
      <c r="J2419" t="b">
        <v>0</v>
      </c>
      <c r="K2419">
        <v>1117</v>
      </c>
      <c r="L2419">
        <v>22090</v>
      </c>
      <c r="M2419" s="1">
        <v>40381.483136574076</v>
      </c>
    </row>
    <row r="2420" spans="1:13">
      <c r="A2420" t="s">
        <v>3280</v>
      </c>
      <c r="B2420" s="1">
        <v>43928.474861111114</v>
      </c>
      <c r="C2420" t="s">
        <v>7207</v>
      </c>
      <c r="D2420">
        <v>3</v>
      </c>
      <c r="E2420">
        <v>0</v>
      </c>
      <c r="F2420" t="s">
        <v>15</v>
      </c>
      <c r="G2420" t="s">
        <v>3282</v>
      </c>
      <c r="H2420" t="s">
        <v>3283</v>
      </c>
      <c r="I2420">
        <v>2397</v>
      </c>
      <c r="J2420" t="b">
        <v>0</v>
      </c>
      <c r="K2420">
        <v>2793</v>
      </c>
      <c r="L2420">
        <v>271272</v>
      </c>
      <c r="M2420" s="1">
        <v>41324.204456018517</v>
      </c>
    </row>
    <row r="2421" spans="1:13">
      <c r="A2421" t="s">
        <v>7208</v>
      </c>
      <c r="B2421" s="1">
        <v>43928.473171296297</v>
      </c>
      <c r="C2421" t="e">
        <f ca="1">kumo_gute PayPayやないか</f>
        <v>#NAME?</v>
      </c>
      <c r="D2421">
        <v>0</v>
      </c>
      <c r="E2421">
        <v>0</v>
      </c>
      <c r="F2421" t="s">
        <v>15</v>
      </c>
      <c r="G2421" t="s">
        <v>7209</v>
      </c>
      <c r="H2421" t="s">
        <v>7210</v>
      </c>
      <c r="I2421">
        <v>132</v>
      </c>
      <c r="J2421" t="b">
        <v>0</v>
      </c>
      <c r="K2421">
        <v>793</v>
      </c>
      <c r="L2421">
        <v>2542</v>
      </c>
      <c r="M2421" s="1">
        <v>43243.334976851853</v>
      </c>
    </row>
    <row r="2422" spans="1:13">
      <c r="A2422" t="s">
        <v>7211</v>
      </c>
      <c r="B2422" s="1">
        <v>43928.473032407404</v>
      </c>
      <c r="C2422" t="s">
        <v>7212</v>
      </c>
      <c r="D2422">
        <v>7</v>
      </c>
      <c r="E2422">
        <v>0</v>
      </c>
      <c r="F2422" t="s">
        <v>15</v>
      </c>
      <c r="H2422" t="s">
        <v>7213</v>
      </c>
      <c r="I2422">
        <v>1726</v>
      </c>
      <c r="J2422" t="b">
        <v>0</v>
      </c>
      <c r="K2422">
        <v>334</v>
      </c>
      <c r="L2422">
        <v>38649</v>
      </c>
      <c r="M2422" s="1">
        <v>41500.360092592593</v>
      </c>
    </row>
    <row r="2423" spans="1:13">
      <c r="A2423" t="s">
        <v>7214</v>
      </c>
      <c r="B2423" s="1">
        <v>43928.472673611112</v>
      </c>
      <c r="C2423" t="s">
        <v>7215</v>
      </c>
      <c r="D2423">
        <v>1</v>
      </c>
      <c r="E2423">
        <v>0</v>
      </c>
      <c r="F2423" t="s">
        <v>15</v>
      </c>
      <c r="G2423" t="s">
        <v>7216</v>
      </c>
      <c r="H2423" t="s">
        <v>7217</v>
      </c>
      <c r="I2423">
        <v>47</v>
      </c>
      <c r="J2423" t="b">
        <v>0</v>
      </c>
      <c r="K2423">
        <v>57</v>
      </c>
      <c r="L2423">
        <v>362</v>
      </c>
      <c r="M2423" s="1">
        <v>43754.295173611114</v>
      </c>
    </row>
    <row r="2424" spans="1:13">
      <c r="A2424" t="s">
        <v>7218</v>
      </c>
      <c r="B2424" s="1">
        <v>43928.472326388888</v>
      </c>
      <c r="C2424" t="s">
        <v>7219</v>
      </c>
      <c r="D2424">
        <v>2</v>
      </c>
      <c r="E2424">
        <v>0</v>
      </c>
      <c r="F2424" t="s">
        <v>15</v>
      </c>
      <c r="G2424" t="s">
        <v>4319</v>
      </c>
      <c r="H2424" t="s">
        <v>7220</v>
      </c>
      <c r="I2424">
        <v>217</v>
      </c>
      <c r="J2424" t="b">
        <v>0</v>
      </c>
      <c r="K2424">
        <v>241</v>
      </c>
      <c r="L2424">
        <v>697</v>
      </c>
      <c r="M2424" s="1">
        <v>43219.355011574073</v>
      </c>
    </row>
    <row r="2425" spans="1:13">
      <c r="A2425" t="s">
        <v>4521</v>
      </c>
      <c r="B2425" s="1">
        <v>43928.472268518519</v>
      </c>
      <c r="C2425" t="s">
        <v>7221</v>
      </c>
      <c r="D2425">
        <v>2</v>
      </c>
      <c r="E2425">
        <v>0</v>
      </c>
      <c r="F2425" t="s">
        <v>15</v>
      </c>
      <c r="G2425" t="s">
        <v>4523</v>
      </c>
      <c r="H2425" t="s">
        <v>4524</v>
      </c>
      <c r="I2425">
        <v>29</v>
      </c>
      <c r="J2425" t="b">
        <v>0</v>
      </c>
      <c r="K2425">
        <v>113</v>
      </c>
      <c r="L2425">
        <v>865</v>
      </c>
      <c r="M2425" s="1">
        <v>40642.499525462961</v>
      </c>
    </row>
    <row r="2426" spans="1:13">
      <c r="A2426" t="s">
        <v>190</v>
      </c>
      <c r="B2426" s="1">
        <v>43928.472094907411</v>
      </c>
      <c r="C2426" t="s">
        <v>7222</v>
      </c>
      <c r="D2426">
        <v>0</v>
      </c>
      <c r="E2426">
        <v>0</v>
      </c>
      <c r="F2426" t="s">
        <v>15</v>
      </c>
      <c r="G2426" t="s">
        <v>192</v>
      </c>
      <c r="H2426" t="s">
        <v>193</v>
      </c>
      <c r="I2426">
        <v>1354</v>
      </c>
      <c r="J2426" t="b">
        <v>0</v>
      </c>
      <c r="K2426">
        <v>1738</v>
      </c>
      <c r="L2426">
        <v>30152</v>
      </c>
      <c r="M2426" s="1">
        <v>40413.110173611109</v>
      </c>
    </row>
    <row r="2427" spans="1:13">
      <c r="A2427" t="s">
        <v>2933</v>
      </c>
      <c r="B2427" s="1">
        <v>43928.471990740742</v>
      </c>
      <c r="C2427" t="s">
        <v>7223</v>
      </c>
      <c r="D2427">
        <v>0</v>
      </c>
      <c r="E2427">
        <v>0</v>
      </c>
      <c r="F2427" t="s">
        <v>15</v>
      </c>
      <c r="G2427" t="s">
        <v>2935</v>
      </c>
      <c r="H2427" t="s">
        <v>2936</v>
      </c>
      <c r="I2427">
        <v>29</v>
      </c>
      <c r="J2427" t="b">
        <v>0</v>
      </c>
      <c r="K2427">
        <v>67</v>
      </c>
      <c r="L2427">
        <v>124</v>
      </c>
      <c r="M2427" s="1">
        <v>43909.218043981484</v>
      </c>
    </row>
    <row r="2428" spans="1:13" ht="94.5">
      <c r="A2428" t="s">
        <v>7224</v>
      </c>
      <c r="B2428" s="1">
        <v>43928.471979166665</v>
      </c>
      <c r="C2428" t="s">
        <v>7225</v>
      </c>
      <c r="D2428">
        <v>1</v>
      </c>
      <c r="E2428">
        <v>0</v>
      </c>
      <c r="F2428" t="s">
        <v>15</v>
      </c>
      <c r="G2428" t="s">
        <v>7226</v>
      </c>
      <c r="H2428" s="2" t="s">
        <v>7227</v>
      </c>
      <c r="I2428">
        <v>978</v>
      </c>
      <c r="J2428" t="b">
        <v>0</v>
      </c>
      <c r="K2428">
        <v>628</v>
      </c>
      <c r="L2428">
        <v>164343</v>
      </c>
      <c r="M2428" s="1">
        <v>40645.364131944443</v>
      </c>
    </row>
    <row r="2429" spans="1:13">
      <c r="A2429" t="s">
        <v>7228</v>
      </c>
      <c r="B2429" s="1">
        <v>43928.471701388888</v>
      </c>
      <c r="C2429" t="s">
        <v>7229</v>
      </c>
      <c r="D2429">
        <v>0</v>
      </c>
      <c r="E2429">
        <v>0</v>
      </c>
      <c r="F2429" t="s">
        <v>15</v>
      </c>
      <c r="G2429" t="s">
        <v>7230</v>
      </c>
      <c r="H2429" t="s">
        <v>7231</v>
      </c>
      <c r="I2429">
        <v>23</v>
      </c>
      <c r="J2429" t="b">
        <v>0</v>
      </c>
      <c r="K2429">
        <v>82</v>
      </c>
      <c r="L2429">
        <v>652</v>
      </c>
      <c r="M2429" s="1">
        <v>42939.29010416667</v>
      </c>
    </row>
    <row r="2430" spans="1:13">
      <c r="A2430" t="s">
        <v>7232</v>
      </c>
      <c r="B2430" s="1">
        <v>43928.471238425926</v>
      </c>
      <c r="C2430" t="s">
        <v>7233</v>
      </c>
      <c r="D2430">
        <v>0</v>
      </c>
      <c r="E2430">
        <v>0</v>
      </c>
      <c r="F2430" t="s">
        <v>15</v>
      </c>
      <c r="G2430" t="s">
        <v>7234</v>
      </c>
      <c r="H2430" t="s">
        <v>7235</v>
      </c>
      <c r="I2430">
        <v>47</v>
      </c>
      <c r="J2430" t="b">
        <v>0</v>
      </c>
      <c r="K2430">
        <v>52</v>
      </c>
      <c r="L2430">
        <v>4548</v>
      </c>
      <c r="M2430" s="1">
        <v>40300.489270833335</v>
      </c>
    </row>
    <row r="2431" spans="1:13">
      <c r="A2431" t="s">
        <v>7236</v>
      </c>
      <c r="B2431" s="1">
        <v>43928.471145833333</v>
      </c>
      <c r="C2431" t="s">
        <v>7237</v>
      </c>
      <c r="D2431">
        <v>0</v>
      </c>
      <c r="E2431">
        <v>0</v>
      </c>
      <c r="F2431" t="s">
        <v>15</v>
      </c>
      <c r="H2431" t="s">
        <v>7238</v>
      </c>
      <c r="I2431">
        <v>211</v>
      </c>
      <c r="J2431" t="b">
        <v>0</v>
      </c>
      <c r="K2431">
        <v>369</v>
      </c>
      <c r="L2431">
        <v>4438</v>
      </c>
      <c r="M2431" s="1">
        <v>41193.36309027778</v>
      </c>
    </row>
    <row r="2432" spans="1:13">
      <c r="A2432" t="s">
        <v>4502</v>
      </c>
      <c r="B2432" s="1">
        <v>43928.470868055556</v>
      </c>
      <c r="C2432" t="s">
        <v>7239</v>
      </c>
      <c r="D2432">
        <v>1</v>
      </c>
      <c r="E2432">
        <v>1</v>
      </c>
      <c r="F2432" t="s">
        <v>15</v>
      </c>
      <c r="H2432" t="s">
        <v>4504</v>
      </c>
      <c r="I2432">
        <v>0</v>
      </c>
      <c r="J2432" t="b">
        <v>0</v>
      </c>
      <c r="K2432">
        <v>0</v>
      </c>
      <c r="L2432">
        <v>47</v>
      </c>
      <c r="M2432" s="1">
        <v>43919.502870370372</v>
      </c>
    </row>
    <row r="2433" spans="1:13">
      <c r="A2433" t="s">
        <v>2933</v>
      </c>
      <c r="B2433" s="1">
        <v>43928.470763888887</v>
      </c>
      <c r="C2433" t="s">
        <v>7240</v>
      </c>
      <c r="D2433">
        <v>0</v>
      </c>
      <c r="E2433">
        <v>0</v>
      </c>
      <c r="F2433" t="s">
        <v>15</v>
      </c>
      <c r="G2433" t="s">
        <v>2935</v>
      </c>
      <c r="H2433" t="s">
        <v>2936</v>
      </c>
      <c r="I2433">
        <v>29</v>
      </c>
      <c r="J2433" t="b">
        <v>0</v>
      </c>
      <c r="K2433">
        <v>67</v>
      </c>
      <c r="L2433">
        <v>124</v>
      </c>
      <c r="M2433" s="1">
        <v>43909.218043981484</v>
      </c>
    </row>
    <row r="2434" spans="1:13">
      <c r="A2434" t="s">
        <v>7241</v>
      </c>
      <c r="B2434" s="1">
        <v>43928.470717592594</v>
      </c>
      <c r="C2434" t="s">
        <v>7242</v>
      </c>
      <c r="D2434">
        <v>3</v>
      </c>
      <c r="E2434">
        <v>0</v>
      </c>
      <c r="F2434" t="s">
        <v>15</v>
      </c>
      <c r="G2434" t="s">
        <v>7243</v>
      </c>
      <c r="H2434" t="s">
        <v>7244</v>
      </c>
      <c r="I2434">
        <v>265</v>
      </c>
      <c r="J2434" t="b">
        <v>0</v>
      </c>
      <c r="K2434">
        <v>823</v>
      </c>
      <c r="L2434">
        <v>1817</v>
      </c>
      <c r="M2434" s="1">
        <v>43620.037997685184</v>
      </c>
    </row>
    <row r="2435" spans="1:13">
      <c r="A2435" t="s">
        <v>2933</v>
      </c>
      <c r="B2435" s="1">
        <v>43928.470636574071</v>
      </c>
      <c r="C2435" t="s">
        <v>7245</v>
      </c>
      <c r="D2435">
        <v>0</v>
      </c>
      <c r="E2435">
        <v>0</v>
      </c>
      <c r="F2435" t="s">
        <v>15</v>
      </c>
      <c r="G2435" t="s">
        <v>2935</v>
      </c>
      <c r="H2435" t="s">
        <v>2936</v>
      </c>
      <c r="I2435">
        <v>29</v>
      </c>
      <c r="J2435" t="b">
        <v>0</v>
      </c>
      <c r="K2435">
        <v>67</v>
      </c>
      <c r="L2435">
        <v>124</v>
      </c>
      <c r="M2435" s="1">
        <v>43909.218043981484</v>
      </c>
    </row>
    <row r="2436" spans="1:13">
      <c r="A2436" t="s">
        <v>7246</v>
      </c>
      <c r="B2436" s="1">
        <v>43928.470405092594</v>
      </c>
      <c r="C2436" t="s">
        <v>7247</v>
      </c>
      <c r="D2436">
        <v>0</v>
      </c>
      <c r="E2436">
        <v>0</v>
      </c>
      <c r="F2436" t="s">
        <v>15</v>
      </c>
      <c r="G2436" t="s">
        <v>7248</v>
      </c>
      <c r="H2436" t="s">
        <v>7249</v>
      </c>
      <c r="I2436">
        <v>295</v>
      </c>
      <c r="J2436" t="b">
        <v>0</v>
      </c>
      <c r="K2436">
        <v>512</v>
      </c>
      <c r="L2436">
        <v>10640</v>
      </c>
      <c r="M2436" s="1">
        <v>40099.573553240742</v>
      </c>
    </row>
    <row r="2437" spans="1:13">
      <c r="A2437" t="s">
        <v>190</v>
      </c>
      <c r="B2437" s="1">
        <v>43928.470393518517</v>
      </c>
      <c r="C2437" t="s">
        <v>7250</v>
      </c>
      <c r="D2437">
        <v>0</v>
      </c>
      <c r="E2437">
        <v>0</v>
      </c>
      <c r="F2437" t="s">
        <v>15</v>
      </c>
      <c r="G2437" t="s">
        <v>192</v>
      </c>
      <c r="H2437" t="s">
        <v>193</v>
      </c>
      <c r="I2437">
        <v>1354</v>
      </c>
      <c r="J2437" t="b">
        <v>0</v>
      </c>
      <c r="K2437">
        <v>1738</v>
      </c>
      <c r="L2437">
        <v>30152</v>
      </c>
      <c r="M2437" s="1">
        <v>40413.110173611109</v>
      </c>
    </row>
    <row r="2438" spans="1:13">
      <c r="A2438" t="s">
        <v>190</v>
      </c>
      <c r="B2438" s="1">
        <v>43928.470381944448</v>
      </c>
      <c r="C2438" t="s">
        <v>7251</v>
      </c>
      <c r="D2438">
        <v>0</v>
      </c>
      <c r="E2438">
        <v>0</v>
      </c>
      <c r="F2438" t="s">
        <v>15</v>
      </c>
      <c r="G2438" t="s">
        <v>192</v>
      </c>
      <c r="H2438" t="s">
        <v>193</v>
      </c>
      <c r="I2438">
        <v>1354</v>
      </c>
      <c r="J2438" t="b">
        <v>0</v>
      </c>
      <c r="K2438">
        <v>1738</v>
      </c>
      <c r="L2438">
        <v>30152</v>
      </c>
      <c r="M2438" s="1">
        <v>40413.110173611109</v>
      </c>
    </row>
    <row r="2439" spans="1:13" ht="94.5">
      <c r="A2439" t="s">
        <v>7224</v>
      </c>
      <c r="B2439" s="1">
        <v>43928.470312500001</v>
      </c>
      <c r="C2439" t="s">
        <v>7252</v>
      </c>
      <c r="D2439">
        <v>1</v>
      </c>
      <c r="E2439">
        <v>0</v>
      </c>
      <c r="F2439" t="s">
        <v>15</v>
      </c>
      <c r="G2439" t="s">
        <v>7226</v>
      </c>
      <c r="H2439" s="2" t="s">
        <v>7227</v>
      </c>
      <c r="I2439">
        <v>978</v>
      </c>
      <c r="J2439" t="b">
        <v>0</v>
      </c>
      <c r="K2439">
        <v>628</v>
      </c>
      <c r="L2439">
        <v>164343</v>
      </c>
      <c r="M2439" s="1">
        <v>40645.364131944443</v>
      </c>
    </row>
    <row r="2440" spans="1:13">
      <c r="A2440" t="s">
        <v>7253</v>
      </c>
      <c r="B2440" s="1">
        <v>43928.470173611109</v>
      </c>
      <c r="C2440" t="s">
        <v>7254</v>
      </c>
      <c r="D2440">
        <v>0</v>
      </c>
      <c r="E2440">
        <v>0</v>
      </c>
      <c r="F2440" t="s">
        <v>15</v>
      </c>
      <c r="G2440" t="s">
        <v>7255</v>
      </c>
      <c r="H2440" t="s">
        <v>7256</v>
      </c>
      <c r="I2440">
        <v>61</v>
      </c>
      <c r="J2440" t="b">
        <v>0</v>
      </c>
      <c r="K2440">
        <v>169</v>
      </c>
      <c r="L2440">
        <v>2347</v>
      </c>
      <c r="M2440" s="1">
        <v>43363.908113425925</v>
      </c>
    </row>
    <row r="2441" spans="1:13">
      <c r="A2441" t="s">
        <v>7132</v>
      </c>
      <c r="B2441" s="1">
        <v>43928.469814814816</v>
      </c>
      <c r="C2441" t="s">
        <v>7257</v>
      </c>
      <c r="D2441">
        <v>3</v>
      </c>
      <c r="E2441">
        <v>0</v>
      </c>
      <c r="F2441" t="s">
        <v>15</v>
      </c>
      <c r="G2441" t="s">
        <v>7134</v>
      </c>
      <c r="H2441" t="s">
        <v>7135</v>
      </c>
      <c r="I2441">
        <v>2440</v>
      </c>
      <c r="J2441" t="b">
        <v>0</v>
      </c>
      <c r="K2441">
        <v>1025</v>
      </c>
      <c r="L2441">
        <v>41050</v>
      </c>
      <c r="M2441" s="1">
        <v>42607.03633101852</v>
      </c>
    </row>
    <row r="2442" spans="1:13">
      <c r="A2442" t="s">
        <v>7258</v>
      </c>
      <c r="B2442" s="1">
        <v>43928.469641203701</v>
      </c>
      <c r="C2442" t="s">
        <v>7259</v>
      </c>
      <c r="D2442">
        <v>0</v>
      </c>
      <c r="E2442">
        <v>0</v>
      </c>
      <c r="F2442" t="s">
        <v>15</v>
      </c>
      <c r="G2442" t="s">
        <v>7260</v>
      </c>
      <c r="H2442" t="s">
        <v>7261</v>
      </c>
      <c r="I2442">
        <v>3656</v>
      </c>
      <c r="J2442" t="b">
        <v>0</v>
      </c>
      <c r="K2442">
        <v>872</v>
      </c>
      <c r="L2442">
        <v>13118</v>
      </c>
      <c r="M2442" s="1">
        <v>42830.298726851855</v>
      </c>
    </row>
    <row r="2443" spans="1:13">
      <c r="A2443" t="s">
        <v>7262</v>
      </c>
      <c r="B2443" s="1">
        <v>43928.46947916667</v>
      </c>
      <c r="C2443" t="s">
        <v>7263</v>
      </c>
      <c r="D2443">
        <v>0</v>
      </c>
      <c r="E2443">
        <v>0</v>
      </c>
      <c r="F2443" t="s">
        <v>15</v>
      </c>
      <c r="G2443" t="s">
        <v>7264</v>
      </c>
      <c r="H2443" t="s">
        <v>7265</v>
      </c>
      <c r="I2443">
        <v>1235</v>
      </c>
      <c r="J2443" t="b">
        <v>0</v>
      </c>
      <c r="K2443">
        <v>959</v>
      </c>
      <c r="L2443">
        <v>13304</v>
      </c>
      <c r="M2443" s="1">
        <v>41907.740729166668</v>
      </c>
    </row>
    <row r="2444" spans="1:13">
      <c r="A2444" t="s">
        <v>7266</v>
      </c>
      <c r="B2444" s="1">
        <v>43928.469166666669</v>
      </c>
      <c r="C2444" t="s">
        <v>7267</v>
      </c>
      <c r="D2444">
        <v>0</v>
      </c>
      <c r="E2444">
        <v>0</v>
      </c>
      <c r="F2444" t="s">
        <v>15</v>
      </c>
      <c r="G2444" t="s">
        <v>7268</v>
      </c>
      <c r="H2444" t="s">
        <v>7269</v>
      </c>
      <c r="I2444">
        <v>368</v>
      </c>
      <c r="J2444" t="b">
        <v>0</v>
      </c>
      <c r="K2444">
        <v>417</v>
      </c>
      <c r="L2444">
        <v>2220</v>
      </c>
      <c r="M2444" s="1">
        <v>41315.179039351853</v>
      </c>
    </row>
    <row r="2445" spans="1:13">
      <c r="A2445" t="s">
        <v>7270</v>
      </c>
      <c r="B2445" s="1">
        <v>43928.468518518515</v>
      </c>
      <c r="C2445" t="s">
        <v>7271</v>
      </c>
      <c r="D2445">
        <v>0</v>
      </c>
      <c r="E2445">
        <v>0</v>
      </c>
      <c r="F2445" t="s">
        <v>15</v>
      </c>
      <c r="G2445" t="s">
        <v>492</v>
      </c>
      <c r="H2445" t="s">
        <v>7272</v>
      </c>
      <c r="I2445">
        <v>1397</v>
      </c>
      <c r="J2445" t="b">
        <v>0</v>
      </c>
      <c r="K2445">
        <v>2740</v>
      </c>
      <c r="L2445">
        <v>47072</v>
      </c>
      <c r="M2445" s="1">
        <v>40542.848229166666</v>
      </c>
    </row>
    <row r="2446" spans="1:13">
      <c r="A2446" t="s">
        <v>5978</v>
      </c>
      <c r="B2446" s="1">
        <v>43928.46806712963</v>
      </c>
      <c r="C2446" t="s">
        <v>7273</v>
      </c>
      <c r="D2446">
        <v>22</v>
      </c>
      <c r="E2446">
        <v>1</v>
      </c>
      <c r="F2446" t="s">
        <v>15</v>
      </c>
      <c r="H2446" t="s">
        <v>5980</v>
      </c>
      <c r="I2446">
        <v>2395</v>
      </c>
      <c r="J2446" t="b">
        <v>0</v>
      </c>
      <c r="K2446">
        <v>464</v>
      </c>
      <c r="L2446">
        <v>158734</v>
      </c>
      <c r="M2446" s="1">
        <v>40337.082037037035</v>
      </c>
    </row>
    <row r="2447" spans="1:13">
      <c r="A2447" t="s">
        <v>7274</v>
      </c>
      <c r="B2447" s="1">
        <v>43928.467962962961</v>
      </c>
      <c r="C2447" t="s">
        <v>7275</v>
      </c>
      <c r="D2447">
        <v>0</v>
      </c>
      <c r="E2447">
        <v>0</v>
      </c>
      <c r="F2447" t="s">
        <v>15</v>
      </c>
      <c r="G2447" t="s">
        <v>7276</v>
      </c>
      <c r="H2447" t="s">
        <v>7277</v>
      </c>
      <c r="I2447">
        <v>26</v>
      </c>
      <c r="J2447" t="b">
        <v>0</v>
      </c>
      <c r="K2447">
        <v>48</v>
      </c>
      <c r="L2447">
        <v>1096</v>
      </c>
      <c r="M2447" s="1">
        <v>42442.260995370372</v>
      </c>
    </row>
    <row r="2448" spans="1:13" ht="135">
      <c r="A2448" t="s">
        <v>1757</v>
      </c>
      <c r="B2448" s="1">
        <v>43928.467650462961</v>
      </c>
      <c r="C2448" t="s">
        <v>7278</v>
      </c>
      <c r="D2448">
        <v>0</v>
      </c>
      <c r="E2448">
        <v>0</v>
      </c>
      <c r="F2448" t="s">
        <v>15</v>
      </c>
      <c r="H2448" s="2" t="s">
        <v>1759</v>
      </c>
      <c r="I2448">
        <v>77</v>
      </c>
      <c r="J2448" t="b">
        <v>0</v>
      </c>
      <c r="K2448">
        <v>5</v>
      </c>
      <c r="L2448">
        <v>2638</v>
      </c>
      <c r="M2448" s="1">
        <v>43842.003645833334</v>
      </c>
    </row>
    <row r="2449" spans="1:13">
      <c r="A2449" t="s">
        <v>7279</v>
      </c>
      <c r="B2449" s="1">
        <v>43928.467592592591</v>
      </c>
      <c r="C2449" t="s">
        <v>7280</v>
      </c>
      <c r="D2449">
        <v>0</v>
      </c>
      <c r="E2449">
        <v>0</v>
      </c>
      <c r="F2449" t="s">
        <v>15</v>
      </c>
      <c r="H2449" t="s">
        <v>7281</v>
      </c>
      <c r="I2449">
        <v>139</v>
      </c>
      <c r="J2449" t="b">
        <v>0</v>
      </c>
      <c r="K2449">
        <v>1531</v>
      </c>
      <c r="L2449">
        <v>12695</v>
      </c>
      <c r="M2449" s="1">
        <v>43167.132951388892</v>
      </c>
    </row>
    <row r="2450" spans="1:13" ht="67.5">
      <c r="A2450" t="s">
        <v>5507</v>
      </c>
      <c r="B2450" s="1">
        <v>43928.467210648145</v>
      </c>
      <c r="C2450" t="s">
        <v>7282</v>
      </c>
      <c r="D2450">
        <v>0</v>
      </c>
      <c r="E2450">
        <v>0</v>
      </c>
      <c r="F2450" t="s">
        <v>15</v>
      </c>
      <c r="G2450" t="s">
        <v>5509</v>
      </c>
      <c r="H2450" s="2" t="s">
        <v>5510</v>
      </c>
      <c r="I2450">
        <v>4243</v>
      </c>
      <c r="J2450" t="b">
        <v>0</v>
      </c>
      <c r="K2450">
        <v>4240</v>
      </c>
      <c r="L2450">
        <v>95161</v>
      </c>
      <c r="M2450" s="1">
        <v>40324.435729166667</v>
      </c>
    </row>
    <row r="2451" spans="1:13">
      <c r="A2451" t="s">
        <v>7283</v>
      </c>
      <c r="B2451" s="1">
        <v>43928.467187499999</v>
      </c>
      <c r="C2451" t="s">
        <v>7284</v>
      </c>
      <c r="D2451">
        <v>27</v>
      </c>
      <c r="E2451">
        <v>1</v>
      </c>
      <c r="F2451" t="s">
        <v>15</v>
      </c>
      <c r="G2451" t="s">
        <v>7285</v>
      </c>
      <c r="H2451" t="s">
        <v>7286</v>
      </c>
      <c r="I2451">
        <v>452</v>
      </c>
      <c r="J2451" t="b">
        <v>0</v>
      </c>
      <c r="K2451">
        <v>345</v>
      </c>
      <c r="L2451">
        <v>16765</v>
      </c>
      <c r="M2451" s="1">
        <v>42491.220231481479</v>
      </c>
    </row>
    <row r="2452" spans="1:13">
      <c r="A2452" t="s">
        <v>7287</v>
      </c>
      <c r="B2452" s="1">
        <v>43928.466886574075</v>
      </c>
      <c r="C2452" t="s">
        <v>7288</v>
      </c>
      <c r="D2452">
        <v>1</v>
      </c>
      <c r="E2452">
        <v>0</v>
      </c>
      <c r="F2452" t="s">
        <v>15</v>
      </c>
      <c r="H2452" t="s">
        <v>7289</v>
      </c>
      <c r="I2452">
        <v>239</v>
      </c>
      <c r="J2452" t="b">
        <v>0</v>
      </c>
      <c r="K2452">
        <v>36</v>
      </c>
      <c r="L2452">
        <v>1313</v>
      </c>
      <c r="M2452" s="1">
        <v>41067.190451388888</v>
      </c>
    </row>
    <row r="2453" spans="1:13">
      <c r="A2453" t="s">
        <v>7290</v>
      </c>
      <c r="B2453" s="1">
        <v>43928.466828703706</v>
      </c>
      <c r="C2453" t="s">
        <v>7291</v>
      </c>
      <c r="D2453">
        <v>0</v>
      </c>
      <c r="E2453">
        <v>0</v>
      </c>
      <c r="F2453" t="s">
        <v>15</v>
      </c>
      <c r="G2453" t="s">
        <v>7292</v>
      </c>
      <c r="H2453" t="s">
        <v>7293</v>
      </c>
      <c r="I2453">
        <v>285</v>
      </c>
      <c r="J2453" t="b">
        <v>0</v>
      </c>
      <c r="K2453">
        <v>466</v>
      </c>
      <c r="L2453">
        <v>73360</v>
      </c>
      <c r="M2453" s="1">
        <v>42044.375509259262</v>
      </c>
    </row>
    <row r="2454" spans="1:13">
      <c r="A2454" t="s">
        <v>7294</v>
      </c>
      <c r="B2454" s="1">
        <v>43928.466770833336</v>
      </c>
      <c r="C2454" t="s">
        <v>7295</v>
      </c>
      <c r="D2454">
        <v>32</v>
      </c>
      <c r="E2454">
        <v>6</v>
      </c>
      <c r="F2454" t="s">
        <v>15</v>
      </c>
      <c r="H2454" t="s">
        <v>7296</v>
      </c>
      <c r="I2454">
        <v>658</v>
      </c>
      <c r="J2454" t="b">
        <v>0</v>
      </c>
      <c r="K2454">
        <v>2233</v>
      </c>
      <c r="L2454">
        <v>7277</v>
      </c>
      <c r="M2454" s="1">
        <v>43771.057442129626</v>
      </c>
    </row>
    <row r="2455" spans="1:13">
      <c r="A2455" t="s">
        <v>7297</v>
      </c>
      <c r="B2455" s="1">
        <v>43928.466203703705</v>
      </c>
      <c r="C2455" t="s">
        <v>7298</v>
      </c>
      <c r="D2455">
        <v>0</v>
      </c>
      <c r="E2455">
        <v>0</v>
      </c>
      <c r="F2455" t="s">
        <v>15</v>
      </c>
      <c r="I2455">
        <v>1</v>
      </c>
      <c r="J2455" t="b">
        <v>0</v>
      </c>
      <c r="K2455">
        <v>1</v>
      </c>
      <c r="L2455">
        <v>15</v>
      </c>
      <c r="M2455" s="1">
        <v>43928.06894675926</v>
      </c>
    </row>
    <row r="2456" spans="1:13">
      <c r="A2456" t="s">
        <v>7162</v>
      </c>
      <c r="B2456" s="1">
        <v>43928.465624999997</v>
      </c>
      <c r="C2456" t="s">
        <v>7299</v>
      </c>
      <c r="D2456">
        <v>0</v>
      </c>
      <c r="E2456">
        <v>0</v>
      </c>
      <c r="F2456" t="s">
        <v>15</v>
      </c>
      <c r="H2456" t="s">
        <v>7164</v>
      </c>
      <c r="I2456">
        <v>74889</v>
      </c>
      <c r="J2456" t="b">
        <v>0</v>
      </c>
      <c r="K2456">
        <v>3821</v>
      </c>
      <c r="L2456">
        <v>36703</v>
      </c>
      <c r="M2456" s="1">
        <v>40897.073900462965</v>
      </c>
    </row>
    <row r="2457" spans="1:13">
      <c r="A2457" t="s">
        <v>7300</v>
      </c>
      <c r="B2457" s="1">
        <v>43928.465370370373</v>
      </c>
      <c r="C2457" t="s">
        <v>7301</v>
      </c>
      <c r="D2457">
        <v>0</v>
      </c>
      <c r="E2457">
        <v>0</v>
      </c>
      <c r="F2457" t="s">
        <v>15</v>
      </c>
      <c r="G2457" t="s">
        <v>7302</v>
      </c>
      <c r="H2457" t="s">
        <v>7303</v>
      </c>
      <c r="I2457">
        <v>546</v>
      </c>
      <c r="J2457" t="b">
        <v>0</v>
      </c>
      <c r="K2457">
        <v>834</v>
      </c>
      <c r="L2457">
        <v>46755</v>
      </c>
      <c r="M2457" s="1">
        <v>41214.496944444443</v>
      </c>
    </row>
    <row r="2458" spans="1:13">
      <c r="A2458" t="s">
        <v>7304</v>
      </c>
      <c r="B2458" s="1">
        <v>43928.465185185189</v>
      </c>
      <c r="C2458" t="s">
        <v>7305</v>
      </c>
      <c r="D2458">
        <v>1</v>
      </c>
      <c r="E2458">
        <v>0</v>
      </c>
      <c r="F2458" t="s">
        <v>15</v>
      </c>
      <c r="G2458" t="s">
        <v>7306</v>
      </c>
      <c r="H2458" t="s">
        <v>7307</v>
      </c>
      <c r="I2458">
        <v>75</v>
      </c>
      <c r="J2458" t="b">
        <v>0</v>
      </c>
      <c r="K2458">
        <v>169</v>
      </c>
      <c r="L2458">
        <v>27530</v>
      </c>
      <c r="M2458" s="1">
        <v>42287.170659722222</v>
      </c>
    </row>
    <row r="2459" spans="1:13" ht="81">
      <c r="A2459" t="s">
        <v>7308</v>
      </c>
      <c r="B2459" s="1">
        <v>43928.465011574073</v>
      </c>
      <c r="C2459" t="s">
        <v>7309</v>
      </c>
      <c r="D2459">
        <v>0</v>
      </c>
      <c r="E2459">
        <v>0</v>
      </c>
      <c r="F2459" t="s">
        <v>15</v>
      </c>
      <c r="G2459" t="s">
        <v>6650</v>
      </c>
      <c r="H2459" s="2" t="s">
        <v>7310</v>
      </c>
      <c r="I2459">
        <v>327</v>
      </c>
      <c r="J2459" t="b">
        <v>0</v>
      </c>
      <c r="K2459">
        <v>357</v>
      </c>
      <c r="L2459">
        <v>111358</v>
      </c>
      <c r="M2459" s="1">
        <v>40157.039293981485</v>
      </c>
    </row>
    <row r="2460" spans="1:13">
      <c r="A2460" t="s">
        <v>7311</v>
      </c>
      <c r="B2460" s="1">
        <v>43928.464791666665</v>
      </c>
      <c r="C2460" t="s">
        <v>7312</v>
      </c>
      <c r="D2460">
        <v>1</v>
      </c>
      <c r="E2460">
        <v>0</v>
      </c>
      <c r="F2460" t="s">
        <v>15</v>
      </c>
      <c r="G2460" t="s">
        <v>7313</v>
      </c>
      <c r="H2460" t="s">
        <v>7314</v>
      </c>
      <c r="I2460">
        <v>610</v>
      </c>
      <c r="J2460" t="b">
        <v>0</v>
      </c>
      <c r="K2460">
        <v>573</v>
      </c>
      <c r="L2460">
        <v>4660</v>
      </c>
      <c r="M2460" s="1">
        <v>42888.497499999998</v>
      </c>
    </row>
    <row r="2461" spans="1:13">
      <c r="A2461" t="s">
        <v>7315</v>
      </c>
      <c r="B2461" s="1">
        <v>43928.464618055557</v>
      </c>
      <c r="C2461" t="s">
        <v>7316</v>
      </c>
      <c r="D2461">
        <v>0</v>
      </c>
      <c r="E2461">
        <v>0</v>
      </c>
      <c r="F2461" t="s">
        <v>15</v>
      </c>
      <c r="H2461" t="s">
        <v>7317</v>
      </c>
      <c r="I2461">
        <v>34</v>
      </c>
      <c r="J2461" t="b">
        <v>0</v>
      </c>
      <c r="K2461">
        <v>82</v>
      </c>
      <c r="L2461">
        <v>172</v>
      </c>
      <c r="M2461" s="1">
        <v>43467.513564814813</v>
      </c>
    </row>
    <row r="2462" spans="1:13">
      <c r="A2462" t="s">
        <v>7162</v>
      </c>
      <c r="B2462" s="1">
        <v>43928.463958333334</v>
      </c>
      <c r="C2462" t="s">
        <v>7318</v>
      </c>
      <c r="D2462">
        <v>1</v>
      </c>
      <c r="E2462">
        <v>0</v>
      </c>
      <c r="F2462" t="s">
        <v>15</v>
      </c>
      <c r="H2462" t="s">
        <v>7164</v>
      </c>
      <c r="I2462">
        <v>74889</v>
      </c>
      <c r="J2462" t="b">
        <v>0</v>
      </c>
      <c r="K2462">
        <v>3821</v>
      </c>
      <c r="L2462">
        <v>36703</v>
      </c>
      <c r="M2462" s="1">
        <v>40897.073900462965</v>
      </c>
    </row>
    <row r="2463" spans="1:13" ht="81">
      <c r="A2463" t="s">
        <v>7319</v>
      </c>
      <c r="B2463" s="1">
        <v>43928.463819444441</v>
      </c>
      <c r="C2463" t="s">
        <v>7320</v>
      </c>
      <c r="D2463">
        <v>0</v>
      </c>
      <c r="E2463">
        <v>0</v>
      </c>
      <c r="F2463" t="s">
        <v>15</v>
      </c>
      <c r="H2463" s="2" t="s">
        <v>7321</v>
      </c>
      <c r="I2463">
        <v>275</v>
      </c>
      <c r="J2463" t="b">
        <v>0</v>
      </c>
      <c r="K2463">
        <v>66</v>
      </c>
      <c r="L2463">
        <v>22989</v>
      </c>
      <c r="M2463" s="1">
        <v>42939.115289351852</v>
      </c>
    </row>
    <row r="2464" spans="1:13">
      <c r="A2464" t="s">
        <v>7322</v>
      </c>
      <c r="B2464" s="1">
        <v>43928.463773148149</v>
      </c>
      <c r="C2464" t="s">
        <v>7323</v>
      </c>
      <c r="D2464">
        <v>0</v>
      </c>
      <c r="E2464">
        <v>0</v>
      </c>
      <c r="F2464" t="s">
        <v>15</v>
      </c>
      <c r="G2464" t="s">
        <v>7324</v>
      </c>
      <c r="H2464" t="s">
        <v>7325</v>
      </c>
      <c r="I2464">
        <v>242</v>
      </c>
      <c r="J2464" t="b">
        <v>0</v>
      </c>
      <c r="K2464">
        <v>243</v>
      </c>
      <c r="L2464">
        <v>22646</v>
      </c>
      <c r="M2464" s="1">
        <v>40568.601944444446</v>
      </c>
    </row>
    <row r="2465" spans="1:13">
      <c r="A2465" t="s">
        <v>7162</v>
      </c>
      <c r="B2465" s="1">
        <v>43928.463541666664</v>
      </c>
      <c r="C2465" t="s">
        <v>7326</v>
      </c>
      <c r="D2465">
        <v>0</v>
      </c>
      <c r="E2465">
        <v>0</v>
      </c>
      <c r="F2465" t="s">
        <v>15</v>
      </c>
      <c r="H2465" t="s">
        <v>7164</v>
      </c>
      <c r="I2465">
        <v>74889</v>
      </c>
      <c r="J2465" t="b">
        <v>0</v>
      </c>
      <c r="K2465">
        <v>3821</v>
      </c>
      <c r="L2465">
        <v>36703</v>
      </c>
      <c r="M2465" s="1">
        <v>40897.073900462965</v>
      </c>
    </row>
    <row r="2466" spans="1:13" ht="121.5">
      <c r="A2466" t="s">
        <v>2356</v>
      </c>
      <c r="B2466" s="1">
        <v>43928.462916666664</v>
      </c>
      <c r="C2466" t="s">
        <v>7327</v>
      </c>
      <c r="D2466">
        <v>0</v>
      </c>
      <c r="E2466">
        <v>0</v>
      </c>
      <c r="F2466" t="s">
        <v>15</v>
      </c>
      <c r="G2466" t="s">
        <v>2358</v>
      </c>
      <c r="H2466" s="2" t="s">
        <v>2359</v>
      </c>
      <c r="I2466">
        <v>3495</v>
      </c>
      <c r="J2466" t="b">
        <v>0</v>
      </c>
      <c r="K2466">
        <v>2791</v>
      </c>
      <c r="L2466">
        <v>20443</v>
      </c>
      <c r="M2466" s="1">
        <v>40234.284351851849</v>
      </c>
    </row>
    <row r="2467" spans="1:13">
      <c r="A2467" t="s">
        <v>7328</v>
      </c>
      <c r="B2467" s="1">
        <v>43928.462800925925</v>
      </c>
      <c r="C2467" t="s">
        <v>7329</v>
      </c>
      <c r="D2467">
        <v>3</v>
      </c>
      <c r="E2467">
        <v>1</v>
      </c>
      <c r="F2467" t="s">
        <v>15</v>
      </c>
      <c r="G2467" t="s">
        <v>7330</v>
      </c>
      <c r="H2467" t="s">
        <v>7331</v>
      </c>
      <c r="I2467">
        <v>329</v>
      </c>
      <c r="J2467" t="b">
        <v>0</v>
      </c>
      <c r="K2467">
        <v>388</v>
      </c>
      <c r="L2467">
        <v>1199</v>
      </c>
      <c r="M2467" s="1">
        <v>41619.21675925926</v>
      </c>
    </row>
    <row r="2468" spans="1:13">
      <c r="A2468" t="s">
        <v>7332</v>
      </c>
      <c r="B2468" s="1">
        <v>43928.462546296294</v>
      </c>
      <c r="C2468" t="s">
        <v>7333</v>
      </c>
      <c r="D2468">
        <v>0</v>
      </c>
      <c r="E2468">
        <v>0</v>
      </c>
      <c r="F2468" t="s">
        <v>15</v>
      </c>
      <c r="G2468" t="s">
        <v>7334</v>
      </c>
      <c r="H2468" t="s">
        <v>7335</v>
      </c>
      <c r="I2468">
        <v>1090</v>
      </c>
      <c r="J2468" t="b">
        <v>0</v>
      </c>
      <c r="K2468">
        <v>62</v>
      </c>
      <c r="L2468">
        <v>1343</v>
      </c>
      <c r="M2468" s="1">
        <v>43308.384108796294</v>
      </c>
    </row>
    <row r="2469" spans="1:13">
      <c r="A2469" t="s">
        <v>7336</v>
      </c>
      <c r="B2469" s="1">
        <v>43928.462280092594</v>
      </c>
      <c r="C2469" t="s">
        <v>7337</v>
      </c>
      <c r="D2469">
        <v>2</v>
      </c>
      <c r="E2469">
        <v>0</v>
      </c>
      <c r="F2469" t="s">
        <v>15</v>
      </c>
      <c r="H2469" t="s">
        <v>7338</v>
      </c>
      <c r="I2469">
        <v>2395</v>
      </c>
      <c r="J2469" t="b">
        <v>0</v>
      </c>
      <c r="K2469">
        <v>4287</v>
      </c>
      <c r="L2469">
        <v>11222</v>
      </c>
      <c r="M2469" s="1">
        <v>43802.660682870373</v>
      </c>
    </row>
    <row r="2470" spans="1:13">
      <c r="A2470" t="s">
        <v>7339</v>
      </c>
      <c r="B2470" s="1">
        <v>43928.46197916667</v>
      </c>
      <c r="C2470" t="s">
        <v>7340</v>
      </c>
      <c r="D2470">
        <v>1</v>
      </c>
      <c r="E2470">
        <v>0</v>
      </c>
      <c r="F2470" t="s">
        <v>15</v>
      </c>
      <c r="I2470">
        <v>14</v>
      </c>
      <c r="J2470" t="b">
        <v>0</v>
      </c>
      <c r="K2470">
        <v>15</v>
      </c>
      <c r="L2470">
        <v>65</v>
      </c>
      <c r="M2470" s="1">
        <v>42465.508530092593</v>
      </c>
    </row>
    <row r="2471" spans="1:13">
      <c r="A2471" t="s">
        <v>7341</v>
      </c>
      <c r="B2471" s="1">
        <v>43928.46166666667</v>
      </c>
      <c r="C2471" t="s">
        <v>7342</v>
      </c>
      <c r="D2471">
        <v>0</v>
      </c>
      <c r="E2471">
        <v>0</v>
      </c>
      <c r="F2471" t="s">
        <v>15</v>
      </c>
      <c r="I2471">
        <v>470</v>
      </c>
      <c r="J2471" t="b">
        <v>0</v>
      </c>
      <c r="K2471">
        <v>342</v>
      </c>
      <c r="L2471">
        <v>80972</v>
      </c>
      <c r="M2471" s="1">
        <v>41328.135069444441</v>
      </c>
    </row>
    <row r="2472" spans="1:13">
      <c r="A2472" t="s">
        <v>7343</v>
      </c>
      <c r="B2472" s="1">
        <v>43928.461527777778</v>
      </c>
      <c r="C2472" t="s">
        <v>7344</v>
      </c>
      <c r="D2472">
        <v>0</v>
      </c>
      <c r="E2472">
        <v>0</v>
      </c>
      <c r="F2472" t="s">
        <v>15</v>
      </c>
      <c r="G2472" t="s">
        <v>7345</v>
      </c>
      <c r="H2472" t="s">
        <v>7346</v>
      </c>
      <c r="I2472">
        <v>799</v>
      </c>
      <c r="J2472" t="b">
        <v>0</v>
      </c>
      <c r="K2472">
        <v>836</v>
      </c>
      <c r="L2472">
        <v>9476</v>
      </c>
      <c r="M2472" s="1">
        <v>42402.507951388892</v>
      </c>
    </row>
    <row r="2473" spans="1:13">
      <c r="A2473" t="s">
        <v>7347</v>
      </c>
      <c r="B2473" s="1">
        <v>43928.461226851854</v>
      </c>
      <c r="C2473" t="s">
        <v>7348</v>
      </c>
      <c r="D2473">
        <v>0</v>
      </c>
      <c r="E2473">
        <v>0</v>
      </c>
      <c r="F2473" t="s">
        <v>15</v>
      </c>
      <c r="G2473" t="s">
        <v>7349</v>
      </c>
      <c r="H2473" t="s">
        <v>7350</v>
      </c>
      <c r="I2473">
        <v>546</v>
      </c>
      <c r="J2473" t="b">
        <v>0</v>
      </c>
      <c r="K2473">
        <v>191</v>
      </c>
      <c r="L2473">
        <v>140483</v>
      </c>
      <c r="M2473" s="1">
        <v>41353.511342592596</v>
      </c>
    </row>
    <row r="2474" spans="1:13">
      <c r="A2474" t="s">
        <v>7351</v>
      </c>
      <c r="B2474" s="1">
        <v>43928.461064814815</v>
      </c>
      <c r="C2474" t="s">
        <v>7352</v>
      </c>
      <c r="D2474">
        <v>1</v>
      </c>
      <c r="E2474">
        <v>0</v>
      </c>
      <c r="F2474" t="s">
        <v>15</v>
      </c>
      <c r="H2474" t="s">
        <v>7353</v>
      </c>
      <c r="I2474">
        <v>12</v>
      </c>
      <c r="J2474" t="b">
        <v>0</v>
      </c>
      <c r="K2474">
        <v>12</v>
      </c>
      <c r="L2474">
        <v>294</v>
      </c>
      <c r="M2474" s="1">
        <v>43780.355810185189</v>
      </c>
    </row>
    <row r="2475" spans="1:13">
      <c r="A2475" t="s">
        <v>7354</v>
      </c>
      <c r="B2475" s="1">
        <v>43928.461006944446</v>
      </c>
      <c r="C2475" t="s">
        <v>7355</v>
      </c>
      <c r="D2475">
        <v>2</v>
      </c>
      <c r="E2475">
        <v>0</v>
      </c>
      <c r="F2475" t="s">
        <v>15</v>
      </c>
      <c r="G2475" t="s">
        <v>7356</v>
      </c>
      <c r="H2475" t="s">
        <v>7357</v>
      </c>
      <c r="I2475">
        <v>1530</v>
      </c>
      <c r="J2475" t="b">
        <v>0</v>
      </c>
      <c r="K2475">
        <v>1779</v>
      </c>
      <c r="L2475">
        <v>4126</v>
      </c>
      <c r="M2475" s="1">
        <v>40091.372881944444</v>
      </c>
    </row>
    <row r="2476" spans="1:13">
      <c r="A2476" t="s">
        <v>7358</v>
      </c>
      <c r="B2476" s="1">
        <v>43928.461006944446</v>
      </c>
      <c r="C2476" t="s">
        <v>7359</v>
      </c>
      <c r="D2476">
        <v>0</v>
      </c>
      <c r="E2476">
        <v>0</v>
      </c>
      <c r="F2476" t="s">
        <v>15</v>
      </c>
      <c r="G2476" t="s">
        <v>7360</v>
      </c>
      <c r="H2476" t="s">
        <v>7361</v>
      </c>
      <c r="I2476">
        <v>516</v>
      </c>
      <c r="J2476" t="b">
        <v>0</v>
      </c>
      <c r="K2476">
        <v>514</v>
      </c>
      <c r="L2476">
        <v>90282</v>
      </c>
      <c r="M2476" s="1">
        <v>40303.474363425928</v>
      </c>
    </row>
    <row r="2477" spans="1:13">
      <c r="A2477" t="s">
        <v>7162</v>
      </c>
      <c r="B2477" s="1">
        <v>43928.460833333331</v>
      </c>
      <c r="C2477" t="s">
        <v>7362</v>
      </c>
      <c r="D2477">
        <v>1</v>
      </c>
      <c r="E2477">
        <v>0</v>
      </c>
      <c r="F2477" t="s">
        <v>15</v>
      </c>
      <c r="H2477" t="s">
        <v>7164</v>
      </c>
      <c r="I2477">
        <v>74889</v>
      </c>
      <c r="J2477" t="b">
        <v>0</v>
      </c>
      <c r="K2477">
        <v>3821</v>
      </c>
      <c r="L2477">
        <v>36703</v>
      </c>
      <c r="M2477" s="1">
        <v>40897.073900462965</v>
      </c>
    </row>
    <row r="2478" spans="1:13">
      <c r="A2478" t="s">
        <v>7363</v>
      </c>
      <c r="B2478" s="1">
        <v>43928.460775462961</v>
      </c>
      <c r="C2478" t="e">
        <f ca="1">sukiya_jp PayPayでの支払いはラクラクですね❣テイクアウトもスムーズだー😊</f>
        <v>#NAME?</v>
      </c>
      <c r="D2478">
        <v>0</v>
      </c>
      <c r="E2478">
        <v>0</v>
      </c>
      <c r="F2478" t="s">
        <v>15</v>
      </c>
      <c r="H2478" t="s">
        <v>7364</v>
      </c>
      <c r="I2478">
        <v>1824</v>
      </c>
      <c r="J2478" t="b">
        <v>0</v>
      </c>
      <c r="K2478">
        <v>5001</v>
      </c>
      <c r="L2478">
        <v>74992</v>
      </c>
      <c r="M2478" s="1">
        <v>42477.287511574075</v>
      </c>
    </row>
    <row r="2479" spans="1:13" ht="108">
      <c r="A2479" t="s">
        <v>7365</v>
      </c>
      <c r="B2479" s="1">
        <v>43928.460694444446</v>
      </c>
      <c r="C2479" t="s">
        <v>7366</v>
      </c>
      <c r="D2479">
        <v>1</v>
      </c>
      <c r="E2479">
        <v>0</v>
      </c>
      <c r="F2479" t="s">
        <v>15</v>
      </c>
      <c r="H2479" s="2" t="s">
        <v>7367</v>
      </c>
      <c r="I2479">
        <v>25</v>
      </c>
      <c r="J2479" t="b">
        <v>0</v>
      </c>
      <c r="K2479">
        <v>26</v>
      </c>
      <c r="L2479">
        <v>429</v>
      </c>
      <c r="M2479" s="1">
        <v>43697.595462962963</v>
      </c>
    </row>
    <row r="2480" spans="1:13" ht="54">
      <c r="A2480" t="s">
        <v>7368</v>
      </c>
      <c r="B2480" s="1">
        <v>43928.460219907407</v>
      </c>
      <c r="C2480" t="s">
        <v>7369</v>
      </c>
      <c r="D2480">
        <v>3</v>
      </c>
      <c r="E2480">
        <v>2</v>
      </c>
      <c r="F2480" t="s">
        <v>15</v>
      </c>
      <c r="G2480" t="s">
        <v>7370</v>
      </c>
      <c r="H2480" s="2" t="s">
        <v>7371</v>
      </c>
      <c r="I2480">
        <v>491</v>
      </c>
      <c r="J2480" t="b">
        <v>0</v>
      </c>
      <c r="K2480">
        <v>48</v>
      </c>
      <c r="L2480">
        <v>1133</v>
      </c>
      <c r="M2480" s="1">
        <v>43244.189953703702</v>
      </c>
    </row>
    <row r="2481" spans="1:13" ht="40.5">
      <c r="A2481" t="s">
        <v>7372</v>
      </c>
      <c r="B2481" s="1">
        <v>43928.459872685184</v>
      </c>
      <c r="C2481" t="s">
        <v>7373</v>
      </c>
      <c r="D2481">
        <v>0</v>
      </c>
      <c r="E2481">
        <v>0</v>
      </c>
      <c r="F2481" t="s">
        <v>15</v>
      </c>
      <c r="G2481" t="s">
        <v>7374</v>
      </c>
      <c r="H2481" s="2" t="s">
        <v>7375</v>
      </c>
      <c r="I2481">
        <v>274</v>
      </c>
      <c r="J2481" t="b">
        <v>0</v>
      </c>
      <c r="K2481">
        <v>4</v>
      </c>
      <c r="L2481">
        <v>2973</v>
      </c>
      <c r="M2481" s="1">
        <v>41963.362835648149</v>
      </c>
    </row>
    <row r="2482" spans="1:13" ht="94.5">
      <c r="A2482" t="s">
        <v>7376</v>
      </c>
      <c r="B2482" s="1">
        <v>43928.459710648145</v>
      </c>
      <c r="C2482" t="s">
        <v>7377</v>
      </c>
      <c r="D2482">
        <v>1</v>
      </c>
      <c r="E2482">
        <v>0</v>
      </c>
      <c r="F2482" t="s">
        <v>15</v>
      </c>
      <c r="G2482" t="s">
        <v>7378</v>
      </c>
      <c r="H2482" s="2" t="s">
        <v>7379</v>
      </c>
      <c r="I2482">
        <v>245</v>
      </c>
      <c r="J2482" t="b">
        <v>0</v>
      </c>
      <c r="K2482">
        <v>463</v>
      </c>
      <c r="L2482">
        <v>44261</v>
      </c>
      <c r="M2482" s="1">
        <v>41074.068368055552</v>
      </c>
    </row>
    <row r="2483" spans="1:13">
      <c r="A2483" t="s">
        <v>7380</v>
      </c>
      <c r="B2483" s="1">
        <v>43928.459328703706</v>
      </c>
      <c r="C2483" t="s">
        <v>7381</v>
      </c>
      <c r="D2483">
        <v>0</v>
      </c>
      <c r="E2483">
        <v>0</v>
      </c>
      <c r="F2483" t="s">
        <v>15</v>
      </c>
      <c r="G2483" t="s">
        <v>7382</v>
      </c>
      <c r="H2483" t="s">
        <v>7383</v>
      </c>
      <c r="I2483">
        <v>75</v>
      </c>
      <c r="J2483" t="b">
        <v>0</v>
      </c>
      <c r="K2483">
        <v>147</v>
      </c>
      <c r="L2483">
        <v>963</v>
      </c>
      <c r="M2483" s="1">
        <v>43368.21329861111</v>
      </c>
    </row>
    <row r="2484" spans="1:13">
      <c r="A2484" t="s">
        <v>7384</v>
      </c>
      <c r="B2484" s="1">
        <v>43928.459062499998</v>
      </c>
      <c r="C2484" t="s">
        <v>7385</v>
      </c>
      <c r="D2484">
        <v>2</v>
      </c>
      <c r="E2484">
        <v>0</v>
      </c>
      <c r="F2484" t="s">
        <v>15</v>
      </c>
      <c r="H2484" t="s">
        <v>7386</v>
      </c>
      <c r="I2484">
        <v>12284</v>
      </c>
      <c r="J2484" t="b">
        <v>0</v>
      </c>
      <c r="K2484">
        <v>3784</v>
      </c>
      <c r="L2484">
        <v>100013</v>
      </c>
      <c r="M2484" s="1">
        <v>40712.044930555552</v>
      </c>
    </row>
    <row r="2485" spans="1:13">
      <c r="A2485" t="s">
        <v>5520</v>
      </c>
      <c r="B2485" s="1">
        <v>43928.458993055552</v>
      </c>
      <c r="C2485" t="s">
        <v>7387</v>
      </c>
      <c r="D2485">
        <v>0</v>
      </c>
      <c r="E2485">
        <v>0</v>
      </c>
      <c r="F2485" t="s">
        <v>15</v>
      </c>
      <c r="G2485" t="s">
        <v>5522</v>
      </c>
      <c r="H2485" t="s">
        <v>5523</v>
      </c>
      <c r="I2485">
        <v>0</v>
      </c>
      <c r="J2485" t="b">
        <v>0</v>
      </c>
      <c r="K2485">
        <v>3</v>
      </c>
      <c r="L2485">
        <v>5413</v>
      </c>
      <c r="M2485" s="1">
        <v>43820.272430555553</v>
      </c>
    </row>
    <row r="2486" spans="1:13" ht="135">
      <c r="A2486" t="s">
        <v>1757</v>
      </c>
      <c r="B2486" s="1">
        <v>43928.458773148152</v>
      </c>
      <c r="C2486" t="s">
        <v>7388</v>
      </c>
      <c r="D2486">
        <v>0</v>
      </c>
      <c r="E2486">
        <v>0</v>
      </c>
      <c r="F2486" t="s">
        <v>15</v>
      </c>
      <c r="H2486" s="2" t="s">
        <v>1759</v>
      </c>
      <c r="I2486">
        <v>77</v>
      </c>
      <c r="J2486" t="b">
        <v>0</v>
      </c>
      <c r="K2486">
        <v>5</v>
      </c>
      <c r="L2486">
        <v>2638</v>
      </c>
      <c r="M2486" s="1">
        <v>43842.003645833334</v>
      </c>
    </row>
    <row r="2487" spans="1:13">
      <c r="A2487" t="s">
        <v>434</v>
      </c>
      <c r="B2487" s="1">
        <v>43928.458738425928</v>
      </c>
      <c r="C2487" t="s">
        <v>7389</v>
      </c>
      <c r="D2487">
        <v>0</v>
      </c>
      <c r="E2487">
        <v>1</v>
      </c>
      <c r="F2487" t="s">
        <v>15</v>
      </c>
      <c r="G2487" t="e">
        <f ca="1">_xlfn.SINGLE(doryaseria _xlfn.SINGLE(ser1alcode))</f>
        <v>#NAME?</v>
      </c>
      <c r="H2487" t="s">
        <v>436</v>
      </c>
      <c r="I2487">
        <v>2435</v>
      </c>
      <c r="J2487" t="b">
        <v>0</v>
      </c>
      <c r="K2487">
        <v>28</v>
      </c>
      <c r="L2487">
        <v>910</v>
      </c>
      <c r="M2487" s="1">
        <v>43558.296238425923</v>
      </c>
    </row>
    <row r="2488" spans="1:13">
      <c r="A2488" t="s">
        <v>7390</v>
      </c>
      <c r="B2488" s="1">
        <v>43928.458634259259</v>
      </c>
      <c r="C2488" t="s">
        <v>7391</v>
      </c>
      <c r="D2488">
        <v>0</v>
      </c>
      <c r="E2488">
        <v>0</v>
      </c>
      <c r="F2488" t="s">
        <v>15</v>
      </c>
      <c r="G2488" t="s">
        <v>3756</v>
      </c>
      <c r="H2488" t="s">
        <v>7392</v>
      </c>
      <c r="I2488">
        <v>1532</v>
      </c>
      <c r="J2488" t="b">
        <v>0</v>
      </c>
      <c r="K2488">
        <v>1755</v>
      </c>
      <c r="L2488">
        <v>34419</v>
      </c>
      <c r="M2488" s="1">
        <v>40204.113368055558</v>
      </c>
    </row>
    <row r="2489" spans="1:13">
      <c r="A2489" t="s">
        <v>7393</v>
      </c>
      <c r="B2489" s="1">
        <v>43928.458275462966</v>
      </c>
      <c r="C2489" t="s">
        <v>7394</v>
      </c>
      <c r="D2489">
        <v>1</v>
      </c>
      <c r="E2489">
        <v>0</v>
      </c>
      <c r="F2489" t="s">
        <v>15</v>
      </c>
      <c r="G2489" t="s">
        <v>7395</v>
      </c>
      <c r="H2489" t="s">
        <v>7396</v>
      </c>
      <c r="I2489">
        <v>75</v>
      </c>
      <c r="J2489" t="b">
        <v>0</v>
      </c>
      <c r="K2489">
        <v>107</v>
      </c>
      <c r="L2489">
        <v>1036</v>
      </c>
      <c r="M2489" s="1">
        <v>42561.690995370373</v>
      </c>
    </row>
    <row r="2490" spans="1:13">
      <c r="A2490" t="s">
        <v>7162</v>
      </c>
      <c r="B2490" s="1">
        <v>43928.457939814813</v>
      </c>
      <c r="C2490" t="s">
        <v>7397</v>
      </c>
      <c r="D2490">
        <v>1</v>
      </c>
      <c r="E2490">
        <v>0</v>
      </c>
      <c r="F2490" t="s">
        <v>15</v>
      </c>
      <c r="H2490" t="s">
        <v>7164</v>
      </c>
      <c r="I2490">
        <v>74889</v>
      </c>
      <c r="J2490" t="b">
        <v>0</v>
      </c>
      <c r="K2490">
        <v>3821</v>
      </c>
      <c r="L2490">
        <v>36703</v>
      </c>
      <c r="M2490" s="1">
        <v>40897.073900462965</v>
      </c>
    </row>
    <row r="2491" spans="1:13">
      <c r="A2491" t="s">
        <v>7398</v>
      </c>
      <c r="B2491" s="1">
        <v>43928.457905092589</v>
      </c>
      <c r="C2491" t="s">
        <v>7399</v>
      </c>
      <c r="D2491">
        <v>0</v>
      </c>
      <c r="E2491">
        <v>0</v>
      </c>
      <c r="F2491" t="s">
        <v>15</v>
      </c>
      <c r="G2491" t="s">
        <v>1661</v>
      </c>
      <c r="H2491" t="s">
        <v>7400</v>
      </c>
      <c r="I2491">
        <v>777</v>
      </c>
      <c r="J2491" t="b">
        <v>0</v>
      </c>
      <c r="K2491">
        <v>1515</v>
      </c>
      <c r="L2491">
        <v>91402</v>
      </c>
      <c r="M2491" s="1">
        <v>40760.370613425926</v>
      </c>
    </row>
    <row r="2492" spans="1:13" ht="121.5">
      <c r="A2492" t="s">
        <v>7401</v>
      </c>
      <c r="B2492" s="1">
        <v>43928.457812499997</v>
      </c>
      <c r="C2492" t="s">
        <v>7402</v>
      </c>
      <c r="D2492">
        <v>0</v>
      </c>
      <c r="E2492">
        <v>0</v>
      </c>
      <c r="F2492" t="s">
        <v>15</v>
      </c>
      <c r="G2492" t="s">
        <v>7403</v>
      </c>
      <c r="H2492" s="2" t="s">
        <v>7404</v>
      </c>
      <c r="I2492">
        <v>368</v>
      </c>
      <c r="J2492" t="b">
        <v>0</v>
      </c>
      <c r="K2492">
        <v>1543</v>
      </c>
      <c r="L2492">
        <v>2723</v>
      </c>
      <c r="M2492" s="1">
        <v>43897.082245370373</v>
      </c>
    </row>
    <row r="2493" spans="1:13">
      <c r="A2493" t="s">
        <v>5978</v>
      </c>
      <c r="B2493" s="1">
        <v>43928.457245370373</v>
      </c>
      <c r="C2493" t="s">
        <v>7405</v>
      </c>
      <c r="D2493">
        <v>9</v>
      </c>
      <c r="E2493">
        <v>0</v>
      </c>
      <c r="F2493" t="s">
        <v>15</v>
      </c>
      <c r="H2493" t="s">
        <v>5980</v>
      </c>
      <c r="I2493">
        <v>2395</v>
      </c>
      <c r="J2493" t="b">
        <v>0</v>
      </c>
      <c r="K2493">
        <v>464</v>
      </c>
      <c r="L2493">
        <v>158734</v>
      </c>
      <c r="M2493" s="1">
        <v>40337.082037037035</v>
      </c>
    </row>
    <row r="2494" spans="1:13">
      <c r="A2494" t="s">
        <v>7406</v>
      </c>
      <c r="B2494" s="1">
        <v>43928.456458333334</v>
      </c>
      <c r="C2494" t="s">
        <v>7407</v>
      </c>
      <c r="D2494">
        <v>0</v>
      </c>
      <c r="E2494">
        <v>0</v>
      </c>
      <c r="F2494" t="s">
        <v>15</v>
      </c>
      <c r="H2494" t="s">
        <v>7408</v>
      </c>
      <c r="I2494">
        <v>39</v>
      </c>
      <c r="J2494" t="b">
        <v>0</v>
      </c>
      <c r="K2494">
        <v>56</v>
      </c>
      <c r="L2494">
        <v>16814</v>
      </c>
      <c r="M2494" s="1">
        <v>41951.967256944445</v>
      </c>
    </row>
    <row r="2495" spans="1:13">
      <c r="A2495" t="s">
        <v>7409</v>
      </c>
      <c r="B2495" s="1">
        <v>43928.456331018519</v>
      </c>
      <c r="C2495" t="s">
        <v>7410</v>
      </c>
      <c r="D2495">
        <v>0</v>
      </c>
      <c r="E2495">
        <v>3</v>
      </c>
      <c r="F2495" t="s">
        <v>15</v>
      </c>
      <c r="G2495" t="s">
        <v>6306</v>
      </c>
      <c r="H2495" t="s">
        <v>7411</v>
      </c>
      <c r="I2495">
        <v>1850</v>
      </c>
      <c r="J2495" t="b">
        <v>0</v>
      </c>
      <c r="K2495">
        <v>258</v>
      </c>
      <c r="L2495">
        <v>102318</v>
      </c>
      <c r="M2495" s="1">
        <v>40247.104629629626</v>
      </c>
    </row>
    <row r="2496" spans="1:13">
      <c r="A2496" t="s">
        <v>6339</v>
      </c>
      <c r="B2496" s="1">
        <v>43928.456076388888</v>
      </c>
      <c r="C2496" t="s">
        <v>7412</v>
      </c>
      <c r="D2496">
        <v>0</v>
      </c>
      <c r="E2496">
        <v>0</v>
      </c>
      <c r="F2496" t="s">
        <v>15</v>
      </c>
      <c r="H2496" t="s">
        <v>6340</v>
      </c>
      <c r="I2496">
        <v>941</v>
      </c>
      <c r="J2496" t="b">
        <v>0</v>
      </c>
      <c r="K2496">
        <v>2424</v>
      </c>
      <c r="L2496">
        <v>5157</v>
      </c>
      <c r="M2496" s="1">
        <v>43894.277812499997</v>
      </c>
    </row>
    <row r="2497" spans="1:13">
      <c r="A2497" t="s">
        <v>7413</v>
      </c>
      <c r="B2497" s="1">
        <v>43928.455578703702</v>
      </c>
      <c r="C2497" t="e">
        <f ca="1">enterLliver やっぱり推しのPayPay QRコードですよ</f>
        <v>#NAME?</v>
      </c>
      <c r="D2497">
        <v>1</v>
      </c>
      <c r="E2497">
        <v>0</v>
      </c>
      <c r="F2497" t="s">
        <v>15</v>
      </c>
      <c r="G2497" t="s">
        <v>7414</v>
      </c>
      <c r="H2497" t="s">
        <v>7415</v>
      </c>
      <c r="I2497">
        <v>3322</v>
      </c>
      <c r="J2497" t="b">
        <v>0</v>
      </c>
      <c r="K2497">
        <v>2289</v>
      </c>
      <c r="L2497">
        <v>157742</v>
      </c>
      <c r="M2497" s="1">
        <v>39223.185497685183</v>
      </c>
    </row>
    <row r="2498" spans="1:13">
      <c r="A2498" t="s">
        <v>7416</v>
      </c>
      <c r="B2498" s="1">
        <v>43928.455578703702</v>
      </c>
      <c r="C2498" t="s">
        <v>7417</v>
      </c>
      <c r="D2498">
        <v>2</v>
      </c>
      <c r="E2498">
        <v>1</v>
      </c>
      <c r="F2498" t="s">
        <v>15</v>
      </c>
      <c r="G2498" t="s">
        <v>7418</v>
      </c>
      <c r="H2498" t="s">
        <v>7419</v>
      </c>
      <c r="I2498">
        <v>416</v>
      </c>
      <c r="J2498" t="b">
        <v>0</v>
      </c>
      <c r="K2498">
        <v>438</v>
      </c>
      <c r="L2498">
        <v>49185</v>
      </c>
      <c r="M2498" s="1">
        <v>40898.424907407411</v>
      </c>
    </row>
    <row r="2499" spans="1:13">
      <c r="A2499" t="s">
        <v>7420</v>
      </c>
      <c r="B2499" s="1">
        <v>43928.45553240741</v>
      </c>
      <c r="C2499" t="s">
        <v>7421</v>
      </c>
      <c r="D2499">
        <v>0</v>
      </c>
      <c r="E2499">
        <v>0</v>
      </c>
      <c r="F2499" t="s">
        <v>15</v>
      </c>
      <c r="G2499" t="s">
        <v>552</v>
      </c>
      <c r="H2499" t="s">
        <v>7422</v>
      </c>
      <c r="I2499">
        <v>180</v>
      </c>
      <c r="J2499" t="b">
        <v>0</v>
      </c>
      <c r="K2499">
        <v>676</v>
      </c>
      <c r="L2499">
        <v>8822</v>
      </c>
      <c r="M2499" s="1">
        <v>41084.632268518515</v>
      </c>
    </row>
    <row r="2500" spans="1:13">
      <c r="A2500" t="s">
        <v>7162</v>
      </c>
      <c r="B2500" s="1">
        <v>43928.455428240741</v>
      </c>
      <c r="C2500" t="s">
        <v>7423</v>
      </c>
      <c r="D2500">
        <v>0</v>
      </c>
      <c r="E2500">
        <v>0</v>
      </c>
      <c r="F2500" t="s">
        <v>15</v>
      </c>
      <c r="H2500" t="s">
        <v>7164</v>
      </c>
      <c r="I2500">
        <v>74889</v>
      </c>
      <c r="J2500" t="b">
        <v>0</v>
      </c>
      <c r="K2500">
        <v>3821</v>
      </c>
      <c r="L2500">
        <v>36703</v>
      </c>
      <c r="M2500" s="1">
        <v>40897.073900462965</v>
      </c>
    </row>
    <row r="2501" spans="1:13" ht="108">
      <c r="A2501" t="s">
        <v>7424</v>
      </c>
      <c r="B2501" s="1">
        <v>43928.455416666664</v>
      </c>
      <c r="C2501" t="s">
        <v>7425</v>
      </c>
      <c r="D2501">
        <v>0</v>
      </c>
      <c r="E2501">
        <v>0</v>
      </c>
      <c r="F2501" t="s">
        <v>15</v>
      </c>
      <c r="G2501" t="s">
        <v>7426</v>
      </c>
      <c r="H2501" s="2" t="s">
        <v>7427</v>
      </c>
      <c r="I2501">
        <v>434</v>
      </c>
      <c r="J2501" t="b">
        <v>0</v>
      </c>
      <c r="K2501">
        <v>741</v>
      </c>
      <c r="L2501">
        <v>10993</v>
      </c>
      <c r="M2501" s="1">
        <v>41998.713969907411</v>
      </c>
    </row>
    <row r="2502" spans="1:13">
      <c r="A2502" t="s">
        <v>7428</v>
      </c>
      <c r="B2502" s="1">
        <v>43928.45521990741</v>
      </c>
      <c r="C2502" t="s">
        <v>7429</v>
      </c>
      <c r="D2502">
        <v>1</v>
      </c>
      <c r="E2502">
        <v>0</v>
      </c>
      <c r="F2502" t="s">
        <v>15</v>
      </c>
      <c r="G2502" t="s">
        <v>7430</v>
      </c>
      <c r="I2502">
        <v>79</v>
      </c>
      <c r="J2502" t="b">
        <v>0</v>
      </c>
      <c r="K2502">
        <v>109</v>
      </c>
      <c r="L2502">
        <v>695</v>
      </c>
      <c r="M2502" s="1">
        <v>43834.60728009259</v>
      </c>
    </row>
    <row r="2503" spans="1:13" ht="108">
      <c r="A2503" t="s">
        <v>7431</v>
      </c>
      <c r="B2503" s="1">
        <v>43928.454513888886</v>
      </c>
      <c r="C2503" t="s">
        <v>7432</v>
      </c>
      <c r="D2503">
        <v>0</v>
      </c>
      <c r="E2503">
        <v>0</v>
      </c>
      <c r="F2503" t="s">
        <v>15</v>
      </c>
      <c r="G2503" t="s">
        <v>7433</v>
      </c>
      <c r="H2503" s="2" t="s">
        <v>7434</v>
      </c>
      <c r="I2503">
        <v>245</v>
      </c>
      <c r="J2503" t="b">
        <v>0</v>
      </c>
      <c r="K2503">
        <v>1087</v>
      </c>
      <c r="L2503">
        <v>33892</v>
      </c>
      <c r="M2503" s="1">
        <v>39611.007708333331</v>
      </c>
    </row>
    <row r="2504" spans="1:13">
      <c r="A2504" t="s">
        <v>7435</v>
      </c>
      <c r="B2504" s="1">
        <v>43928.454259259262</v>
      </c>
      <c r="C2504" t="s">
        <v>7436</v>
      </c>
      <c r="D2504">
        <v>0</v>
      </c>
      <c r="E2504">
        <v>0</v>
      </c>
      <c r="F2504" t="s">
        <v>15</v>
      </c>
      <c r="G2504" t="s">
        <v>7437</v>
      </c>
      <c r="H2504" t="s">
        <v>7438</v>
      </c>
      <c r="I2504">
        <v>163</v>
      </c>
      <c r="J2504" t="b">
        <v>0</v>
      </c>
      <c r="K2504">
        <v>151</v>
      </c>
      <c r="L2504">
        <v>569</v>
      </c>
      <c r="M2504" s="1">
        <v>43685.493287037039</v>
      </c>
    </row>
    <row r="2505" spans="1:13">
      <c r="A2505" t="s">
        <v>7439</v>
      </c>
      <c r="B2505" s="1">
        <v>43928.453958333332</v>
      </c>
      <c r="C2505" t="s">
        <v>7440</v>
      </c>
      <c r="D2505">
        <v>0</v>
      </c>
      <c r="E2505">
        <v>0</v>
      </c>
      <c r="F2505" t="s">
        <v>15</v>
      </c>
      <c r="H2505" t="s">
        <v>7441</v>
      </c>
      <c r="I2505">
        <v>396</v>
      </c>
      <c r="J2505" t="b">
        <v>0</v>
      </c>
      <c r="K2505">
        <v>1123</v>
      </c>
      <c r="L2505">
        <v>26168</v>
      </c>
      <c r="M2505" s="1">
        <v>40336.604664351849</v>
      </c>
    </row>
    <row r="2506" spans="1:13">
      <c r="A2506" t="s">
        <v>7442</v>
      </c>
      <c r="B2506" s="1">
        <v>43928.45349537037</v>
      </c>
      <c r="C2506" t="s">
        <v>7443</v>
      </c>
      <c r="D2506">
        <v>0</v>
      </c>
      <c r="E2506">
        <v>1</v>
      </c>
      <c r="F2506" t="s">
        <v>15</v>
      </c>
      <c r="G2506" t="s">
        <v>7444</v>
      </c>
      <c r="H2506" t="s">
        <v>7445</v>
      </c>
      <c r="I2506">
        <v>457</v>
      </c>
      <c r="J2506" t="b">
        <v>0</v>
      </c>
      <c r="K2506">
        <v>762</v>
      </c>
      <c r="L2506">
        <v>118016</v>
      </c>
      <c r="M2506" s="1">
        <v>41392.558749999997</v>
      </c>
    </row>
    <row r="2507" spans="1:13">
      <c r="A2507" t="s">
        <v>7446</v>
      </c>
      <c r="B2507" s="1">
        <v>43928.452766203707</v>
      </c>
      <c r="C2507" t="s">
        <v>7447</v>
      </c>
      <c r="D2507">
        <v>0</v>
      </c>
      <c r="E2507">
        <v>0</v>
      </c>
      <c r="F2507" t="s">
        <v>15</v>
      </c>
      <c r="I2507">
        <v>4</v>
      </c>
      <c r="J2507" t="b">
        <v>0</v>
      </c>
      <c r="K2507">
        <v>43</v>
      </c>
      <c r="L2507">
        <v>2632</v>
      </c>
      <c r="M2507" s="1">
        <v>41781.277291666665</v>
      </c>
    </row>
    <row r="2508" spans="1:13">
      <c r="A2508" t="s">
        <v>7448</v>
      </c>
      <c r="B2508" s="1">
        <v>43928.452013888891</v>
      </c>
      <c r="C2508" t="s">
        <v>7449</v>
      </c>
      <c r="D2508">
        <v>3</v>
      </c>
      <c r="E2508">
        <v>0</v>
      </c>
      <c r="F2508" t="s">
        <v>15</v>
      </c>
      <c r="G2508" t="s">
        <v>7450</v>
      </c>
      <c r="H2508" t="s">
        <v>7451</v>
      </c>
      <c r="I2508">
        <v>4410</v>
      </c>
      <c r="J2508" t="b">
        <v>0</v>
      </c>
      <c r="K2508">
        <v>1745</v>
      </c>
      <c r="L2508">
        <v>17918</v>
      </c>
      <c r="M2508" s="1">
        <v>40233.067199074074</v>
      </c>
    </row>
    <row r="2509" spans="1:13">
      <c r="A2509" t="s">
        <v>3166</v>
      </c>
      <c r="B2509" s="1">
        <v>43928.45175925926</v>
      </c>
      <c r="C2509" t="s">
        <v>7452</v>
      </c>
      <c r="D2509">
        <v>0</v>
      </c>
      <c r="E2509">
        <v>0</v>
      </c>
      <c r="F2509" t="s">
        <v>15</v>
      </c>
      <c r="H2509" t="s">
        <v>3168</v>
      </c>
      <c r="I2509">
        <v>778</v>
      </c>
      <c r="J2509" t="b">
        <v>0</v>
      </c>
      <c r="K2509">
        <v>1174</v>
      </c>
      <c r="L2509">
        <v>9326</v>
      </c>
      <c r="M2509" s="1">
        <v>43810.409537037034</v>
      </c>
    </row>
    <row r="2510" spans="1:13">
      <c r="A2510" t="s">
        <v>4750</v>
      </c>
      <c r="B2510" s="1">
        <v>43928.451689814814</v>
      </c>
      <c r="C2510" t="s">
        <v>7453</v>
      </c>
      <c r="D2510">
        <v>1</v>
      </c>
      <c r="E2510">
        <v>0</v>
      </c>
      <c r="F2510" t="s">
        <v>15</v>
      </c>
      <c r="H2510" t="s">
        <v>3168</v>
      </c>
      <c r="I2510">
        <v>3394</v>
      </c>
      <c r="J2510" t="b">
        <v>0</v>
      </c>
      <c r="K2510">
        <v>4997</v>
      </c>
      <c r="L2510">
        <v>63007</v>
      </c>
      <c r="M2510" s="1">
        <v>42461.374537037038</v>
      </c>
    </row>
    <row r="2511" spans="1:13">
      <c r="A2511" t="s">
        <v>7454</v>
      </c>
      <c r="B2511" s="1">
        <v>43928.451458333337</v>
      </c>
      <c r="C2511" t="s">
        <v>7455</v>
      </c>
      <c r="D2511">
        <v>1</v>
      </c>
      <c r="E2511">
        <v>0</v>
      </c>
      <c r="F2511" t="s">
        <v>15</v>
      </c>
      <c r="H2511" t="s">
        <v>7456</v>
      </c>
      <c r="I2511">
        <v>538</v>
      </c>
      <c r="J2511" t="b">
        <v>0</v>
      </c>
      <c r="K2511">
        <v>245</v>
      </c>
      <c r="L2511">
        <v>65075</v>
      </c>
      <c r="M2511" s="1">
        <v>41358.009479166663</v>
      </c>
    </row>
    <row r="2512" spans="1:13">
      <c r="A2512" t="s">
        <v>7457</v>
      </c>
      <c r="B2512" s="1">
        <v>43928.451423611114</v>
      </c>
      <c r="C2512" t="e">
        <f ca="1">kujira147852369 俺のPayPay残高に課金して欲しい</f>
        <v>#NAME?</v>
      </c>
      <c r="D2512">
        <v>0</v>
      </c>
      <c r="E2512">
        <v>0</v>
      </c>
      <c r="F2512" t="s">
        <v>15</v>
      </c>
      <c r="G2512" t="s">
        <v>7458</v>
      </c>
      <c r="H2512" t="s">
        <v>7459</v>
      </c>
      <c r="I2512">
        <v>2499</v>
      </c>
      <c r="J2512" t="b">
        <v>0</v>
      </c>
      <c r="K2512">
        <v>1960</v>
      </c>
      <c r="L2512">
        <v>220257</v>
      </c>
      <c r="M2512" s="1">
        <v>40190.422592592593</v>
      </c>
    </row>
    <row r="2513" spans="1:13">
      <c r="A2513" t="s">
        <v>7363</v>
      </c>
      <c r="B2513" s="1">
        <v>43928.450925925928</v>
      </c>
      <c r="C2513" t="e">
        <f ca="1">HAMAZUSHi_com PayPayで支払いがスムーズになりますね😊お寿司食べたい🍣💕</f>
        <v>#NAME?</v>
      </c>
      <c r="D2513">
        <v>0</v>
      </c>
      <c r="E2513">
        <v>0</v>
      </c>
      <c r="F2513" t="s">
        <v>15</v>
      </c>
      <c r="H2513" t="s">
        <v>7364</v>
      </c>
      <c r="I2513">
        <v>1824</v>
      </c>
      <c r="J2513" t="b">
        <v>0</v>
      </c>
      <c r="K2513">
        <v>5001</v>
      </c>
      <c r="L2513">
        <v>74992</v>
      </c>
      <c r="M2513" s="1">
        <v>42477.287511574075</v>
      </c>
    </row>
    <row r="2514" spans="1:13">
      <c r="A2514" t="s">
        <v>7460</v>
      </c>
      <c r="B2514" s="1">
        <v>43928.450902777775</v>
      </c>
      <c r="C2514" t="s">
        <v>7461</v>
      </c>
      <c r="D2514">
        <v>0</v>
      </c>
      <c r="E2514">
        <v>0</v>
      </c>
      <c r="F2514" t="s">
        <v>15</v>
      </c>
      <c r="G2514" t="s">
        <v>7462</v>
      </c>
      <c r="H2514" t="s">
        <v>7463</v>
      </c>
      <c r="I2514">
        <v>794</v>
      </c>
      <c r="J2514" t="b">
        <v>0</v>
      </c>
      <c r="K2514">
        <v>1909</v>
      </c>
      <c r="L2514">
        <v>174596</v>
      </c>
      <c r="M2514" s="1">
        <v>40265.486956018518</v>
      </c>
    </row>
    <row r="2515" spans="1:13">
      <c r="A2515" t="s">
        <v>298</v>
      </c>
      <c r="B2515" s="1">
        <v>43928.450775462959</v>
      </c>
      <c r="C2515" t="s">
        <v>299</v>
      </c>
      <c r="D2515">
        <v>0</v>
      </c>
      <c r="E2515">
        <v>0</v>
      </c>
      <c r="F2515" t="s">
        <v>15</v>
      </c>
      <c r="H2515" t="s">
        <v>300</v>
      </c>
      <c r="I2515">
        <v>25</v>
      </c>
      <c r="J2515" t="b">
        <v>0</v>
      </c>
      <c r="K2515">
        <v>0</v>
      </c>
      <c r="L2515">
        <v>723</v>
      </c>
      <c r="M2515" s="1">
        <v>43746.829780092594</v>
      </c>
    </row>
    <row r="2516" spans="1:13">
      <c r="A2516" t="s">
        <v>6120</v>
      </c>
      <c r="B2516" s="1">
        <v>43928.450532407405</v>
      </c>
      <c r="C2516" t="s">
        <v>7464</v>
      </c>
      <c r="D2516">
        <v>14</v>
      </c>
      <c r="E2516">
        <v>0</v>
      </c>
      <c r="F2516" t="s">
        <v>15</v>
      </c>
      <c r="G2516" t="s">
        <v>6122</v>
      </c>
      <c r="H2516" t="s">
        <v>6123</v>
      </c>
      <c r="I2516">
        <v>1051</v>
      </c>
      <c r="J2516" t="b">
        <v>0</v>
      </c>
      <c r="K2516">
        <v>929</v>
      </c>
      <c r="L2516">
        <v>11104</v>
      </c>
      <c r="M2516" s="1">
        <v>41918.556041666663</v>
      </c>
    </row>
    <row r="2517" spans="1:13">
      <c r="A2517" t="s">
        <v>7465</v>
      </c>
      <c r="B2517" s="1">
        <v>43928.450196759259</v>
      </c>
      <c r="C2517" t="s">
        <v>7466</v>
      </c>
      <c r="D2517">
        <v>0</v>
      </c>
      <c r="E2517">
        <v>0</v>
      </c>
      <c r="F2517" t="s">
        <v>15</v>
      </c>
      <c r="H2517" t="s">
        <v>7467</v>
      </c>
      <c r="I2517">
        <v>32</v>
      </c>
      <c r="J2517" t="b">
        <v>0</v>
      </c>
      <c r="K2517">
        <v>34</v>
      </c>
      <c r="L2517">
        <v>732</v>
      </c>
      <c r="M2517" s="1">
        <v>43705.292280092595</v>
      </c>
    </row>
    <row r="2518" spans="1:13">
      <c r="A2518" t="s">
        <v>7468</v>
      </c>
      <c r="B2518" s="1">
        <v>43928.449826388889</v>
      </c>
      <c r="C2518" t="s">
        <v>7469</v>
      </c>
      <c r="D2518">
        <v>17</v>
      </c>
      <c r="E2518">
        <v>0</v>
      </c>
      <c r="F2518" t="s">
        <v>15</v>
      </c>
      <c r="G2518" t="s">
        <v>1190</v>
      </c>
      <c r="H2518" t="s">
        <v>7470</v>
      </c>
      <c r="I2518">
        <v>943</v>
      </c>
      <c r="J2518" t="b">
        <v>0</v>
      </c>
      <c r="K2518">
        <v>889</v>
      </c>
      <c r="L2518">
        <v>10922</v>
      </c>
      <c r="M2518" s="1">
        <v>43532.743645833332</v>
      </c>
    </row>
    <row r="2519" spans="1:13">
      <c r="A2519" t="s">
        <v>7471</v>
      </c>
      <c r="B2519" s="1">
        <v>43928.449282407404</v>
      </c>
      <c r="C2519" t="s">
        <v>7472</v>
      </c>
      <c r="D2519">
        <v>6</v>
      </c>
      <c r="E2519">
        <v>0</v>
      </c>
      <c r="F2519" t="s">
        <v>15</v>
      </c>
      <c r="G2519" t="s">
        <v>3408</v>
      </c>
      <c r="H2519" t="s">
        <v>7473</v>
      </c>
      <c r="I2519">
        <v>526</v>
      </c>
      <c r="J2519" t="b">
        <v>0</v>
      </c>
      <c r="K2519">
        <v>359</v>
      </c>
      <c r="L2519">
        <v>6725</v>
      </c>
      <c r="M2519" s="1">
        <v>42526.007326388892</v>
      </c>
    </row>
    <row r="2520" spans="1:13">
      <c r="A2520" t="s">
        <v>7474</v>
      </c>
      <c r="B2520" s="1">
        <v>43928.449143518519</v>
      </c>
      <c r="C2520" t="s">
        <v>7475</v>
      </c>
      <c r="D2520">
        <v>0</v>
      </c>
      <c r="E2520">
        <v>0</v>
      </c>
      <c r="F2520" t="s">
        <v>15</v>
      </c>
      <c r="G2520" t="s">
        <v>7476</v>
      </c>
      <c r="H2520" t="s">
        <v>7477</v>
      </c>
      <c r="I2520">
        <v>2011</v>
      </c>
      <c r="J2520" t="b">
        <v>0</v>
      </c>
      <c r="K2520">
        <v>63</v>
      </c>
      <c r="L2520">
        <v>4995</v>
      </c>
      <c r="M2520" s="1">
        <v>41695.309293981481</v>
      </c>
    </row>
    <row r="2521" spans="1:13">
      <c r="A2521" t="s">
        <v>7478</v>
      </c>
      <c r="B2521" s="1">
        <v>43928.449097222219</v>
      </c>
      <c r="C2521" t="s">
        <v>7479</v>
      </c>
      <c r="D2521">
        <v>0</v>
      </c>
      <c r="E2521">
        <v>0</v>
      </c>
      <c r="F2521" t="s">
        <v>15</v>
      </c>
      <c r="G2521" t="s">
        <v>7480</v>
      </c>
      <c r="H2521" t="s">
        <v>7481</v>
      </c>
      <c r="I2521">
        <v>70</v>
      </c>
      <c r="J2521" t="b">
        <v>0</v>
      </c>
      <c r="K2521">
        <v>67</v>
      </c>
      <c r="L2521">
        <v>296</v>
      </c>
      <c r="M2521" s="1">
        <v>42213.482974537037</v>
      </c>
    </row>
    <row r="2522" spans="1:13">
      <c r="A2522" t="s">
        <v>7482</v>
      </c>
      <c r="B2522" s="1">
        <v>43928.448958333334</v>
      </c>
      <c r="C2522" t="s">
        <v>7483</v>
      </c>
      <c r="D2522">
        <v>0</v>
      </c>
      <c r="E2522">
        <v>0</v>
      </c>
      <c r="F2522" t="s">
        <v>15</v>
      </c>
      <c r="H2522" t="s">
        <v>7484</v>
      </c>
      <c r="I2522">
        <v>218</v>
      </c>
      <c r="J2522" t="b">
        <v>0</v>
      </c>
      <c r="K2522">
        <v>438</v>
      </c>
      <c r="L2522">
        <v>5896</v>
      </c>
      <c r="M2522" s="1">
        <v>42913.549189814818</v>
      </c>
    </row>
    <row r="2523" spans="1:13">
      <c r="A2523" t="s">
        <v>7485</v>
      </c>
      <c r="B2523" s="1">
        <v>43928.448935185188</v>
      </c>
      <c r="C2523" t="s">
        <v>7486</v>
      </c>
      <c r="D2523">
        <v>0</v>
      </c>
      <c r="E2523">
        <v>0</v>
      </c>
      <c r="F2523" t="s">
        <v>15</v>
      </c>
      <c r="H2523" t="s">
        <v>7487</v>
      </c>
      <c r="I2523">
        <v>2270</v>
      </c>
      <c r="J2523" t="b">
        <v>0</v>
      </c>
      <c r="K2523">
        <v>2247</v>
      </c>
      <c r="L2523">
        <v>117262</v>
      </c>
      <c r="M2523" s="1">
        <v>40527.453726851854</v>
      </c>
    </row>
    <row r="2524" spans="1:13">
      <c r="A2524" t="s">
        <v>3210</v>
      </c>
      <c r="B2524" s="1">
        <v>43928.448912037034</v>
      </c>
      <c r="C2524" t="s">
        <v>7488</v>
      </c>
      <c r="D2524">
        <v>0</v>
      </c>
      <c r="E2524">
        <v>0</v>
      </c>
      <c r="F2524" t="s">
        <v>15</v>
      </c>
      <c r="G2524" t="s">
        <v>3212</v>
      </c>
      <c r="H2524" t="s">
        <v>3213</v>
      </c>
      <c r="I2524">
        <v>4719</v>
      </c>
      <c r="J2524" t="b">
        <v>0</v>
      </c>
      <c r="K2524">
        <v>5211</v>
      </c>
      <c r="L2524">
        <v>32676</v>
      </c>
      <c r="M2524" s="1">
        <v>40234.171597222223</v>
      </c>
    </row>
    <row r="2525" spans="1:13">
      <c r="A2525" t="s">
        <v>870</v>
      </c>
      <c r="B2525" s="1">
        <v>43928.448217592595</v>
      </c>
      <c r="C2525" t="e">
        <f ca="1">runesorcery25 PayPay賽銭はどっかにあった気がする…😂</f>
        <v>#NAME?</v>
      </c>
      <c r="D2525">
        <v>0</v>
      </c>
      <c r="E2525">
        <v>0</v>
      </c>
      <c r="F2525" t="s">
        <v>15</v>
      </c>
      <c r="G2525" t="s">
        <v>872</v>
      </c>
      <c r="H2525" t="s">
        <v>873</v>
      </c>
      <c r="I2525">
        <v>337</v>
      </c>
      <c r="J2525" t="b">
        <v>0</v>
      </c>
      <c r="K2525">
        <v>320</v>
      </c>
      <c r="L2525">
        <v>2229</v>
      </c>
      <c r="M2525" s="1">
        <v>43270.244363425925</v>
      </c>
    </row>
    <row r="2526" spans="1:13">
      <c r="A2526" t="s">
        <v>7489</v>
      </c>
      <c r="B2526" s="1">
        <v>43928.447835648149</v>
      </c>
      <c r="C2526" t="e">
        <f ca="1">chai117 私も2日前に財布忘れた。でも買い物はほとんどpaypay使ってるから財布無いことに気づいたの家帰ってからだった 笑</f>
        <v>#NAME?</v>
      </c>
      <c r="D2526">
        <v>1</v>
      </c>
      <c r="E2526">
        <v>0</v>
      </c>
      <c r="F2526" t="s">
        <v>15</v>
      </c>
      <c r="I2526">
        <v>9</v>
      </c>
      <c r="J2526" t="b">
        <v>0</v>
      </c>
      <c r="K2526">
        <v>26</v>
      </c>
      <c r="L2526">
        <v>1470</v>
      </c>
      <c r="M2526" s="1">
        <v>40548.278391203705</v>
      </c>
    </row>
    <row r="2527" spans="1:13">
      <c r="A2527" t="s">
        <v>7490</v>
      </c>
      <c r="B2527" s="1">
        <v>43928.447824074072</v>
      </c>
      <c r="C2527" t="s">
        <v>7491</v>
      </c>
      <c r="D2527">
        <v>0</v>
      </c>
      <c r="E2527">
        <v>0</v>
      </c>
      <c r="F2527" t="s">
        <v>15</v>
      </c>
      <c r="G2527" t="s">
        <v>7492</v>
      </c>
      <c r="H2527" t="s">
        <v>7493</v>
      </c>
      <c r="I2527">
        <v>655</v>
      </c>
      <c r="J2527" t="b">
        <v>0</v>
      </c>
      <c r="K2527">
        <v>511</v>
      </c>
      <c r="L2527">
        <v>324437</v>
      </c>
      <c r="M2527" s="1">
        <v>40774.703344907408</v>
      </c>
    </row>
    <row r="2528" spans="1:13" ht="81">
      <c r="A2528" t="s">
        <v>1740</v>
      </c>
      <c r="B2528" s="1">
        <v>43928.447048611109</v>
      </c>
      <c r="C2528" t="s">
        <v>7494</v>
      </c>
      <c r="D2528">
        <v>0</v>
      </c>
      <c r="E2528">
        <v>0</v>
      </c>
      <c r="F2528" t="s">
        <v>15</v>
      </c>
      <c r="H2528" s="2" t="s">
        <v>1742</v>
      </c>
      <c r="I2528">
        <v>100</v>
      </c>
      <c r="J2528" t="b">
        <v>0</v>
      </c>
      <c r="K2528">
        <v>100</v>
      </c>
      <c r="L2528">
        <v>8682</v>
      </c>
      <c r="M2528" s="1">
        <v>43422.674872685187</v>
      </c>
    </row>
    <row r="2529" spans="1:13">
      <c r="A2529" t="s">
        <v>7495</v>
      </c>
      <c r="B2529" s="1">
        <v>43928.44703703704</v>
      </c>
      <c r="C2529" t="s">
        <v>7496</v>
      </c>
      <c r="D2529">
        <v>2</v>
      </c>
      <c r="E2529">
        <v>0</v>
      </c>
      <c r="F2529" t="s">
        <v>15</v>
      </c>
      <c r="H2529" t="s">
        <v>7497</v>
      </c>
      <c r="I2529">
        <v>149</v>
      </c>
      <c r="J2529" t="b">
        <v>0</v>
      </c>
      <c r="K2529">
        <v>98</v>
      </c>
      <c r="L2529">
        <v>7172</v>
      </c>
      <c r="M2529" s="1">
        <v>43375.506458333337</v>
      </c>
    </row>
    <row r="2530" spans="1:13">
      <c r="A2530" t="s">
        <v>7498</v>
      </c>
      <c r="B2530" s="1">
        <v>43928.446840277778</v>
      </c>
      <c r="C2530" t="e">
        <f ca="1">_xlfn.SINGLE(h_nagayama _xlfn.SINGLE(naitouwwwww 日本は後進国ではありません。先の大戦を戦い抜いた先人達がいて)),私達がいるのです。こんなくだらない林家PayPayは廃止にした方が好ましいです。</f>
        <v>#NAME?</v>
      </c>
      <c r="D2530">
        <v>3</v>
      </c>
      <c r="E2530">
        <v>0</v>
      </c>
      <c r="F2530" t="s">
        <v>15</v>
      </c>
      <c r="H2530" t="s">
        <v>7499</v>
      </c>
      <c r="I2530">
        <v>85</v>
      </c>
      <c r="J2530" t="b">
        <v>0</v>
      </c>
      <c r="K2530">
        <v>28</v>
      </c>
      <c r="L2530">
        <v>239</v>
      </c>
      <c r="M2530" s="1">
        <v>43913.036944444444</v>
      </c>
    </row>
    <row r="2531" spans="1:13">
      <c r="A2531" t="s">
        <v>7500</v>
      </c>
      <c r="B2531" s="1">
        <v>43928.44635416667</v>
      </c>
      <c r="C2531" t="s">
        <v>7501</v>
      </c>
      <c r="D2531">
        <v>0</v>
      </c>
      <c r="E2531">
        <v>0</v>
      </c>
      <c r="F2531" t="s">
        <v>15</v>
      </c>
      <c r="G2531" t="s">
        <v>7502</v>
      </c>
      <c r="H2531" t="s">
        <v>7503</v>
      </c>
      <c r="I2531">
        <v>306</v>
      </c>
      <c r="J2531" t="b">
        <v>0</v>
      </c>
      <c r="K2531">
        <v>717</v>
      </c>
      <c r="L2531">
        <v>15475</v>
      </c>
      <c r="M2531" s="1">
        <v>40603.608217592591</v>
      </c>
    </row>
    <row r="2532" spans="1:13">
      <c r="A2532" t="s">
        <v>7504</v>
      </c>
      <c r="B2532" s="1">
        <v>43928.446261574078</v>
      </c>
      <c r="C2532" t="e">
        <f ca="1">_xlfn.SINGLE(light87572757 勘違いする人達もいると思うので欲しいものリストやpaypay？と言う文章は言い方を変えた方がいいかと思います。勘違いしてしまい),すみませんでした。</f>
        <v>#NAME?</v>
      </c>
      <c r="D2532">
        <v>0</v>
      </c>
      <c r="E2532">
        <v>0</v>
      </c>
      <c r="F2532" t="s">
        <v>15</v>
      </c>
      <c r="G2532" t="s">
        <v>7505</v>
      </c>
      <c r="H2532" t="s">
        <v>7506</v>
      </c>
      <c r="I2532">
        <v>413</v>
      </c>
      <c r="J2532" t="b">
        <v>0</v>
      </c>
      <c r="K2532">
        <v>392</v>
      </c>
      <c r="L2532">
        <v>2745</v>
      </c>
      <c r="M2532" s="1">
        <v>43254.612233796295</v>
      </c>
    </row>
    <row r="2533" spans="1:13">
      <c r="A2533" t="s">
        <v>7507</v>
      </c>
      <c r="B2533" s="1">
        <v>43928.445462962962</v>
      </c>
      <c r="C2533" t="s">
        <v>7508</v>
      </c>
      <c r="D2533">
        <v>2</v>
      </c>
      <c r="E2533">
        <v>0</v>
      </c>
      <c r="F2533" t="s">
        <v>15</v>
      </c>
      <c r="H2533" t="s">
        <v>7509</v>
      </c>
      <c r="I2533">
        <v>319</v>
      </c>
      <c r="J2533" t="b">
        <v>0</v>
      </c>
      <c r="K2533">
        <v>468</v>
      </c>
      <c r="L2533">
        <v>10421</v>
      </c>
      <c r="M2533" s="1">
        <v>42392.433506944442</v>
      </c>
    </row>
    <row r="2534" spans="1:13">
      <c r="A2534" t="s">
        <v>7510</v>
      </c>
      <c r="B2534" s="1">
        <v>43928.445300925923</v>
      </c>
      <c r="C2534" t="s">
        <v>7511</v>
      </c>
      <c r="D2534">
        <v>0</v>
      </c>
      <c r="E2534">
        <v>0</v>
      </c>
      <c r="F2534" t="s">
        <v>15</v>
      </c>
      <c r="H2534" t="s">
        <v>7512</v>
      </c>
      <c r="I2534">
        <v>1853</v>
      </c>
      <c r="J2534" t="b">
        <v>0</v>
      </c>
      <c r="K2534">
        <v>426</v>
      </c>
      <c r="L2534">
        <v>59018</v>
      </c>
      <c r="M2534" s="1">
        <v>41091.425405092596</v>
      </c>
    </row>
    <row r="2535" spans="1:13">
      <c r="A2535" t="s">
        <v>7513</v>
      </c>
      <c r="B2535" s="1">
        <v>43928.444652777776</v>
      </c>
      <c r="C2535" t="s">
        <v>7514</v>
      </c>
      <c r="D2535">
        <v>0</v>
      </c>
      <c r="E2535">
        <v>0</v>
      </c>
      <c r="F2535" t="s">
        <v>15</v>
      </c>
      <c r="G2535" t="s">
        <v>243</v>
      </c>
      <c r="H2535" t="s">
        <v>7515</v>
      </c>
      <c r="I2535">
        <v>1174</v>
      </c>
      <c r="J2535" t="b">
        <v>0</v>
      </c>
      <c r="K2535">
        <v>1387</v>
      </c>
      <c r="L2535">
        <v>138184</v>
      </c>
      <c r="M2535" s="1">
        <v>40270.535266203704</v>
      </c>
    </row>
    <row r="2536" spans="1:13">
      <c r="A2536" t="s">
        <v>110</v>
      </c>
      <c r="B2536" s="1">
        <v>43928.44462962963</v>
      </c>
      <c r="C2536" t="s">
        <v>7516</v>
      </c>
      <c r="D2536">
        <v>0</v>
      </c>
      <c r="E2536">
        <v>0</v>
      </c>
      <c r="F2536" t="s">
        <v>15</v>
      </c>
      <c r="H2536" t="s">
        <v>112</v>
      </c>
      <c r="I2536">
        <v>8</v>
      </c>
      <c r="J2536" t="b">
        <v>0</v>
      </c>
      <c r="K2536">
        <v>6</v>
      </c>
      <c r="L2536">
        <v>59</v>
      </c>
      <c r="M2536" s="1">
        <v>43919.214965277781</v>
      </c>
    </row>
    <row r="2537" spans="1:13">
      <c r="A2537" t="s">
        <v>7517</v>
      </c>
      <c r="B2537" s="1">
        <v>43928.444560185184</v>
      </c>
      <c r="C2537" t="s">
        <v>7518</v>
      </c>
      <c r="D2537">
        <v>0</v>
      </c>
      <c r="E2537">
        <v>0</v>
      </c>
      <c r="F2537" t="s">
        <v>15</v>
      </c>
      <c r="G2537" t="s">
        <v>7519</v>
      </c>
      <c r="H2537" t="s">
        <v>7520</v>
      </c>
      <c r="I2537">
        <v>65</v>
      </c>
      <c r="J2537" t="b">
        <v>0</v>
      </c>
      <c r="K2537">
        <v>312</v>
      </c>
      <c r="L2537">
        <v>341</v>
      </c>
      <c r="M2537" s="1">
        <v>42840.179016203707</v>
      </c>
    </row>
    <row r="2538" spans="1:13">
      <c r="A2538" t="s">
        <v>7521</v>
      </c>
      <c r="B2538" s="1">
        <v>43928.444398148145</v>
      </c>
      <c r="C2538" t="s">
        <v>7522</v>
      </c>
      <c r="D2538">
        <v>0</v>
      </c>
      <c r="E2538">
        <v>0</v>
      </c>
      <c r="F2538" t="s">
        <v>15</v>
      </c>
      <c r="G2538" t="s">
        <v>7523</v>
      </c>
      <c r="H2538" t="s">
        <v>7524</v>
      </c>
      <c r="I2538">
        <v>400</v>
      </c>
      <c r="J2538" t="b">
        <v>0</v>
      </c>
      <c r="K2538">
        <v>437</v>
      </c>
      <c r="L2538">
        <v>34506</v>
      </c>
      <c r="M2538" s="1">
        <v>40438.460775462961</v>
      </c>
    </row>
    <row r="2539" spans="1:13">
      <c r="A2539" t="s">
        <v>7525</v>
      </c>
      <c r="B2539" s="1">
        <v>43928.444201388891</v>
      </c>
      <c r="C2539" t="s">
        <v>7526</v>
      </c>
      <c r="D2539">
        <v>0</v>
      </c>
      <c r="E2539">
        <v>0</v>
      </c>
      <c r="F2539" t="s">
        <v>15</v>
      </c>
      <c r="H2539" t="s">
        <v>7527</v>
      </c>
      <c r="I2539">
        <v>39</v>
      </c>
      <c r="J2539" t="b">
        <v>0</v>
      </c>
      <c r="K2539">
        <v>11</v>
      </c>
      <c r="L2539">
        <v>905</v>
      </c>
      <c r="M2539" s="1">
        <v>43763.10193287037</v>
      </c>
    </row>
    <row r="2540" spans="1:13" ht="175.5">
      <c r="A2540" t="s">
        <v>7528</v>
      </c>
      <c r="B2540" s="1">
        <v>43928.443472222221</v>
      </c>
      <c r="C2540" t="s">
        <v>7529</v>
      </c>
      <c r="D2540">
        <v>1</v>
      </c>
      <c r="E2540">
        <v>0</v>
      </c>
      <c r="F2540" t="s">
        <v>15</v>
      </c>
      <c r="G2540" t="s">
        <v>3363</v>
      </c>
      <c r="H2540" s="2" t="s">
        <v>7530</v>
      </c>
      <c r="I2540">
        <v>825</v>
      </c>
      <c r="J2540" t="b">
        <v>0</v>
      </c>
      <c r="K2540">
        <v>1747</v>
      </c>
      <c r="L2540">
        <v>21903</v>
      </c>
      <c r="M2540" s="1">
        <v>40456.51284722222</v>
      </c>
    </row>
    <row r="2541" spans="1:13">
      <c r="A2541" t="s">
        <v>7531</v>
      </c>
      <c r="B2541" s="1">
        <v>43928.442916666667</v>
      </c>
      <c r="C2541" t="s">
        <v>7532</v>
      </c>
      <c r="D2541">
        <v>14</v>
      </c>
      <c r="E2541">
        <v>0</v>
      </c>
      <c r="F2541" t="s">
        <v>15</v>
      </c>
      <c r="G2541" t="s">
        <v>7533</v>
      </c>
      <c r="H2541" t="s">
        <v>7534</v>
      </c>
      <c r="I2541">
        <v>1782</v>
      </c>
      <c r="J2541" t="b">
        <v>0</v>
      </c>
      <c r="K2541">
        <v>16</v>
      </c>
      <c r="L2541">
        <v>1553</v>
      </c>
      <c r="M2541" s="1">
        <v>43196.189502314817</v>
      </c>
    </row>
    <row r="2542" spans="1:13">
      <c r="A2542" t="s">
        <v>7535</v>
      </c>
      <c r="B2542" s="1">
        <v>43928.442071759258</v>
      </c>
      <c r="C2542" t="s">
        <v>7536</v>
      </c>
      <c r="D2542">
        <v>7</v>
      </c>
      <c r="E2542">
        <v>0</v>
      </c>
      <c r="F2542" t="s">
        <v>15</v>
      </c>
      <c r="G2542" t="s">
        <v>7537</v>
      </c>
      <c r="H2542" t="s">
        <v>7538</v>
      </c>
      <c r="I2542">
        <v>986</v>
      </c>
      <c r="J2542" t="b">
        <v>0</v>
      </c>
      <c r="K2542">
        <v>590</v>
      </c>
      <c r="L2542">
        <v>4171</v>
      </c>
      <c r="M2542" s="1">
        <v>41461.317662037036</v>
      </c>
    </row>
    <row r="2543" spans="1:13">
      <c r="A2543" t="s">
        <v>691</v>
      </c>
      <c r="B2543" s="1">
        <v>43928.44190972222</v>
      </c>
      <c r="C2543" t="s">
        <v>7539</v>
      </c>
      <c r="D2543">
        <v>24</v>
      </c>
      <c r="E2543">
        <v>0</v>
      </c>
      <c r="F2543" t="s">
        <v>15</v>
      </c>
      <c r="G2543" t="s">
        <v>693</v>
      </c>
      <c r="H2543" t="s">
        <v>694</v>
      </c>
      <c r="I2543">
        <v>1218</v>
      </c>
      <c r="J2543" t="b">
        <v>0</v>
      </c>
      <c r="K2543">
        <v>871</v>
      </c>
      <c r="L2543">
        <v>256585</v>
      </c>
      <c r="M2543" s="1">
        <v>40302.247685185182</v>
      </c>
    </row>
    <row r="2544" spans="1:13">
      <c r="A2544" t="s">
        <v>7540</v>
      </c>
      <c r="B2544" s="1">
        <v>43928.441006944442</v>
      </c>
      <c r="C2544" t="s">
        <v>7541</v>
      </c>
      <c r="D2544">
        <v>0</v>
      </c>
      <c r="E2544">
        <v>0</v>
      </c>
      <c r="F2544" t="s">
        <v>15</v>
      </c>
      <c r="G2544" t="s">
        <v>880</v>
      </c>
      <c r="H2544" t="s">
        <v>7542</v>
      </c>
      <c r="I2544">
        <v>35</v>
      </c>
      <c r="J2544" t="b">
        <v>0</v>
      </c>
      <c r="K2544">
        <v>68</v>
      </c>
      <c r="L2544">
        <v>1080</v>
      </c>
      <c r="M2544" s="1">
        <v>40349.378900462965</v>
      </c>
    </row>
    <row r="2545" spans="1:13">
      <c r="A2545" t="s">
        <v>7543</v>
      </c>
      <c r="B2545" s="1">
        <v>43928.439722222225</v>
      </c>
      <c r="C2545" t="e">
        <f ca="1">_xlfn.SINGLE(nukao_jinro PayPay使いたい→そこに至るまでの操作方法は一切知らないから手取り足取り教えてくれ),だからな可愛いけどめちゃくちゃ厄介だし,ご高齢にごねられたらめちゃくちゃストレスになるんだよ……</f>
        <v>#NAME?</v>
      </c>
      <c r="D2545">
        <v>0</v>
      </c>
      <c r="E2545">
        <v>1</v>
      </c>
      <c r="F2545" t="s">
        <v>15</v>
      </c>
      <c r="G2545" t="s">
        <v>3704</v>
      </c>
      <c r="H2545" t="s">
        <v>7544</v>
      </c>
      <c r="I2545">
        <v>185</v>
      </c>
      <c r="J2545" t="b">
        <v>0</v>
      </c>
      <c r="K2545">
        <v>187</v>
      </c>
      <c r="L2545">
        <v>88202</v>
      </c>
      <c r="M2545" s="1">
        <v>41952.681979166664</v>
      </c>
    </row>
    <row r="2546" spans="1:13">
      <c r="A2546" t="s">
        <v>7545</v>
      </c>
      <c r="B2546" s="1">
        <v>43928.43959490741</v>
      </c>
      <c r="C2546" t="s">
        <v>7546</v>
      </c>
      <c r="D2546">
        <v>1</v>
      </c>
      <c r="E2546">
        <v>0</v>
      </c>
      <c r="F2546" t="s">
        <v>15</v>
      </c>
      <c r="G2546" t="s">
        <v>7547</v>
      </c>
      <c r="H2546" t="s">
        <v>7548</v>
      </c>
      <c r="I2546">
        <v>534</v>
      </c>
      <c r="J2546" t="b">
        <v>0</v>
      </c>
      <c r="K2546">
        <v>420</v>
      </c>
      <c r="L2546">
        <v>326</v>
      </c>
      <c r="M2546" s="1">
        <v>42317.591874999998</v>
      </c>
    </row>
    <row r="2547" spans="1:13">
      <c r="A2547" t="s">
        <v>7549</v>
      </c>
      <c r="B2547" s="1">
        <v>43928.438680555555</v>
      </c>
      <c r="C2547" t="s">
        <v>7550</v>
      </c>
      <c r="D2547">
        <v>1</v>
      </c>
      <c r="E2547">
        <v>0</v>
      </c>
      <c r="F2547" t="s">
        <v>15</v>
      </c>
      <c r="G2547" t="s">
        <v>6306</v>
      </c>
      <c r="H2547" t="s">
        <v>7551</v>
      </c>
      <c r="I2547">
        <v>179</v>
      </c>
      <c r="J2547" t="b">
        <v>0</v>
      </c>
      <c r="K2547">
        <v>311</v>
      </c>
      <c r="L2547">
        <v>37857</v>
      </c>
      <c r="M2547" s="1">
        <v>40113.243449074071</v>
      </c>
    </row>
    <row r="2548" spans="1:13" ht="54">
      <c r="A2548" t="s">
        <v>7552</v>
      </c>
      <c r="B2548" s="1">
        <v>43928.438402777778</v>
      </c>
      <c r="C2548" t="s">
        <v>7553</v>
      </c>
      <c r="D2548">
        <v>14</v>
      </c>
      <c r="E2548">
        <v>2</v>
      </c>
      <c r="F2548" t="s">
        <v>15</v>
      </c>
      <c r="G2548" t="s">
        <v>7554</v>
      </c>
      <c r="H2548" s="2" t="s">
        <v>7555</v>
      </c>
      <c r="I2548">
        <v>907</v>
      </c>
      <c r="J2548" t="b">
        <v>0</v>
      </c>
      <c r="K2548">
        <v>362</v>
      </c>
      <c r="L2548">
        <v>55968</v>
      </c>
      <c r="M2548" s="1">
        <v>39965.937962962962</v>
      </c>
    </row>
    <row r="2549" spans="1:13">
      <c r="A2549" t="s">
        <v>7556</v>
      </c>
      <c r="B2549" s="1">
        <v>43928.437523148146</v>
      </c>
      <c r="C2549" t="s">
        <v>7557</v>
      </c>
      <c r="D2549">
        <v>3</v>
      </c>
      <c r="E2549">
        <v>0</v>
      </c>
      <c r="F2549" t="s">
        <v>15</v>
      </c>
      <c r="G2549" t="s">
        <v>4041</v>
      </c>
      <c r="H2549" t="s">
        <v>7558</v>
      </c>
      <c r="I2549">
        <v>704</v>
      </c>
      <c r="J2549" t="b">
        <v>0</v>
      </c>
      <c r="K2549">
        <v>851</v>
      </c>
      <c r="L2549">
        <v>1503</v>
      </c>
      <c r="M2549" s="1">
        <v>43501.702557870369</v>
      </c>
    </row>
    <row r="2550" spans="1:13">
      <c r="A2550" t="s">
        <v>7559</v>
      </c>
      <c r="B2550" s="1">
        <v>43928.437372685185</v>
      </c>
      <c r="C2550" t="s">
        <v>7560</v>
      </c>
      <c r="D2550">
        <v>0</v>
      </c>
      <c r="E2550">
        <v>0</v>
      </c>
      <c r="F2550" t="s">
        <v>15</v>
      </c>
      <c r="G2550" t="s">
        <v>7561</v>
      </c>
      <c r="H2550" t="s">
        <v>7562</v>
      </c>
      <c r="I2550">
        <v>130</v>
      </c>
      <c r="J2550" t="b">
        <v>0</v>
      </c>
      <c r="K2550">
        <v>61</v>
      </c>
      <c r="L2550">
        <v>316</v>
      </c>
      <c r="M2550" s="1">
        <v>43350.289675925924</v>
      </c>
    </row>
    <row r="2551" spans="1:13" ht="81">
      <c r="A2551" t="s">
        <v>7563</v>
      </c>
      <c r="B2551" s="1">
        <v>43928.437071759261</v>
      </c>
      <c r="C2551" t="s">
        <v>7564</v>
      </c>
      <c r="D2551">
        <v>23</v>
      </c>
      <c r="E2551">
        <v>0</v>
      </c>
      <c r="F2551" t="s">
        <v>15</v>
      </c>
      <c r="G2551" t="s">
        <v>7565</v>
      </c>
      <c r="H2551" s="2" t="s">
        <v>7566</v>
      </c>
      <c r="I2551">
        <v>344</v>
      </c>
      <c r="J2551" t="b">
        <v>0</v>
      </c>
      <c r="K2551">
        <v>403</v>
      </c>
      <c r="L2551">
        <v>48007</v>
      </c>
      <c r="M2551" s="1">
        <v>42062.538206018522</v>
      </c>
    </row>
    <row r="2552" spans="1:13">
      <c r="A2552" t="s">
        <v>7567</v>
      </c>
      <c r="B2552" s="1">
        <v>43928.436956018515</v>
      </c>
      <c r="C2552" t="s">
        <v>7568</v>
      </c>
      <c r="D2552">
        <v>12</v>
      </c>
      <c r="E2552">
        <v>0</v>
      </c>
      <c r="F2552" t="s">
        <v>15</v>
      </c>
      <c r="G2552" t="s">
        <v>7569</v>
      </c>
      <c r="H2552" t="s">
        <v>7570</v>
      </c>
      <c r="I2552">
        <v>876</v>
      </c>
      <c r="J2552" t="b">
        <v>0</v>
      </c>
      <c r="K2552">
        <v>821</v>
      </c>
      <c r="L2552">
        <v>25936</v>
      </c>
      <c r="M2552" s="1">
        <v>40591.267997685187</v>
      </c>
    </row>
    <row r="2553" spans="1:13">
      <c r="A2553" t="s">
        <v>7571</v>
      </c>
      <c r="B2553" s="1">
        <v>43928.436377314814</v>
      </c>
      <c r="C2553" t="s">
        <v>7572</v>
      </c>
      <c r="D2553">
        <v>0</v>
      </c>
      <c r="E2553">
        <v>0</v>
      </c>
      <c r="F2553" t="s">
        <v>15</v>
      </c>
      <c r="G2553" t="s">
        <v>7573</v>
      </c>
      <c r="H2553" t="s">
        <v>7574</v>
      </c>
      <c r="I2553">
        <v>5442</v>
      </c>
      <c r="J2553" t="b">
        <v>0</v>
      </c>
      <c r="K2553">
        <v>204</v>
      </c>
      <c r="L2553">
        <v>11537</v>
      </c>
      <c r="M2553" s="1">
        <v>43697.65892361111</v>
      </c>
    </row>
    <row r="2554" spans="1:13">
      <c r="A2554" t="s">
        <v>824</v>
      </c>
      <c r="B2554" s="1">
        <v>43928.436249999999</v>
      </c>
      <c r="C2554" t="s">
        <v>7575</v>
      </c>
      <c r="D2554">
        <v>0</v>
      </c>
      <c r="E2554">
        <v>0</v>
      </c>
      <c r="F2554" t="s">
        <v>15</v>
      </c>
      <c r="H2554" t="s">
        <v>826</v>
      </c>
      <c r="I2554">
        <v>620</v>
      </c>
      <c r="J2554" t="b">
        <v>0</v>
      </c>
      <c r="K2554">
        <v>595</v>
      </c>
      <c r="L2554">
        <v>595</v>
      </c>
      <c r="M2554" s="1">
        <v>43891.340150462966</v>
      </c>
    </row>
    <row r="2555" spans="1:13">
      <c r="A2555" t="s">
        <v>7576</v>
      </c>
      <c r="B2555" s="1">
        <v>43928.435879629629</v>
      </c>
      <c r="C2555" t="s">
        <v>7577</v>
      </c>
      <c r="D2555">
        <v>0</v>
      </c>
      <c r="E2555">
        <v>0</v>
      </c>
      <c r="F2555" t="s">
        <v>15</v>
      </c>
      <c r="G2555" t="s">
        <v>7578</v>
      </c>
      <c r="H2555" t="s">
        <v>7579</v>
      </c>
      <c r="I2555">
        <v>586</v>
      </c>
      <c r="J2555" t="b">
        <v>0</v>
      </c>
      <c r="K2555">
        <v>326</v>
      </c>
      <c r="L2555">
        <v>7654</v>
      </c>
      <c r="M2555" s="1">
        <v>42706.028067129628</v>
      </c>
    </row>
    <row r="2556" spans="1:13">
      <c r="A2556" t="s">
        <v>7580</v>
      </c>
      <c r="B2556" s="1">
        <v>43928.435567129629</v>
      </c>
      <c r="C2556" t="s">
        <v>7581</v>
      </c>
      <c r="D2556">
        <v>0</v>
      </c>
      <c r="E2556">
        <v>0</v>
      </c>
      <c r="F2556" t="s">
        <v>15</v>
      </c>
      <c r="G2556" t="s">
        <v>7582</v>
      </c>
      <c r="H2556" t="s">
        <v>7583</v>
      </c>
      <c r="I2556">
        <v>3122</v>
      </c>
      <c r="J2556" t="b">
        <v>0</v>
      </c>
      <c r="K2556">
        <v>3322</v>
      </c>
      <c r="L2556">
        <v>626044</v>
      </c>
      <c r="M2556" s="1">
        <v>40190.331134259257</v>
      </c>
    </row>
    <row r="2557" spans="1:13" ht="121.5">
      <c r="A2557" t="s">
        <v>2356</v>
      </c>
      <c r="B2557" s="1">
        <v>43928.43509259259</v>
      </c>
      <c r="C2557" t="s">
        <v>7584</v>
      </c>
      <c r="D2557">
        <v>0</v>
      </c>
      <c r="E2557">
        <v>0</v>
      </c>
      <c r="F2557" t="s">
        <v>15</v>
      </c>
      <c r="G2557" t="s">
        <v>2358</v>
      </c>
      <c r="H2557" s="2" t="s">
        <v>2359</v>
      </c>
      <c r="I2557">
        <v>3495</v>
      </c>
      <c r="J2557" t="b">
        <v>0</v>
      </c>
      <c r="K2557">
        <v>2791</v>
      </c>
      <c r="L2557">
        <v>20443</v>
      </c>
      <c r="M2557" s="1">
        <v>40234.284351851849</v>
      </c>
    </row>
    <row r="2558" spans="1:13">
      <c r="A2558" t="s">
        <v>7585</v>
      </c>
      <c r="B2558" s="1">
        <v>43928.434814814813</v>
      </c>
      <c r="C2558" t="s">
        <v>7586</v>
      </c>
      <c r="D2558">
        <v>0</v>
      </c>
      <c r="E2558">
        <v>0</v>
      </c>
      <c r="F2558" t="s">
        <v>15</v>
      </c>
      <c r="G2558" t="s">
        <v>7587</v>
      </c>
      <c r="H2558" t="s">
        <v>7588</v>
      </c>
      <c r="I2558">
        <v>149</v>
      </c>
      <c r="J2558" t="b">
        <v>0</v>
      </c>
      <c r="K2558">
        <v>83</v>
      </c>
      <c r="L2558">
        <v>47866</v>
      </c>
      <c r="M2558" s="1">
        <v>40106.5390625</v>
      </c>
    </row>
    <row r="2559" spans="1:13">
      <c r="A2559" t="s">
        <v>7585</v>
      </c>
      <c r="B2559" s="1">
        <v>43928.434803240743</v>
      </c>
      <c r="C2559" t="s">
        <v>7589</v>
      </c>
      <c r="D2559">
        <v>0</v>
      </c>
      <c r="E2559">
        <v>0</v>
      </c>
      <c r="F2559" t="s">
        <v>15</v>
      </c>
      <c r="G2559" t="s">
        <v>7587</v>
      </c>
      <c r="H2559" t="s">
        <v>7588</v>
      </c>
      <c r="I2559">
        <v>149</v>
      </c>
      <c r="J2559" t="b">
        <v>0</v>
      </c>
      <c r="K2559">
        <v>83</v>
      </c>
      <c r="L2559">
        <v>47866</v>
      </c>
      <c r="M2559" s="1">
        <v>40106.5390625</v>
      </c>
    </row>
    <row r="2560" spans="1:13">
      <c r="A2560" t="s">
        <v>7585</v>
      </c>
      <c r="B2560" s="1">
        <v>43928.434803240743</v>
      </c>
      <c r="C2560" t="s">
        <v>7590</v>
      </c>
      <c r="D2560">
        <v>0</v>
      </c>
      <c r="E2560">
        <v>0</v>
      </c>
      <c r="F2560" t="s">
        <v>15</v>
      </c>
      <c r="G2560" t="s">
        <v>7587</v>
      </c>
      <c r="H2560" t="s">
        <v>7588</v>
      </c>
      <c r="I2560">
        <v>149</v>
      </c>
      <c r="J2560" t="b">
        <v>0</v>
      </c>
      <c r="K2560">
        <v>83</v>
      </c>
      <c r="L2560">
        <v>47866</v>
      </c>
      <c r="M2560" s="1">
        <v>40106.5390625</v>
      </c>
    </row>
    <row r="2561" spans="1:13">
      <c r="A2561" t="s">
        <v>7591</v>
      </c>
      <c r="B2561" s="1">
        <v>43928.43478009259</v>
      </c>
      <c r="C2561" t="s">
        <v>7592</v>
      </c>
      <c r="D2561">
        <v>85</v>
      </c>
      <c r="E2561">
        <v>62</v>
      </c>
      <c r="F2561" t="s">
        <v>15</v>
      </c>
      <c r="G2561" t="s">
        <v>7593</v>
      </c>
      <c r="H2561" t="s">
        <v>7594</v>
      </c>
      <c r="I2561">
        <v>24338</v>
      </c>
      <c r="J2561" t="b">
        <v>0</v>
      </c>
      <c r="K2561">
        <v>848</v>
      </c>
      <c r="L2561">
        <v>21913</v>
      </c>
      <c r="M2561" s="1">
        <v>43395.651250000003</v>
      </c>
    </row>
    <row r="2562" spans="1:13">
      <c r="A2562" t="s">
        <v>7595</v>
      </c>
      <c r="B2562" s="1">
        <v>43928.434560185182</v>
      </c>
      <c r="C2562" t="s">
        <v>7596</v>
      </c>
      <c r="D2562">
        <v>7</v>
      </c>
      <c r="E2562">
        <v>1</v>
      </c>
      <c r="F2562" t="s">
        <v>15</v>
      </c>
      <c r="H2562" t="s">
        <v>7597</v>
      </c>
      <c r="I2562">
        <v>367</v>
      </c>
      <c r="J2562" t="b">
        <v>0</v>
      </c>
      <c r="K2562">
        <v>308</v>
      </c>
      <c r="L2562">
        <v>4763</v>
      </c>
      <c r="M2562" s="1">
        <v>40883.627013888887</v>
      </c>
    </row>
    <row r="2563" spans="1:13">
      <c r="A2563" t="s">
        <v>7598</v>
      </c>
      <c r="B2563" s="1">
        <v>43928.433576388888</v>
      </c>
      <c r="C2563" t="s">
        <v>7599</v>
      </c>
      <c r="D2563">
        <v>1</v>
      </c>
      <c r="E2563">
        <v>0</v>
      </c>
      <c r="F2563" t="s">
        <v>15</v>
      </c>
      <c r="G2563" t="s">
        <v>7600</v>
      </c>
      <c r="H2563" t="s">
        <v>7601</v>
      </c>
      <c r="I2563">
        <v>326</v>
      </c>
      <c r="J2563" t="b">
        <v>0</v>
      </c>
      <c r="K2563">
        <v>254</v>
      </c>
      <c r="L2563">
        <v>13128</v>
      </c>
      <c r="M2563" s="1">
        <v>40181.573344907411</v>
      </c>
    </row>
    <row r="2564" spans="1:13">
      <c r="A2564" t="s">
        <v>7602</v>
      </c>
      <c r="B2564" s="1">
        <v>43928.433495370373</v>
      </c>
      <c r="C2564" t="s">
        <v>7603</v>
      </c>
      <c r="D2564">
        <v>1</v>
      </c>
      <c r="E2564">
        <v>0</v>
      </c>
      <c r="F2564" t="s">
        <v>15</v>
      </c>
      <c r="G2564" t="s">
        <v>7604</v>
      </c>
      <c r="H2564" t="s">
        <v>7605</v>
      </c>
      <c r="I2564">
        <v>324</v>
      </c>
      <c r="J2564" t="b">
        <v>0</v>
      </c>
      <c r="K2564">
        <v>453</v>
      </c>
      <c r="L2564">
        <v>80386</v>
      </c>
      <c r="M2564" s="1">
        <v>40212.591874999998</v>
      </c>
    </row>
    <row r="2565" spans="1:13">
      <c r="A2565" t="s">
        <v>7606</v>
      </c>
      <c r="B2565" s="1">
        <v>43928.432951388888</v>
      </c>
      <c r="C2565" t="s">
        <v>7607</v>
      </c>
      <c r="D2565">
        <v>5</v>
      </c>
      <c r="E2565">
        <v>0</v>
      </c>
      <c r="F2565" t="s">
        <v>15</v>
      </c>
      <c r="G2565" t="s">
        <v>7608</v>
      </c>
      <c r="H2565" t="s">
        <v>7609</v>
      </c>
      <c r="I2565">
        <v>208</v>
      </c>
      <c r="J2565" t="b">
        <v>0</v>
      </c>
      <c r="K2565">
        <v>340</v>
      </c>
      <c r="L2565">
        <v>301</v>
      </c>
      <c r="M2565" s="1">
        <v>43769.095821759256</v>
      </c>
    </row>
    <row r="2566" spans="1:13">
      <c r="A2566" t="s">
        <v>7610</v>
      </c>
      <c r="B2566" s="1">
        <v>43928.432928240742</v>
      </c>
      <c r="C2566" t="s">
        <v>7611</v>
      </c>
      <c r="D2566">
        <v>0</v>
      </c>
      <c r="E2566">
        <v>0</v>
      </c>
      <c r="F2566" t="s">
        <v>15</v>
      </c>
      <c r="G2566" t="s">
        <v>1661</v>
      </c>
      <c r="H2566" t="s">
        <v>7612</v>
      </c>
      <c r="I2566">
        <v>102</v>
      </c>
      <c r="J2566" t="b">
        <v>0</v>
      </c>
      <c r="K2566">
        <v>297</v>
      </c>
      <c r="L2566">
        <v>5726</v>
      </c>
      <c r="M2566" s="1">
        <v>40292.378842592596</v>
      </c>
    </row>
    <row r="2567" spans="1:13">
      <c r="A2567" t="s">
        <v>7613</v>
      </c>
      <c r="B2567" s="1">
        <v>43928.432858796295</v>
      </c>
      <c r="C2567" t="s">
        <v>7614</v>
      </c>
      <c r="D2567">
        <v>3</v>
      </c>
      <c r="E2567">
        <v>0</v>
      </c>
      <c r="F2567" t="s">
        <v>15</v>
      </c>
      <c r="G2567" t="s">
        <v>7615</v>
      </c>
      <c r="H2567" t="s">
        <v>7616</v>
      </c>
      <c r="I2567">
        <v>441</v>
      </c>
      <c r="J2567" t="b">
        <v>0</v>
      </c>
      <c r="K2567">
        <v>943</v>
      </c>
      <c r="L2567">
        <v>5093</v>
      </c>
      <c r="M2567" s="1">
        <v>40840.689710648148</v>
      </c>
    </row>
    <row r="2568" spans="1:13">
      <c r="A2568" t="s">
        <v>1450</v>
      </c>
      <c r="B2568" s="1">
        <v>43928.432812500003</v>
      </c>
      <c r="C2568" t="s">
        <v>7617</v>
      </c>
      <c r="D2568">
        <v>10</v>
      </c>
      <c r="E2568">
        <v>0</v>
      </c>
      <c r="F2568" t="s">
        <v>15</v>
      </c>
      <c r="H2568" t="s">
        <v>1451</v>
      </c>
      <c r="I2568">
        <v>681</v>
      </c>
      <c r="J2568" t="b">
        <v>0</v>
      </c>
      <c r="K2568">
        <v>830</v>
      </c>
      <c r="L2568">
        <v>5607</v>
      </c>
      <c r="M2568" s="1">
        <v>43850.243055555555</v>
      </c>
    </row>
    <row r="2569" spans="1:13" ht="81">
      <c r="A2569" t="s">
        <v>1740</v>
      </c>
      <c r="B2569" s="1">
        <v>43928.432233796295</v>
      </c>
      <c r="C2569" t="s">
        <v>7618</v>
      </c>
      <c r="D2569">
        <v>0</v>
      </c>
      <c r="E2569">
        <v>0</v>
      </c>
      <c r="F2569" t="s">
        <v>15</v>
      </c>
      <c r="H2569" s="2" t="s">
        <v>1742</v>
      </c>
      <c r="I2569">
        <v>100</v>
      </c>
      <c r="J2569" t="b">
        <v>0</v>
      </c>
      <c r="K2569">
        <v>100</v>
      </c>
      <c r="L2569">
        <v>8682</v>
      </c>
      <c r="M2569" s="1">
        <v>43422.674872685187</v>
      </c>
    </row>
    <row r="2570" spans="1:13">
      <c r="A2570" t="s">
        <v>7602</v>
      </c>
      <c r="B2570" s="1">
        <v>43928.431550925925</v>
      </c>
      <c r="C2570" t="s">
        <v>7619</v>
      </c>
      <c r="D2570">
        <v>0</v>
      </c>
      <c r="E2570">
        <v>0</v>
      </c>
      <c r="F2570" t="s">
        <v>15</v>
      </c>
      <c r="G2570" t="s">
        <v>7604</v>
      </c>
      <c r="H2570" t="s">
        <v>7605</v>
      </c>
      <c r="I2570">
        <v>324</v>
      </c>
      <c r="J2570" t="b">
        <v>0</v>
      </c>
      <c r="K2570">
        <v>453</v>
      </c>
      <c r="L2570">
        <v>80386</v>
      </c>
      <c r="M2570" s="1">
        <v>40212.591874999998</v>
      </c>
    </row>
    <row r="2571" spans="1:13">
      <c r="A2571" t="s">
        <v>7413</v>
      </c>
      <c r="B2571" s="1">
        <v>43928.431550925925</v>
      </c>
      <c r="C2571" t="s">
        <v>7620</v>
      </c>
      <c r="D2571">
        <v>12</v>
      </c>
      <c r="E2571">
        <v>1</v>
      </c>
      <c r="F2571" t="s">
        <v>15</v>
      </c>
      <c r="G2571" t="s">
        <v>7414</v>
      </c>
      <c r="H2571" t="s">
        <v>7415</v>
      </c>
      <c r="I2571">
        <v>3322</v>
      </c>
      <c r="J2571" t="b">
        <v>0</v>
      </c>
      <c r="K2571">
        <v>2289</v>
      </c>
      <c r="L2571">
        <v>157742</v>
      </c>
      <c r="M2571" s="1">
        <v>39223.185497685183</v>
      </c>
    </row>
    <row r="2572" spans="1:13">
      <c r="A2572" t="s">
        <v>3210</v>
      </c>
      <c r="B2572" s="1">
        <v>43928.431435185186</v>
      </c>
      <c r="C2572" t="s">
        <v>7621</v>
      </c>
      <c r="D2572">
        <v>0</v>
      </c>
      <c r="E2572">
        <v>0</v>
      </c>
      <c r="F2572" t="s">
        <v>15</v>
      </c>
      <c r="G2572" t="s">
        <v>3212</v>
      </c>
      <c r="H2572" t="s">
        <v>3213</v>
      </c>
      <c r="I2572">
        <v>4719</v>
      </c>
      <c r="J2572" t="b">
        <v>0</v>
      </c>
      <c r="K2572">
        <v>5211</v>
      </c>
      <c r="L2572">
        <v>32676</v>
      </c>
      <c r="M2572" s="1">
        <v>40234.171597222223</v>
      </c>
    </row>
    <row r="2573" spans="1:13">
      <c r="A2573" t="s">
        <v>7622</v>
      </c>
      <c r="B2573" s="1">
        <v>43928.429652777777</v>
      </c>
      <c r="C2573" t="s">
        <v>7623</v>
      </c>
      <c r="D2573">
        <v>3</v>
      </c>
      <c r="E2573">
        <v>1</v>
      </c>
      <c r="F2573" t="s">
        <v>15</v>
      </c>
      <c r="G2573" t="s">
        <v>7624</v>
      </c>
      <c r="H2573" t="s">
        <v>7625</v>
      </c>
      <c r="I2573">
        <v>40</v>
      </c>
      <c r="J2573" t="b">
        <v>0</v>
      </c>
      <c r="K2573">
        <v>5</v>
      </c>
      <c r="L2573">
        <v>308</v>
      </c>
      <c r="M2573" s="1">
        <v>43432.219398148147</v>
      </c>
    </row>
    <row r="2574" spans="1:13">
      <c r="A2574" t="s">
        <v>7626</v>
      </c>
      <c r="B2574" s="1">
        <v>43928.429247685184</v>
      </c>
      <c r="C2574" t="s">
        <v>7627</v>
      </c>
      <c r="D2574">
        <v>1</v>
      </c>
      <c r="E2574">
        <v>0</v>
      </c>
      <c r="F2574" t="s">
        <v>15</v>
      </c>
      <c r="G2574" t="s">
        <v>7628</v>
      </c>
      <c r="H2574" t="s">
        <v>7629</v>
      </c>
      <c r="I2574">
        <v>2819</v>
      </c>
      <c r="J2574" t="b">
        <v>0</v>
      </c>
      <c r="K2574">
        <v>4828</v>
      </c>
      <c r="L2574">
        <v>67613</v>
      </c>
      <c r="M2574" s="1">
        <v>42016.250717592593</v>
      </c>
    </row>
    <row r="2575" spans="1:13">
      <c r="A2575" t="s">
        <v>7630</v>
      </c>
      <c r="B2575" s="1">
        <v>43928.429027777776</v>
      </c>
      <c r="C2575" t="s">
        <v>7631</v>
      </c>
      <c r="D2575">
        <v>0</v>
      </c>
      <c r="E2575">
        <v>0</v>
      </c>
      <c r="F2575" t="s">
        <v>15</v>
      </c>
      <c r="G2575" t="s">
        <v>880</v>
      </c>
      <c r="H2575" t="s">
        <v>7632</v>
      </c>
      <c r="I2575">
        <v>201</v>
      </c>
      <c r="J2575" t="b">
        <v>0</v>
      </c>
      <c r="K2575">
        <v>407</v>
      </c>
      <c r="L2575">
        <v>7815</v>
      </c>
      <c r="M2575" s="1">
        <v>40217.404479166667</v>
      </c>
    </row>
    <row r="2576" spans="1:13">
      <c r="A2576" t="s">
        <v>7633</v>
      </c>
      <c r="B2576" s="1">
        <v>43928.428888888891</v>
      </c>
      <c r="C2576" t="s">
        <v>7634</v>
      </c>
      <c r="D2576">
        <v>0</v>
      </c>
      <c r="E2576">
        <v>0</v>
      </c>
      <c r="F2576" t="s">
        <v>15</v>
      </c>
      <c r="G2576" t="s">
        <v>6306</v>
      </c>
      <c r="H2576" t="s">
        <v>7635</v>
      </c>
      <c r="I2576">
        <v>211</v>
      </c>
      <c r="J2576" t="b">
        <v>0</v>
      </c>
      <c r="K2576">
        <v>354</v>
      </c>
      <c r="L2576">
        <v>9444</v>
      </c>
      <c r="M2576" s="1">
        <v>42040.529398148145</v>
      </c>
    </row>
    <row r="2577" spans="1:13">
      <c r="A2577" t="s">
        <v>7636</v>
      </c>
      <c r="B2577" s="1">
        <v>43928.428703703707</v>
      </c>
      <c r="C2577" t="s">
        <v>7637</v>
      </c>
      <c r="D2577">
        <v>0</v>
      </c>
      <c r="E2577">
        <v>0</v>
      </c>
      <c r="F2577" t="s">
        <v>15</v>
      </c>
      <c r="G2577" t="s">
        <v>7638</v>
      </c>
      <c r="H2577" t="s">
        <v>7639</v>
      </c>
      <c r="I2577">
        <v>50</v>
      </c>
      <c r="J2577" t="b">
        <v>0</v>
      </c>
      <c r="K2577">
        <v>81</v>
      </c>
      <c r="L2577">
        <v>106160</v>
      </c>
      <c r="M2577" s="1">
        <v>40332.467349537037</v>
      </c>
    </row>
    <row r="2578" spans="1:13">
      <c r="A2578" t="s">
        <v>7640</v>
      </c>
      <c r="B2578" s="1">
        <v>43928.428576388891</v>
      </c>
      <c r="C2578" t="s">
        <v>7641</v>
      </c>
      <c r="D2578">
        <v>1</v>
      </c>
      <c r="E2578">
        <v>0</v>
      </c>
      <c r="F2578" t="s">
        <v>15</v>
      </c>
      <c r="G2578" t="s">
        <v>7642</v>
      </c>
      <c r="H2578" t="s">
        <v>7643</v>
      </c>
      <c r="I2578">
        <v>316</v>
      </c>
      <c r="J2578" t="b">
        <v>0</v>
      </c>
      <c r="K2578">
        <v>238</v>
      </c>
      <c r="L2578">
        <v>37765</v>
      </c>
      <c r="M2578" s="1">
        <v>42451.509641203702</v>
      </c>
    </row>
    <row r="2579" spans="1:13" ht="135">
      <c r="A2579" t="s">
        <v>7644</v>
      </c>
      <c r="B2579" s="1">
        <v>43928.427719907406</v>
      </c>
      <c r="C2579" t="s">
        <v>7645</v>
      </c>
      <c r="D2579">
        <v>15</v>
      </c>
      <c r="E2579">
        <v>0</v>
      </c>
      <c r="F2579" t="s">
        <v>15</v>
      </c>
      <c r="H2579" s="2" t="s">
        <v>7646</v>
      </c>
      <c r="I2579">
        <v>758</v>
      </c>
      <c r="J2579" t="b">
        <v>0</v>
      </c>
      <c r="K2579">
        <v>628</v>
      </c>
      <c r="L2579">
        <v>365</v>
      </c>
      <c r="M2579" s="1">
        <v>43652.04928240741</v>
      </c>
    </row>
    <row r="2580" spans="1:13">
      <c r="A2580" t="s">
        <v>7647</v>
      </c>
      <c r="B2580" s="1">
        <v>43928.427268518521</v>
      </c>
      <c r="C2580" t="s">
        <v>7648</v>
      </c>
      <c r="D2580">
        <v>0</v>
      </c>
      <c r="E2580">
        <v>0</v>
      </c>
      <c r="F2580" t="s">
        <v>15</v>
      </c>
      <c r="G2580" t="s">
        <v>7649</v>
      </c>
      <c r="H2580" t="s">
        <v>7650</v>
      </c>
      <c r="I2580">
        <v>351</v>
      </c>
      <c r="J2580" t="b">
        <v>0</v>
      </c>
      <c r="K2580">
        <v>338</v>
      </c>
      <c r="L2580">
        <v>17699</v>
      </c>
      <c r="M2580" s="1">
        <v>42393.146967592591</v>
      </c>
    </row>
    <row r="2581" spans="1:13">
      <c r="A2581" t="s">
        <v>7651</v>
      </c>
      <c r="B2581" s="1">
        <v>43928.427210648151</v>
      </c>
      <c r="C2581" t="s">
        <v>7652</v>
      </c>
      <c r="D2581">
        <v>5</v>
      </c>
      <c r="E2581">
        <v>0</v>
      </c>
      <c r="F2581" t="s">
        <v>15</v>
      </c>
      <c r="G2581" t="s">
        <v>243</v>
      </c>
      <c r="H2581" t="s">
        <v>7653</v>
      </c>
      <c r="I2581">
        <v>162</v>
      </c>
      <c r="J2581" t="b">
        <v>0</v>
      </c>
      <c r="K2581">
        <v>340</v>
      </c>
      <c r="L2581">
        <v>14961</v>
      </c>
      <c r="M2581" s="1">
        <v>41282.593726851854</v>
      </c>
    </row>
    <row r="2582" spans="1:13">
      <c r="A2582" t="s">
        <v>7654</v>
      </c>
      <c r="B2582" s="1">
        <v>43928.427002314813</v>
      </c>
      <c r="C2582" t="s">
        <v>7655</v>
      </c>
      <c r="D2582">
        <v>0</v>
      </c>
      <c r="E2582">
        <v>0</v>
      </c>
      <c r="F2582" t="s">
        <v>15</v>
      </c>
      <c r="G2582" t="s">
        <v>7656</v>
      </c>
      <c r="H2582" t="s">
        <v>7657</v>
      </c>
      <c r="I2582">
        <v>725</v>
      </c>
      <c r="J2582" t="b">
        <v>0</v>
      </c>
      <c r="K2582">
        <v>2870</v>
      </c>
      <c r="L2582">
        <v>8464</v>
      </c>
      <c r="M2582" s="1">
        <v>43389.038356481484</v>
      </c>
    </row>
    <row r="2583" spans="1:13">
      <c r="A2583" t="s">
        <v>7658</v>
      </c>
      <c r="B2583" s="1">
        <v>43928.426793981482</v>
      </c>
      <c r="C2583" t="s">
        <v>7659</v>
      </c>
      <c r="D2583">
        <v>0</v>
      </c>
      <c r="E2583">
        <v>0</v>
      </c>
      <c r="F2583" t="s">
        <v>15</v>
      </c>
      <c r="G2583" t="s">
        <v>7660</v>
      </c>
      <c r="H2583" t="s">
        <v>7661</v>
      </c>
      <c r="I2583">
        <v>116</v>
      </c>
      <c r="J2583" t="b">
        <v>0</v>
      </c>
      <c r="K2583">
        <v>108</v>
      </c>
      <c r="L2583">
        <v>479</v>
      </c>
      <c r="M2583" s="1">
        <v>43236.199803240743</v>
      </c>
    </row>
    <row r="2584" spans="1:13">
      <c r="A2584">
        <v>7538</v>
      </c>
      <c r="B2584" s="1">
        <v>43928.42597222222</v>
      </c>
      <c r="C2584" t="s">
        <v>7662</v>
      </c>
      <c r="D2584">
        <v>3</v>
      </c>
      <c r="E2584">
        <v>1</v>
      </c>
      <c r="F2584" t="s">
        <v>15</v>
      </c>
      <c r="G2584" t="s">
        <v>373</v>
      </c>
      <c r="H2584" t="s">
        <v>7663</v>
      </c>
      <c r="I2584">
        <v>185</v>
      </c>
      <c r="J2584" t="b">
        <v>0</v>
      </c>
      <c r="K2584">
        <v>181</v>
      </c>
      <c r="L2584">
        <v>2061</v>
      </c>
      <c r="M2584" s="1">
        <v>40051.605543981481</v>
      </c>
    </row>
    <row r="2585" spans="1:13">
      <c r="A2585" t="s">
        <v>7664</v>
      </c>
      <c r="B2585" s="1">
        <v>43928.425833333335</v>
      </c>
      <c r="C2585" t="s">
        <v>7665</v>
      </c>
      <c r="D2585">
        <v>1</v>
      </c>
      <c r="E2585">
        <v>0</v>
      </c>
      <c r="F2585" t="s">
        <v>15</v>
      </c>
      <c r="H2585" t="s">
        <v>7666</v>
      </c>
      <c r="I2585">
        <v>122</v>
      </c>
      <c r="J2585" t="b">
        <v>0</v>
      </c>
      <c r="K2585">
        <v>211</v>
      </c>
      <c r="L2585">
        <v>1217</v>
      </c>
      <c r="M2585" s="1">
        <v>43893.366226851853</v>
      </c>
    </row>
    <row r="2586" spans="1:13">
      <c r="A2586" t="s">
        <v>7667</v>
      </c>
      <c r="B2586" s="1">
        <v>43928.425335648149</v>
      </c>
      <c r="C2586" t="e">
        <f ca="1">_xlfn.SINGLE(simplesolid 給付金),paypayとかにしたら貯蓄できんよね😛送金は無料だし</f>
        <v>#NAME?</v>
      </c>
      <c r="D2586">
        <v>0</v>
      </c>
      <c r="E2586">
        <v>0</v>
      </c>
      <c r="F2586" t="s">
        <v>15</v>
      </c>
      <c r="G2586" t="s">
        <v>7668</v>
      </c>
      <c r="H2586" t="s">
        <v>7669</v>
      </c>
      <c r="I2586">
        <v>450</v>
      </c>
      <c r="J2586" t="b">
        <v>0</v>
      </c>
      <c r="K2586">
        <v>250</v>
      </c>
      <c r="L2586">
        <v>14652</v>
      </c>
      <c r="M2586" s="1">
        <v>40248.464560185188</v>
      </c>
    </row>
    <row r="2587" spans="1:13">
      <c r="A2587" t="s">
        <v>7670</v>
      </c>
      <c r="B2587" s="1">
        <v>43928.423761574071</v>
      </c>
      <c r="C2587" t="s">
        <v>7671</v>
      </c>
      <c r="D2587">
        <v>0</v>
      </c>
      <c r="E2587">
        <v>0</v>
      </c>
      <c r="F2587" t="s">
        <v>15</v>
      </c>
      <c r="H2587" t="s">
        <v>7672</v>
      </c>
      <c r="I2587">
        <v>856</v>
      </c>
      <c r="J2587" t="b">
        <v>0</v>
      </c>
      <c r="K2587">
        <v>1040</v>
      </c>
      <c r="L2587">
        <v>11527</v>
      </c>
      <c r="M2587" s="1">
        <v>40213.400277777779</v>
      </c>
    </row>
    <row r="2588" spans="1:13" ht="162">
      <c r="A2588" t="s">
        <v>6778</v>
      </c>
      <c r="B2588" s="1">
        <v>43928.423333333332</v>
      </c>
      <c r="C2588" t="s">
        <v>7673</v>
      </c>
      <c r="D2588">
        <v>0</v>
      </c>
      <c r="E2588">
        <v>1</v>
      </c>
      <c r="F2588" t="s">
        <v>15</v>
      </c>
      <c r="G2588" t="s">
        <v>6779</v>
      </c>
      <c r="H2588" s="2" t="s">
        <v>6780</v>
      </c>
      <c r="I2588">
        <v>90</v>
      </c>
      <c r="J2588" t="b">
        <v>0</v>
      </c>
      <c r="K2588">
        <v>20</v>
      </c>
      <c r="L2588">
        <v>123</v>
      </c>
      <c r="M2588" s="1">
        <v>43386.360671296294</v>
      </c>
    </row>
    <row r="2589" spans="1:13">
      <c r="A2589" t="s">
        <v>7674</v>
      </c>
      <c r="B2589" s="1">
        <v>43928.423136574071</v>
      </c>
      <c r="C2589" t="s">
        <v>7675</v>
      </c>
      <c r="D2589">
        <v>2</v>
      </c>
      <c r="E2589">
        <v>0</v>
      </c>
      <c r="F2589" t="s">
        <v>15</v>
      </c>
      <c r="H2589" t="s">
        <v>7676</v>
      </c>
      <c r="I2589">
        <v>89</v>
      </c>
      <c r="J2589" t="b">
        <v>0</v>
      </c>
      <c r="K2589">
        <v>82</v>
      </c>
      <c r="L2589">
        <v>3164</v>
      </c>
      <c r="M2589" s="1">
        <v>43085.633576388886</v>
      </c>
    </row>
    <row r="2590" spans="1:13">
      <c r="A2590" t="s">
        <v>7677</v>
      </c>
      <c r="B2590" s="1">
        <v>43928.423043981478</v>
      </c>
      <c r="C2590" t="s">
        <v>7678</v>
      </c>
      <c r="D2590">
        <v>0</v>
      </c>
      <c r="E2590">
        <v>0</v>
      </c>
      <c r="F2590" t="s">
        <v>15</v>
      </c>
      <c r="H2590" t="s">
        <v>7679</v>
      </c>
      <c r="I2590">
        <v>395</v>
      </c>
      <c r="J2590" t="b">
        <v>0</v>
      </c>
      <c r="K2590">
        <v>934</v>
      </c>
      <c r="L2590">
        <v>8243</v>
      </c>
      <c r="M2590" s="1">
        <v>41663.172615740739</v>
      </c>
    </row>
    <row r="2591" spans="1:13">
      <c r="A2591" t="s">
        <v>7680</v>
      </c>
      <c r="B2591" s="1">
        <v>43928.422731481478</v>
      </c>
      <c r="C2591" t="s">
        <v>7681</v>
      </c>
      <c r="D2591">
        <v>0</v>
      </c>
      <c r="E2591">
        <v>0</v>
      </c>
      <c r="F2591" t="s">
        <v>15</v>
      </c>
      <c r="G2591" t="s">
        <v>7682</v>
      </c>
      <c r="H2591" t="s">
        <v>7683</v>
      </c>
      <c r="I2591">
        <v>14</v>
      </c>
      <c r="J2591" t="b">
        <v>0</v>
      </c>
      <c r="K2591">
        <v>263</v>
      </c>
      <c r="L2591">
        <v>362</v>
      </c>
      <c r="M2591" s="1">
        <v>43837.292905092596</v>
      </c>
    </row>
    <row r="2592" spans="1:13">
      <c r="A2592" t="s">
        <v>7680</v>
      </c>
      <c r="B2592" s="1">
        <v>43928.422731481478</v>
      </c>
      <c r="C2592" t="s">
        <v>7684</v>
      </c>
      <c r="D2592">
        <v>0</v>
      </c>
      <c r="E2592">
        <v>0</v>
      </c>
      <c r="F2592" t="s">
        <v>15</v>
      </c>
      <c r="G2592" t="s">
        <v>7682</v>
      </c>
      <c r="H2592" t="s">
        <v>7683</v>
      </c>
      <c r="I2592">
        <v>14</v>
      </c>
      <c r="J2592" t="b">
        <v>0</v>
      </c>
      <c r="K2592">
        <v>263</v>
      </c>
      <c r="L2592">
        <v>362</v>
      </c>
      <c r="M2592" s="1">
        <v>43837.292905092596</v>
      </c>
    </row>
    <row r="2593" spans="1:13">
      <c r="A2593" t="s">
        <v>7685</v>
      </c>
      <c r="B2593" s="1">
        <v>43928.422638888886</v>
      </c>
      <c r="C2593" t="s">
        <v>7686</v>
      </c>
      <c r="D2593">
        <v>0</v>
      </c>
      <c r="E2593">
        <v>0</v>
      </c>
      <c r="F2593" t="s">
        <v>15</v>
      </c>
      <c r="G2593" t="s">
        <v>7687</v>
      </c>
      <c r="H2593" t="s">
        <v>7688</v>
      </c>
      <c r="I2593">
        <v>960</v>
      </c>
      <c r="J2593" t="b">
        <v>0</v>
      </c>
      <c r="K2593">
        <v>4377</v>
      </c>
      <c r="L2593">
        <v>23876</v>
      </c>
      <c r="M2593" s="1">
        <v>40770.094675925924</v>
      </c>
    </row>
    <row r="2594" spans="1:13" ht="108">
      <c r="A2594" t="s">
        <v>7689</v>
      </c>
      <c r="B2594" s="1">
        <v>43928.422638888886</v>
      </c>
      <c r="C2594" t="s">
        <v>7690</v>
      </c>
      <c r="D2594">
        <v>0</v>
      </c>
      <c r="E2594">
        <v>0</v>
      </c>
      <c r="F2594" t="s">
        <v>15</v>
      </c>
      <c r="H2594" s="2" t="s">
        <v>7691</v>
      </c>
      <c r="I2594">
        <v>67</v>
      </c>
      <c r="J2594" t="b">
        <v>0</v>
      </c>
      <c r="K2594">
        <v>193</v>
      </c>
      <c r="L2594">
        <v>95929</v>
      </c>
      <c r="M2594" s="1">
        <v>41132.085949074077</v>
      </c>
    </row>
    <row r="2595" spans="1:13">
      <c r="A2595" t="s">
        <v>7692</v>
      </c>
      <c r="B2595" s="1">
        <v>43928.422407407408</v>
      </c>
      <c r="C2595" t="s">
        <v>7693</v>
      </c>
      <c r="D2595">
        <v>0</v>
      </c>
      <c r="E2595">
        <v>0</v>
      </c>
      <c r="F2595" t="s">
        <v>15</v>
      </c>
      <c r="G2595" t="s">
        <v>7694</v>
      </c>
      <c r="H2595" t="s">
        <v>7695</v>
      </c>
      <c r="I2595">
        <v>1646</v>
      </c>
      <c r="J2595" t="b">
        <v>0</v>
      </c>
      <c r="K2595">
        <v>670</v>
      </c>
      <c r="L2595">
        <v>13808</v>
      </c>
      <c r="M2595" s="1">
        <v>42266.62767361111</v>
      </c>
    </row>
    <row r="2596" spans="1:13">
      <c r="A2596" t="s">
        <v>7696</v>
      </c>
      <c r="B2596" s="1">
        <v>43928.422083333331</v>
      </c>
      <c r="C2596" t="s">
        <v>7697</v>
      </c>
      <c r="D2596">
        <v>1</v>
      </c>
      <c r="E2596">
        <v>1</v>
      </c>
      <c r="F2596" t="s">
        <v>15</v>
      </c>
      <c r="G2596" t="s">
        <v>4605</v>
      </c>
      <c r="H2596" t="s">
        <v>7698</v>
      </c>
      <c r="I2596">
        <v>148027</v>
      </c>
      <c r="J2596" t="b">
        <v>0</v>
      </c>
      <c r="K2596">
        <v>1409</v>
      </c>
      <c r="L2596">
        <v>274597</v>
      </c>
      <c r="M2596" s="1">
        <v>39165.017476851855</v>
      </c>
    </row>
    <row r="2597" spans="1:13">
      <c r="A2597" t="s">
        <v>7699</v>
      </c>
      <c r="B2597" s="1">
        <v>43928.421574074076</v>
      </c>
      <c r="C2597" t="s">
        <v>7700</v>
      </c>
      <c r="D2597">
        <v>1</v>
      </c>
      <c r="E2597">
        <v>0</v>
      </c>
      <c r="F2597" t="s">
        <v>15</v>
      </c>
      <c r="G2597" t="s">
        <v>7701</v>
      </c>
      <c r="H2597" t="s">
        <v>7702</v>
      </c>
      <c r="I2597">
        <v>430</v>
      </c>
      <c r="J2597" t="b">
        <v>0</v>
      </c>
      <c r="K2597">
        <v>438</v>
      </c>
      <c r="L2597">
        <v>8797</v>
      </c>
      <c r="M2597" s="1">
        <v>43211.597245370373</v>
      </c>
    </row>
    <row r="2598" spans="1:13">
      <c r="A2598">
        <v>9099708091</v>
      </c>
      <c r="B2598" s="1">
        <v>43928.421319444446</v>
      </c>
      <c r="C2598" t="s">
        <v>7703</v>
      </c>
      <c r="D2598">
        <v>0</v>
      </c>
      <c r="E2598">
        <v>0</v>
      </c>
      <c r="F2598" t="s">
        <v>15</v>
      </c>
      <c r="G2598" t="s">
        <v>1071</v>
      </c>
      <c r="H2598" t="s">
        <v>7704</v>
      </c>
      <c r="I2598">
        <v>118</v>
      </c>
      <c r="J2598" t="b">
        <v>0</v>
      </c>
      <c r="K2598">
        <v>192</v>
      </c>
      <c r="L2598">
        <v>12926</v>
      </c>
      <c r="M2598" s="1">
        <v>41803.407893518517</v>
      </c>
    </row>
    <row r="2599" spans="1:13">
      <c r="A2599" t="s">
        <v>7705</v>
      </c>
      <c r="B2599" s="1">
        <v>43928.420092592591</v>
      </c>
      <c r="C2599" t="s">
        <v>7706</v>
      </c>
      <c r="D2599">
        <v>0</v>
      </c>
      <c r="E2599">
        <v>0</v>
      </c>
      <c r="F2599" t="s">
        <v>15</v>
      </c>
      <c r="G2599" t="s">
        <v>7707</v>
      </c>
      <c r="H2599" t="s">
        <v>7708</v>
      </c>
      <c r="I2599">
        <v>2966</v>
      </c>
      <c r="J2599" t="b">
        <v>0</v>
      </c>
      <c r="K2599">
        <v>4720</v>
      </c>
      <c r="L2599">
        <v>126332</v>
      </c>
      <c r="M2599" s="1">
        <v>41791.550555555557</v>
      </c>
    </row>
    <row r="2600" spans="1:13" ht="40.5">
      <c r="A2600" t="s">
        <v>7709</v>
      </c>
      <c r="B2600" s="1">
        <v>43928.419664351852</v>
      </c>
      <c r="C2600" t="s">
        <v>7710</v>
      </c>
      <c r="D2600">
        <v>0</v>
      </c>
      <c r="E2600">
        <v>0</v>
      </c>
      <c r="F2600" t="s">
        <v>15</v>
      </c>
      <c r="H2600" s="2" t="s">
        <v>7711</v>
      </c>
      <c r="I2600">
        <v>41</v>
      </c>
      <c r="J2600" t="b">
        <v>0</v>
      </c>
      <c r="K2600">
        <v>51</v>
      </c>
      <c r="L2600">
        <v>4598</v>
      </c>
      <c r="M2600" s="1">
        <v>43655.480069444442</v>
      </c>
    </row>
    <row r="2601" spans="1:13">
      <c r="A2601" t="s">
        <v>7712</v>
      </c>
      <c r="B2601" s="1">
        <v>43928.419548611113</v>
      </c>
      <c r="C2601" t="s">
        <v>7713</v>
      </c>
      <c r="D2601">
        <v>0</v>
      </c>
      <c r="E2601">
        <v>0</v>
      </c>
      <c r="F2601" t="s">
        <v>15</v>
      </c>
      <c r="H2601" t="s">
        <v>7714</v>
      </c>
      <c r="I2601">
        <v>76</v>
      </c>
      <c r="J2601" t="b">
        <v>0</v>
      </c>
      <c r="K2601">
        <v>105</v>
      </c>
      <c r="L2601">
        <v>18882</v>
      </c>
      <c r="M2601" s="1">
        <v>42611.590324074074</v>
      </c>
    </row>
    <row r="2602" spans="1:13">
      <c r="A2602" t="s">
        <v>7715</v>
      </c>
      <c r="B2602" s="1">
        <v>43928.419479166667</v>
      </c>
      <c r="C2602" t="s">
        <v>7716</v>
      </c>
      <c r="D2602">
        <v>1</v>
      </c>
      <c r="E2602">
        <v>0</v>
      </c>
      <c r="F2602" t="s">
        <v>15</v>
      </c>
      <c r="G2602" t="s">
        <v>7717</v>
      </c>
      <c r="H2602" t="s">
        <v>7718</v>
      </c>
      <c r="I2602">
        <v>1049</v>
      </c>
      <c r="J2602" t="b">
        <v>0</v>
      </c>
      <c r="K2602">
        <v>1077</v>
      </c>
      <c r="L2602">
        <v>95384</v>
      </c>
      <c r="M2602" s="1">
        <v>41502.060972222222</v>
      </c>
    </row>
    <row r="2603" spans="1:13">
      <c r="A2603" t="s">
        <v>7719</v>
      </c>
      <c r="B2603" s="1">
        <v>43928.418854166666</v>
      </c>
      <c r="C2603" t="s">
        <v>7720</v>
      </c>
      <c r="D2603">
        <v>1</v>
      </c>
      <c r="E2603">
        <v>0</v>
      </c>
      <c r="F2603" t="s">
        <v>15</v>
      </c>
      <c r="G2603" t="s">
        <v>7721</v>
      </c>
      <c r="H2603" t="s">
        <v>7722</v>
      </c>
      <c r="I2603">
        <v>10862</v>
      </c>
      <c r="J2603" t="b">
        <v>0</v>
      </c>
      <c r="K2603">
        <v>11256</v>
      </c>
      <c r="L2603">
        <v>20990</v>
      </c>
      <c r="M2603" s="1">
        <v>42815.185300925928</v>
      </c>
    </row>
    <row r="2604" spans="1:13">
      <c r="A2604" t="s">
        <v>7723</v>
      </c>
      <c r="B2604" s="1">
        <v>43928.418622685182</v>
      </c>
      <c r="C2604" t="s">
        <v>7724</v>
      </c>
      <c r="D2604">
        <v>0</v>
      </c>
      <c r="E2604">
        <v>0</v>
      </c>
      <c r="F2604" t="s">
        <v>15</v>
      </c>
      <c r="G2604" t="s">
        <v>7725</v>
      </c>
      <c r="H2604" t="s">
        <v>7726</v>
      </c>
      <c r="I2604">
        <v>18</v>
      </c>
      <c r="J2604" t="b">
        <v>0</v>
      </c>
      <c r="K2604">
        <v>294</v>
      </c>
      <c r="L2604">
        <v>3758</v>
      </c>
      <c r="M2604" s="1">
        <v>43246.647638888891</v>
      </c>
    </row>
    <row r="2605" spans="1:13">
      <c r="A2605" t="s">
        <v>7727</v>
      </c>
      <c r="B2605" s="1">
        <v>43928.418009259258</v>
      </c>
      <c r="C2605" t="s">
        <v>7728</v>
      </c>
      <c r="D2605">
        <v>1</v>
      </c>
      <c r="E2605">
        <v>0</v>
      </c>
      <c r="F2605" t="s">
        <v>15</v>
      </c>
      <c r="H2605" t="s">
        <v>7729</v>
      </c>
      <c r="I2605">
        <v>115</v>
      </c>
      <c r="J2605" t="b">
        <v>0</v>
      </c>
      <c r="K2605">
        <v>275</v>
      </c>
      <c r="L2605">
        <v>47408</v>
      </c>
      <c r="M2605" s="1">
        <v>40616.14398148148</v>
      </c>
    </row>
    <row r="2606" spans="1:13">
      <c r="A2606" t="s">
        <v>7730</v>
      </c>
      <c r="B2606" s="1">
        <v>43928.417569444442</v>
      </c>
      <c r="C2606" t="s">
        <v>7731</v>
      </c>
      <c r="D2606">
        <v>0</v>
      </c>
      <c r="E2606">
        <v>0</v>
      </c>
      <c r="F2606" t="s">
        <v>15</v>
      </c>
      <c r="G2606" t="s">
        <v>4041</v>
      </c>
      <c r="H2606" t="s">
        <v>7732</v>
      </c>
      <c r="I2606">
        <v>1567</v>
      </c>
      <c r="J2606" t="b">
        <v>0</v>
      </c>
      <c r="K2606">
        <v>527</v>
      </c>
      <c r="L2606">
        <v>13915</v>
      </c>
      <c r="M2606" s="1">
        <v>43404.522650462961</v>
      </c>
    </row>
    <row r="2607" spans="1:13">
      <c r="A2607" t="s">
        <v>7733</v>
      </c>
      <c r="B2607" s="1">
        <v>43928.417337962965</v>
      </c>
      <c r="C2607" t="s">
        <v>7734</v>
      </c>
      <c r="D2607">
        <v>2</v>
      </c>
      <c r="E2607">
        <v>0</v>
      </c>
      <c r="F2607" t="s">
        <v>15</v>
      </c>
      <c r="H2607" t="s">
        <v>7735</v>
      </c>
      <c r="I2607">
        <v>169</v>
      </c>
      <c r="J2607" t="b">
        <v>0</v>
      </c>
      <c r="K2607">
        <v>150</v>
      </c>
      <c r="L2607">
        <v>576</v>
      </c>
      <c r="M2607" s="1">
        <v>42848.371990740743</v>
      </c>
    </row>
    <row r="2608" spans="1:13">
      <c r="A2608" t="s">
        <v>7736</v>
      </c>
      <c r="B2608" s="1">
        <v>43928.417337962965</v>
      </c>
      <c r="C2608" t="s">
        <v>7737</v>
      </c>
      <c r="D2608">
        <v>0</v>
      </c>
      <c r="E2608">
        <v>0</v>
      </c>
      <c r="F2608" t="s">
        <v>15</v>
      </c>
      <c r="H2608" t="s">
        <v>7738</v>
      </c>
      <c r="I2608">
        <v>234</v>
      </c>
      <c r="J2608" t="b">
        <v>0</v>
      </c>
      <c r="K2608">
        <v>1099</v>
      </c>
      <c r="L2608">
        <v>871</v>
      </c>
      <c r="M2608" s="1">
        <v>40348.596261574072</v>
      </c>
    </row>
    <row r="2609" spans="1:13">
      <c r="A2609" t="s">
        <v>7739</v>
      </c>
      <c r="B2609" s="1">
        <v>43928.417245370372</v>
      </c>
      <c r="C2609" t="s">
        <v>7740</v>
      </c>
      <c r="D2609">
        <v>0</v>
      </c>
      <c r="E2609">
        <v>0</v>
      </c>
      <c r="F2609" t="s">
        <v>15</v>
      </c>
      <c r="G2609" t="s">
        <v>243</v>
      </c>
      <c r="H2609" t="s">
        <v>7741</v>
      </c>
      <c r="I2609">
        <v>5</v>
      </c>
      <c r="J2609" t="b">
        <v>0</v>
      </c>
      <c r="K2609">
        <v>33</v>
      </c>
      <c r="L2609">
        <v>96</v>
      </c>
      <c r="M2609" s="1">
        <v>40616.724652777775</v>
      </c>
    </row>
    <row r="2610" spans="1:13">
      <c r="A2610" t="s">
        <v>1028</v>
      </c>
      <c r="B2610" s="1">
        <v>43928.417037037034</v>
      </c>
      <c r="C2610" t="s">
        <v>7742</v>
      </c>
      <c r="D2610">
        <v>7</v>
      </c>
      <c r="E2610">
        <v>0</v>
      </c>
      <c r="F2610" t="s">
        <v>15</v>
      </c>
      <c r="G2610" t="s">
        <v>1030</v>
      </c>
      <c r="H2610" t="s">
        <v>1031</v>
      </c>
      <c r="I2610">
        <v>4557</v>
      </c>
      <c r="J2610" t="b">
        <v>0</v>
      </c>
      <c r="K2610">
        <v>5194</v>
      </c>
      <c r="L2610">
        <v>525</v>
      </c>
      <c r="M2610" s="1">
        <v>41978.123055555552</v>
      </c>
    </row>
    <row r="2611" spans="1:13">
      <c r="A2611" t="s">
        <v>7743</v>
      </c>
      <c r="B2611" s="1">
        <v>43928.416365740741</v>
      </c>
      <c r="C2611" t="s">
        <v>7744</v>
      </c>
      <c r="D2611">
        <v>0</v>
      </c>
      <c r="E2611">
        <v>0</v>
      </c>
      <c r="F2611" t="s">
        <v>15</v>
      </c>
      <c r="H2611" t="s">
        <v>7745</v>
      </c>
      <c r="I2611">
        <v>13</v>
      </c>
      <c r="J2611" t="b">
        <v>0</v>
      </c>
      <c r="K2611">
        <v>15</v>
      </c>
      <c r="L2611">
        <v>393</v>
      </c>
      <c r="M2611" s="1">
        <v>42378.511400462965</v>
      </c>
    </row>
    <row r="2612" spans="1:13">
      <c r="A2612" t="s">
        <v>7746</v>
      </c>
      <c r="B2612" s="1">
        <v>43928.416284722225</v>
      </c>
      <c r="C2612" t="s">
        <v>7747</v>
      </c>
      <c r="D2612">
        <v>14</v>
      </c>
      <c r="E2612">
        <v>0</v>
      </c>
      <c r="F2612" t="s">
        <v>15</v>
      </c>
      <c r="G2612" t="s">
        <v>7748</v>
      </c>
      <c r="H2612" t="s">
        <v>7749</v>
      </c>
      <c r="I2612">
        <v>302</v>
      </c>
      <c r="J2612" t="b">
        <v>0</v>
      </c>
      <c r="K2612">
        <v>321</v>
      </c>
      <c r="L2612">
        <v>15079</v>
      </c>
      <c r="M2612" s="1">
        <v>42113.538969907408</v>
      </c>
    </row>
    <row r="2613" spans="1:13">
      <c r="A2613" t="s">
        <v>7750</v>
      </c>
      <c r="B2613" s="1">
        <v>43928.416203703702</v>
      </c>
      <c r="C2613" t="s">
        <v>7751</v>
      </c>
      <c r="D2613">
        <v>0</v>
      </c>
      <c r="E2613">
        <v>0</v>
      </c>
      <c r="F2613" t="s">
        <v>15</v>
      </c>
      <c r="G2613" t="s">
        <v>7752</v>
      </c>
      <c r="H2613" t="s">
        <v>7753</v>
      </c>
      <c r="I2613">
        <v>1</v>
      </c>
      <c r="J2613" t="b">
        <v>0</v>
      </c>
      <c r="K2613">
        <v>182</v>
      </c>
      <c r="L2613">
        <v>414</v>
      </c>
      <c r="M2613" s="1">
        <v>43638.19803240741</v>
      </c>
    </row>
    <row r="2614" spans="1:13">
      <c r="A2614" t="s">
        <v>7754</v>
      </c>
      <c r="B2614" s="1">
        <v>43928.415625000001</v>
      </c>
      <c r="C2614" t="s">
        <v>7755</v>
      </c>
      <c r="D2614">
        <v>0</v>
      </c>
      <c r="E2614">
        <v>0</v>
      </c>
      <c r="F2614" t="s">
        <v>15</v>
      </c>
      <c r="H2614" t="s">
        <v>7756</v>
      </c>
      <c r="I2614">
        <v>7329</v>
      </c>
      <c r="J2614" t="b">
        <v>0</v>
      </c>
      <c r="K2614">
        <v>199</v>
      </c>
      <c r="L2614">
        <v>36076</v>
      </c>
      <c r="M2614" s="1">
        <v>43245.993356481478</v>
      </c>
    </row>
    <row r="2615" spans="1:13">
      <c r="A2615" t="s">
        <v>7757</v>
      </c>
      <c r="B2615" s="1">
        <v>43928.415185185186</v>
      </c>
      <c r="C2615" t="e">
        <f ca="1">KhMiiko 私もpaypay使ってないので分からないですけどなんとなくで説明してます笑  後はPayPayでって言ってから入力して欲しいですね😞💬</f>
        <v>#NAME?</v>
      </c>
      <c r="D2615">
        <v>1</v>
      </c>
      <c r="E2615">
        <v>0</v>
      </c>
      <c r="F2615" t="s">
        <v>15</v>
      </c>
      <c r="G2615" t="s">
        <v>7758</v>
      </c>
      <c r="H2615" t="s">
        <v>7759</v>
      </c>
      <c r="I2615">
        <v>383</v>
      </c>
      <c r="J2615" t="b">
        <v>0</v>
      </c>
      <c r="K2615">
        <v>491</v>
      </c>
      <c r="L2615">
        <v>23094</v>
      </c>
      <c r="M2615" s="1">
        <v>42469.173425925925</v>
      </c>
    </row>
    <row r="2616" spans="1:13">
      <c r="A2616" t="s">
        <v>7760</v>
      </c>
      <c r="B2616" s="1">
        <v>43928.414409722223</v>
      </c>
      <c r="C2616" t="s">
        <v>7761</v>
      </c>
      <c r="D2616">
        <v>1</v>
      </c>
      <c r="E2616">
        <v>0</v>
      </c>
      <c r="F2616" t="s">
        <v>15</v>
      </c>
      <c r="H2616" t="s">
        <v>7762</v>
      </c>
      <c r="I2616">
        <v>205</v>
      </c>
      <c r="J2616" t="b">
        <v>0</v>
      </c>
      <c r="K2616">
        <v>368</v>
      </c>
      <c r="L2616">
        <v>6126</v>
      </c>
      <c r="M2616" s="1">
        <v>41650.547835648147</v>
      </c>
    </row>
    <row r="2617" spans="1:13">
      <c r="A2617" t="s">
        <v>4259</v>
      </c>
      <c r="B2617" s="1">
        <v>43928.414317129631</v>
      </c>
      <c r="C2617" t="s">
        <v>7763</v>
      </c>
      <c r="D2617">
        <v>0</v>
      </c>
      <c r="E2617">
        <v>0</v>
      </c>
      <c r="F2617" t="s">
        <v>15</v>
      </c>
      <c r="G2617" t="s">
        <v>4261</v>
      </c>
      <c r="H2617" t="s">
        <v>4262</v>
      </c>
      <c r="I2617">
        <v>70</v>
      </c>
      <c r="J2617" t="b">
        <v>0</v>
      </c>
      <c r="K2617">
        <v>166</v>
      </c>
      <c r="L2617">
        <v>1713</v>
      </c>
      <c r="M2617" s="1">
        <v>42448.467245370368</v>
      </c>
    </row>
    <row r="2618" spans="1:13">
      <c r="A2618" t="s">
        <v>7764</v>
      </c>
      <c r="B2618" s="1">
        <v>43928.412905092591</v>
      </c>
      <c r="C2618" t="s">
        <v>7765</v>
      </c>
      <c r="D2618">
        <v>17</v>
      </c>
      <c r="E2618">
        <v>0</v>
      </c>
      <c r="F2618" t="s">
        <v>15</v>
      </c>
      <c r="H2618" t="s">
        <v>7766</v>
      </c>
      <c r="I2618">
        <v>2892</v>
      </c>
      <c r="J2618" t="b">
        <v>0</v>
      </c>
      <c r="K2618">
        <v>568</v>
      </c>
      <c r="L2618">
        <v>15550</v>
      </c>
      <c r="M2618" s="1">
        <v>42024.369201388887</v>
      </c>
    </row>
    <row r="2619" spans="1:13">
      <c r="A2619" t="s">
        <v>7767</v>
      </c>
      <c r="B2619" s="1">
        <v>43928.412592592591</v>
      </c>
      <c r="C2619" t="s">
        <v>7768</v>
      </c>
      <c r="D2619">
        <v>20</v>
      </c>
      <c r="E2619">
        <v>0</v>
      </c>
      <c r="F2619" t="s">
        <v>15</v>
      </c>
      <c r="G2619" t="s">
        <v>7769</v>
      </c>
      <c r="H2619" t="s">
        <v>7770</v>
      </c>
      <c r="I2619">
        <v>136</v>
      </c>
      <c r="J2619" t="b">
        <v>0</v>
      </c>
      <c r="K2619">
        <v>124</v>
      </c>
      <c r="L2619">
        <v>521</v>
      </c>
      <c r="M2619" s="1">
        <v>43465.117048611108</v>
      </c>
    </row>
    <row r="2620" spans="1:13">
      <c r="A2620" t="s">
        <v>7771</v>
      </c>
      <c r="B2620" s="1">
        <v>43928.41207175926</v>
      </c>
      <c r="C2620" t="s">
        <v>7772</v>
      </c>
      <c r="D2620">
        <v>1</v>
      </c>
      <c r="E2620">
        <v>0</v>
      </c>
      <c r="F2620" t="s">
        <v>15</v>
      </c>
      <c r="G2620" t="s">
        <v>7773</v>
      </c>
      <c r="H2620" t="s">
        <v>7774</v>
      </c>
      <c r="I2620">
        <v>149</v>
      </c>
      <c r="J2620" t="b">
        <v>0</v>
      </c>
      <c r="K2620">
        <v>163</v>
      </c>
      <c r="L2620">
        <v>6363</v>
      </c>
      <c r="M2620" s="1">
        <v>42505.229479166665</v>
      </c>
    </row>
    <row r="2621" spans="1:13">
      <c r="A2621" t="s">
        <v>7775</v>
      </c>
      <c r="B2621" s="1">
        <v>43928.411956018521</v>
      </c>
      <c r="C2621" t="s">
        <v>7776</v>
      </c>
      <c r="D2621">
        <v>0</v>
      </c>
      <c r="E2621">
        <v>0</v>
      </c>
      <c r="F2621" t="s">
        <v>15</v>
      </c>
      <c r="G2621" t="s">
        <v>7777</v>
      </c>
      <c r="H2621" t="s">
        <v>7778</v>
      </c>
      <c r="I2621">
        <v>90</v>
      </c>
      <c r="J2621" t="b">
        <v>0</v>
      </c>
      <c r="K2621">
        <v>587</v>
      </c>
      <c r="L2621">
        <v>21822</v>
      </c>
      <c r="M2621" s="1">
        <v>40150.275370370371</v>
      </c>
    </row>
    <row r="2622" spans="1:13">
      <c r="A2622" t="s">
        <v>7640</v>
      </c>
      <c r="B2622" s="1">
        <v>43928.411770833336</v>
      </c>
      <c r="C2622" t="s">
        <v>7779</v>
      </c>
      <c r="D2622">
        <v>1</v>
      </c>
      <c r="E2622">
        <v>0</v>
      </c>
      <c r="F2622" t="s">
        <v>15</v>
      </c>
      <c r="G2622" t="s">
        <v>7642</v>
      </c>
      <c r="H2622" t="s">
        <v>7643</v>
      </c>
      <c r="I2622">
        <v>316</v>
      </c>
      <c r="J2622" t="b">
        <v>0</v>
      </c>
      <c r="K2622">
        <v>238</v>
      </c>
      <c r="L2622">
        <v>37765</v>
      </c>
      <c r="M2622" s="1">
        <v>42451.509641203702</v>
      </c>
    </row>
    <row r="2623" spans="1:13">
      <c r="A2623" t="s">
        <v>7780</v>
      </c>
      <c r="B2623" s="1">
        <v>43928.411226851851</v>
      </c>
      <c r="C2623" t="s">
        <v>7781</v>
      </c>
      <c r="D2623">
        <v>0</v>
      </c>
      <c r="E2623">
        <v>0</v>
      </c>
      <c r="F2623" t="s">
        <v>15</v>
      </c>
      <c r="G2623" t="s">
        <v>7782</v>
      </c>
      <c r="H2623" t="s">
        <v>7783</v>
      </c>
      <c r="I2623">
        <v>1421</v>
      </c>
      <c r="J2623" t="b">
        <v>0</v>
      </c>
      <c r="K2623">
        <v>80</v>
      </c>
      <c r="L2623">
        <v>32076</v>
      </c>
      <c r="M2623" s="1">
        <v>40190.313101851854</v>
      </c>
    </row>
    <row r="2624" spans="1:13">
      <c r="A2624" t="s">
        <v>7784</v>
      </c>
      <c r="B2624" s="1">
        <v>43928.410590277781</v>
      </c>
      <c r="C2624" t="s">
        <v>7785</v>
      </c>
      <c r="D2624">
        <v>1</v>
      </c>
      <c r="E2624">
        <v>0</v>
      </c>
      <c r="F2624" t="s">
        <v>15</v>
      </c>
      <c r="H2624" t="s">
        <v>7786</v>
      </c>
      <c r="I2624">
        <v>150</v>
      </c>
      <c r="J2624" t="b">
        <v>0</v>
      </c>
      <c r="K2624">
        <v>266</v>
      </c>
      <c r="L2624">
        <v>9859</v>
      </c>
      <c r="M2624" s="1">
        <v>40600.632650462961</v>
      </c>
    </row>
    <row r="2625" spans="1:13">
      <c r="A2625" t="s">
        <v>7787</v>
      </c>
      <c r="B2625" s="1">
        <v>43928.410057870373</v>
      </c>
      <c r="C2625" t="s">
        <v>7788</v>
      </c>
      <c r="D2625">
        <v>1</v>
      </c>
      <c r="E2625">
        <v>0</v>
      </c>
      <c r="F2625" t="s">
        <v>15</v>
      </c>
      <c r="G2625" t="s">
        <v>1986</v>
      </c>
      <c r="H2625" t="s">
        <v>7789</v>
      </c>
      <c r="I2625">
        <v>324</v>
      </c>
      <c r="J2625" t="b">
        <v>0</v>
      </c>
      <c r="K2625">
        <v>355</v>
      </c>
      <c r="L2625">
        <v>71888</v>
      </c>
      <c r="M2625" s="1">
        <v>40230.524756944447</v>
      </c>
    </row>
    <row r="2626" spans="1:13" ht="67.5">
      <c r="A2626" t="s">
        <v>7790</v>
      </c>
      <c r="B2626" s="1">
        <v>43928.408414351848</v>
      </c>
      <c r="C2626" t="s">
        <v>7791</v>
      </c>
      <c r="D2626">
        <v>7</v>
      </c>
      <c r="E2626">
        <v>0</v>
      </c>
      <c r="F2626" t="s">
        <v>15</v>
      </c>
      <c r="H2626" s="2" t="s">
        <v>7792</v>
      </c>
      <c r="I2626">
        <v>100</v>
      </c>
      <c r="J2626" t="b">
        <v>0</v>
      </c>
      <c r="K2626">
        <v>204</v>
      </c>
      <c r="L2626">
        <v>927</v>
      </c>
      <c r="M2626" s="1">
        <v>43205.500567129631</v>
      </c>
    </row>
    <row r="2627" spans="1:13">
      <c r="A2627" t="s">
        <v>1450</v>
      </c>
      <c r="B2627" s="1">
        <v>43928.408368055556</v>
      </c>
      <c r="C2627" t="s">
        <v>7793</v>
      </c>
      <c r="D2627">
        <v>11</v>
      </c>
      <c r="E2627">
        <v>0</v>
      </c>
      <c r="F2627" t="s">
        <v>15</v>
      </c>
      <c r="H2627" t="s">
        <v>1451</v>
      </c>
      <c r="I2627">
        <v>681</v>
      </c>
      <c r="J2627" t="b">
        <v>0</v>
      </c>
      <c r="K2627">
        <v>830</v>
      </c>
      <c r="L2627">
        <v>5607</v>
      </c>
      <c r="M2627" s="1">
        <v>43850.243055555555</v>
      </c>
    </row>
    <row r="2628" spans="1:13">
      <c r="A2628" t="s">
        <v>4259</v>
      </c>
      <c r="B2628" s="1">
        <v>43928.408055555556</v>
      </c>
      <c r="C2628" t="s">
        <v>7794</v>
      </c>
      <c r="D2628">
        <v>0</v>
      </c>
      <c r="E2628">
        <v>0</v>
      </c>
      <c r="F2628" t="s">
        <v>15</v>
      </c>
      <c r="G2628" t="s">
        <v>4261</v>
      </c>
      <c r="H2628" t="s">
        <v>4262</v>
      </c>
      <c r="I2628">
        <v>70</v>
      </c>
      <c r="J2628" t="b">
        <v>0</v>
      </c>
      <c r="K2628">
        <v>166</v>
      </c>
      <c r="L2628">
        <v>1713</v>
      </c>
      <c r="M2628" s="1">
        <v>42448.467245370368</v>
      </c>
    </row>
    <row r="2629" spans="1:13">
      <c r="A2629" t="s">
        <v>7795</v>
      </c>
      <c r="B2629" s="1">
        <v>43928.407962962963</v>
      </c>
      <c r="C2629" t="s">
        <v>7796</v>
      </c>
      <c r="D2629">
        <v>0</v>
      </c>
      <c r="E2629">
        <v>0</v>
      </c>
      <c r="F2629" t="s">
        <v>15</v>
      </c>
      <c r="H2629" t="s">
        <v>7797</v>
      </c>
      <c r="I2629">
        <v>539</v>
      </c>
      <c r="J2629" t="b">
        <v>0</v>
      </c>
      <c r="K2629">
        <v>880</v>
      </c>
      <c r="L2629">
        <v>6805</v>
      </c>
      <c r="M2629" s="1">
        <v>40667.096701388888</v>
      </c>
    </row>
    <row r="2630" spans="1:13">
      <c r="A2630" t="s">
        <v>7132</v>
      </c>
      <c r="B2630" s="1">
        <v>43928.407569444447</v>
      </c>
      <c r="C2630" t="s">
        <v>7798</v>
      </c>
      <c r="D2630">
        <v>0</v>
      </c>
      <c r="E2630">
        <v>0</v>
      </c>
      <c r="F2630" t="s">
        <v>15</v>
      </c>
      <c r="G2630" t="s">
        <v>7134</v>
      </c>
      <c r="H2630" t="s">
        <v>7135</v>
      </c>
      <c r="I2630">
        <v>2440</v>
      </c>
      <c r="J2630" t="b">
        <v>0</v>
      </c>
      <c r="K2630">
        <v>1025</v>
      </c>
      <c r="L2630">
        <v>41050</v>
      </c>
      <c r="M2630" s="1">
        <v>42607.03633101852</v>
      </c>
    </row>
    <row r="2631" spans="1:13">
      <c r="A2631" t="s">
        <v>7799</v>
      </c>
      <c r="B2631" s="1">
        <v>43928.407488425924</v>
      </c>
      <c r="C2631" t="e">
        <f ca="1">_xlfn.SINGLE(aloe_0107 携帯ケースにカード1枚入れてるし),PayPayもあるしなんとかなるよねw</f>
        <v>#NAME?</v>
      </c>
      <c r="D2631">
        <v>0</v>
      </c>
      <c r="E2631">
        <v>0</v>
      </c>
      <c r="F2631" t="s">
        <v>15</v>
      </c>
      <c r="H2631" t="s">
        <v>7800</v>
      </c>
      <c r="I2631">
        <v>28</v>
      </c>
      <c r="J2631" t="b">
        <v>0</v>
      </c>
      <c r="K2631">
        <v>85</v>
      </c>
      <c r="L2631">
        <v>7033</v>
      </c>
      <c r="M2631" s="1">
        <v>42391.012430555558</v>
      </c>
    </row>
    <row r="2632" spans="1:13" ht="54">
      <c r="A2632" t="s">
        <v>7801</v>
      </c>
      <c r="B2632" s="1">
        <v>43928.40552083333</v>
      </c>
      <c r="C2632" t="e">
        <f ca="1">kagerou99 あれ？paypay事件が初だっけ？しかもpaypayが真犯人じゃなかったんだよなあと定期的にクレカ止められてる印象あるのは何でかな？</f>
        <v>#NAME?</v>
      </c>
      <c r="D2632">
        <v>0</v>
      </c>
      <c r="E2632">
        <v>0</v>
      </c>
      <c r="F2632" t="s">
        <v>15</v>
      </c>
      <c r="G2632" t="s">
        <v>233</v>
      </c>
      <c r="H2632" s="2" t="s">
        <v>7802</v>
      </c>
      <c r="I2632">
        <v>16</v>
      </c>
      <c r="J2632" t="b">
        <v>0</v>
      </c>
      <c r="K2632">
        <v>50</v>
      </c>
      <c r="L2632">
        <v>4436</v>
      </c>
      <c r="M2632" s="1">
        <v>42013.11991898148</v>
      </c>
    </row>
    <row r="2633" spans="1:13">
      <c r="A2633" t="s">
        <v>7803</v>
      </c>
      <c r="B2633" s="1">
        <v>43928.404756944445</v>
      </c>
      <c r="C2633" t="s">
        <v>7804</v>
      </c>
      <c r="D2633">
        <v>0</v>
      </c>
      <c r="E2633">
        <v>0</v>
      </c>
      <c r="F2633" t="s">
        <v>15</v>
      </c>
      <c r="H2633" t="s">
        <v>7805</v>
      </c>
      <c r="I2633">
        <v>1245</v>
      </c>
      <c r="J2633" t="b">
        <v>0</v>
      </c>
      <c r="K2633">
        <v>367</v>
      </c>
      <c r="L2633">
        <v>86299</v>
      </c>
      <c r="M2633" s="1">
        <v>40363.203611111108</v>
      </c>
    </row>
    <row r="2634" spans="1:13">
      <c r="A2634" t="s">
        <v>7806</v>
      </c>
      <c r="B2634" s="1">
        <v>43928.404224537036</v>
      </c>
      <c r="C2634" t="s">
        <v>7807</v>
      </c>
      <c r="D2634">
        <v>1</v>
      </c>
      <c r="E2634">
        <v>0</v>
      </c>
      <c r="F2634" t="s">
        <v>15</v>
      </c>
      <c r="G2634" t="s">
        <v>397</v>
      </c>
      <c r="H2634" t="s">
        <v>7808</v>
      </c>
      <c r="I2634">
        <v>2067</v>
      </c>
      <c r="J2634" t="b">
        <v>0</v>
      </c>
      <c r="K2634">
        <v>337</v>
      </c>
      <c r="L2634">
        <v>56771</v>
      </c>
      <c r="M2634" s="1">
        <v>40676.592662037037</v>
      </c>
    </row>
    <row r="2635" spans="1:13">
      <c r="A2635" t="s">
        <v>7809</v>
      </c>
      <c r="B2635" s="1">
        <v>43928.404016203705</v>
      </c>
      <c r="C2635" t="e">
        <f ca="1">_xlfn.SINGLE(h_nagayama 論点違って申し訳ないのですがpaypayバリバリ使ってる上で思うのが),そもそもキャッシュレスで人的コストを減らしたいのに,QRコード読むのに店員さんが必要って本末転倒ですよね。</f>
        <v>#NAME?</v>
      </c>
      <c r="D2635">
        <v>1</v>
      </c>
      <c r="E2635">
        <v>0</v>
      </c>
      <c r="F2635" t="s">
        <v>15</v>
      </c>
      <c r="H2635" t="s">
        <v>7810</v>
      </c>
      <c r="I2635">
        <v>1511</v>
      </c>
      <c r="J2635" t="b">
        <v>0</v>
      </c>
      <c r="K2635">
        <v>1461</v>
      </c>
      <c r="L2635">
        <v>4331</v>
      </c>
      <c r="M2635" s="1">
        <v>43450.58871527778</v>
      </c>
    </row>
    <row r="2636" spans="1:13" ht="94.5">
      <c r="A2636" t="s">
        <v>3274</v>
      </c>
      <c r="B2636" s="1">
        <v>43928.403969907406</v>
      </c>
      <c r="C2636" t="s">
        <v>7811</v>
      </c>
      <c r="D2636">
        <v>10</v>
      </c>
      <c r="E2636">
        <v>0</v>
      </c>
      <c r="F2636" t="s">
        <v>15</v>
      </c>
      <c r="G2636" t="s">
        <v>3275</v>
      </c>
      <c r="H2636" s="2" t="s">
        <v>3276</v>
      </c>
      <c r="I2636">
        <v>266</v>
      </c>
      <c r="J2636" t="b">
        <v>0</v>
      </c>
      <c r="K2636">
        <v>286</v>
      </c>
      <c r="L2636">
        <v>20946</v>
      </c>
      <c r="M2636" s="1">
        <v>40399.592222222222</v>
      </c>
    </row>
    <row r="2637" spans="1:13" ht="54">
      <c r="A2637" t="s">
        <v>7801</v>
      </c>
      <c r="B2637" s="1">
        <v>43928.402685185189</v>
      </c>
      <c r="C2637" t="s">
        <v>7812</v>
      </c>
      <c r="D2637">
        <v>0</v>
      </c>
      <c r="E2637">
        <v>0</v>
      </c>
      <c r="F2637" t="s">
        <v>15</v>
      </c>
      <c r="G2637" t="s">
        <v>233</v>
      </c>
      <c r="H2637" s="2" t="s">
        <v>7802</v>
      </c>
      <c r="I2637">
        <v>16</v>
      </c>
      <c r="J2637" t="b">
        <v>0</v>
      </c>
      <c r="K2637">
        <v>50</v>
      </c>
      <c r="L2637">
        <v>4436</v>
      </c>
      <c r="M2637" s="1">
        <v>42013.11991898148</v>
      </c>
    </row>
    <row r="2638" spans="1:13">
      <c r="A2638" t="s">
        <v>7813</v>
      </c>
      <c r="B2638" s="1">
        <v>43928.401678240742</v>
      </c>
      <c r="C2638" t="s">
        <v>7814</v>
      </c>
      <c r="D2638">
        <v>0</v>
      </c>
      <c r="E2638">
        <v>0</v>
      </c>
      <c r="F2638" t="s">
        <v>15</v>
      </c>
      <c r="G2638" t="s">
        <v>7815</v>
      </c>
      <c r="H2638" t="s">
        <v>7816</v>
      </c>
      <c r="I2638">
        <v>143</v>
      </c>
      <c r="J2638" t="b">
        <v>0</v>
      </c>
      <c r="K2638">
        <v>132</v>
      </c>
      <c r="L2638">
        <v>141163</v>
      </c>
      <c r="M2638" s="1">
        <v>40211.573020833333</v>
      </c>
    </row>
    <row r="2639" spans="1:13" ht="94.5">
      <c r="A2639" t="s">
        <v>3274</v>
      </c>
      <c r="B2639" s="1">
        <v>43928.400937500002</v>
      </c>
      <c r="C2639" t="s">
        <v>7817</v>
      </c>
      <c r="D2639">
        <v>14</v>
      </c>
      <c r="E2639">
        <v>0</v>
      </c>
      <c r="F2639" t="s">
        <v>15</v>
      </c>
      <c r="G2639" t="s">
        <v>3275</v>
      </c>
      <c r="H2639" s="2" t="s">
        <v>3276</v>
      </c>
      <c r="I2639">
        <v>266</v>
      </c>
      <c r="J2639" t="b">
        <v>0</v>
      </c>
      <c r="K2639">
        <v>286</v>
      </c>
      <c r="L2639">
        <v>20946</v>
      </c>
      <c r="M2639" s="1">
        <v>40399.592222222222</v>
      </c>
    </row>
    <row r="2640" spans="1:13">
      <c r="A2640" t="s">
        <v>7818</v>
      </c>
      <c r="B2640" s="1">
        <v>43928.400069444448</v>
      </c>
      <c r="C2640" t="s">
        <v>7819</v>
      </c>
      <c r="D2640">
        <v>4</v>
      </c>
      <c r="E2640">
        <v>0</v>
      </c>
      <c r="F2640" t="s">
        <v>15</v>
      </c>
      <c r="G2640" t="s">
        <v>7820</v>
      </c>
      <c r="H2640" t="s">
        <v>7821</v>
      </c>
      <c r="I2640">
        <v>158</v>
      </c>
      <c r="J2640" t="b">
        <v>0</v>
      </c>
      <c r="K2640">
        <v>192</v>
      </c>
      <c r="L2640">
        <v>761</v>
      </c>
      <c r="M2640" s="1">
        <v>43921.560937499999</v>
      </c>
    </row>
    <row r="2641" spans="1:13" ht="40.5">
      <c r="A2641" t="s">
        <v>7822</v>
      </c>
      <c r="B2641" s="1">
        <v>43928.399618055555</v>
      </c>
      <c r="C2641" t="s">
        <v>7823</v>
      </c>
      <c r="D2641">
        <v>1</v>
      </c>
      <c r="E2641">
        <v>0</v>
      </c>
      <c r="F2641" t="s">
        <v>15</v>
      </c>
      <c r="G2641" t="s">
        <v>7824</v>
      </c>
      <c r="H2641" s="2" t="s">
        <v>7825</v>
      </c>
      <c r="I2641">
        <v>142</v>
      </c>
      <c r="J2641" t="b">
        <v>0</v>
      </c>
      <c r="K2641">
        <v>304</v>
      </c>
      <c r="L2641">
        <v>8589</v>
      </c>
      <c r="M2641" s="1">
        <v>42851.02207175926</v>
      </c>
    </row>
    <row r="2642" spans="1:13">
      <c r="A2642" t="s">
        <v>7826</v>
      </c>
      <c r="B2642" s="1">
        <v>43928.399537037039</v>
      </c>
      <c r="C2642" t="s">
        <v>7827</v>
      </c>
      <c r="D2642">
        <v>1</v>
      </c>
      <c r="E2642">
        <v>0</v>
      </c>
      <c r="F2642" t="s">
        <v>15</v>
      </c>
      <c r="G2642" t="s">
        <v>72</v>
      </c>
      <c r="H2642" t="s">
        <v>7828</v>
      </c>
      <c r="I2642">
        <v>2712</v>
      </c>
      <c r="J2642" t="b">
        <v>0</v>
      </c>
      <c r="K2642">
        <v>2458</v>
      </c>
      <c r="L2642">
        <v>6713</v>
      </c>
      <c r="M2642" s="1">
        <v>42557.343912037039</v>
      </c>
    </row>
    <row r="2643" spans="1:13">
      <c r="A2643" t="s">
        <v>7829</v>
      </c>
      <c r="B2643" s="1">
        <v>43928.39947916667</v>
      </c>
      <c r="C2643" t="s">
        <v>7830</v>
      </c>
      <c r="D2643">
        <v>2</v>
      </c>
      <c r="E2643">
        <v>1</v>
      </c>
      <c r="F2643" t="s">
        <v>15</v>
      </c>
      <c r="H2643" t="s">
        <v>7831</v>
      </c>
      <c r="I2643">
        <v>6807</v>
      </c>
      <c r="J2643" t="b">
        <v>0</v>
      </c>
      <c r="K2643">
        <v>2813</v>
      </c>
      <c r="L2643">
        <v>11209</v>
      </c>
      <c r="M2643" s="1">
        <v>42611.343518518515</v>
      </c>
    </row>
    <row r="2644" spans="1:13" ht="135">
      <c r="A2644" t="s">
        <v>7832</v>
      </c>
      <c r="B2644" s="1">
        <v>43928.399212962962</v>
      </c>
      <c r="C2644" t="e">
        <f ca="1">naotomo620 paypayフリマは平和です</f>
        <v>#NAME?</v>
      </c>
      <c r="D2644">
        <v>0</v>
      </c>
      <c r="E2644">
        <v>0</v>
      </c>
      <c r="F2644" t="s">
        <v>15</v>
      </c>
      <c r="H2644" s="2" t="s">
        <v>7833</v>
      </c>
      <c r="I2644">
        <v>103</v>
      </c>
      <c r="J2644" t="b">
        <v>0</v>
      </c>
      <c r="K2644">
        <v>427</v>
      </c>
      <c r="L2644">
        <v>851</v>
      </c>
      <c r="M2644" s="1">
        <v>43787.145972222221</v>
      </c>
    </row>
    <row r="2645" spans="1:13">
      <c r="A2645" t="s">
        <v>7834</v>
      </c>
      <c r="B2645" s="1">
        <v>43928.398668981485</v>
      </c>
      <c r="C2645" t="s">
        <v>7835</v>
      </c>
      <c r="D2645">
        <v>0</v>
      </c>
      <c r="E2645">
        <v>0</v>
      </c>
      <c r="F2645" t="s">
        <v>15</v>
      </c>
      <c r="H2645" t="s">
        <v>7836</v>
      </c>
      <c r="I2645">
        <v>41</v>
      </c>
      <c r="J2645" t="b">
        <v>0</v>
      </c>
      <c r="K2645">
        <v>120</v>
      </c>
      <c r="L2645">
        <v>573</v>
      </c>
      <c r="M2645" s="1">
        <v>43805.265902777777</v>
      </c>
    </row>
    <row r="2646" spans="1:13">
      <c r="A2646" t="s">
        <v>7829</v>
      </c>
      <c r="B2646" s="1">
        <v>43928.398182870369</v>
      </c>
      <c r="C2646" t="s">
        <v>7830</v>
      </c>
      <c r="D2646">
        <v>1</v>
      </c>
      <c r="E2646">
        <v>0</v>
      </c>
      <c r="F2646" t="s">
        <v>15</v>
      </c>
      <c r="H2646" t="s">
        <v>7831</v>
      </c>
      <c r="I2646">
        <v>6807</v>
      </c>
      <c r="J2646" t="b">
        <v>0</v>
      </c>
      <c r="K2646">
        <v>2813</v>
      </c>
      <c r="L2646">
        <v>11209</v>
      </c>
      <c r="M2646" s="1">
        <v>42611.343518518515</v>
      </c>
    </row>
    <row r="2647" spans="1:13">
      <c r="A2647" t="s">
        <v>1047</v>
      </c>
      <c r="B2647" s="1">
        <v>43928.398090277777</v>
      </c>
      <c r="C2647" t="s">
        <v>7837</v>
      </c>
      <c r="D2647">
        <v>2</v>
      </c>
      <c r="E2647">
        <v>0</v>
      </c>
      <c r="F2647" t="s">
        <v>15</v>
      </c>
      <c r="G2647" t="s">
        <v>1049</v>
      </c>
      <c r="H2647" t="s">
        <v>1050</v>
      </c>
      <c r="I2647">
        <v>562</v>
      </c>
      <c r="J2647" t="b">
        <v>0</v>
      </c>
      <c r="K2647">
        <v>1273</v>
      </c>
      <c r="L2647">
        <v>1908</v>
      </c>
      <c r="M2647" s="1">
        <v>43009.585925925923</v>
      </c>
    </row>
    <row r="2648" spans="1:13">
      <c r="A2648" t="s">
        <v>7838</v>
      </c>
      <c r="B2648" s="1">
        <v>43928.397974537038</v>
      </c>
      <c r="C2648" t="s">
        <v>7839</v>
      </c>
      <c r="D2648">
        <v>0</v>
      </c>
      <c r="E2648">
        <v>0</v>
      </c>
      <c r="F2648" t="s">
        <v>15</v>
      </c>
      <c r="G2648" t="s">
        <v>7840</v>
      </c>
      <c r="I2648">
        <v>5</v>
      </c>
      <c r="J2648" t="b">
        <v>0</v>
      </c>
      <c r="K2648">
        <v>105</v>
      </c>
      <c r="L2648">
        <v>107</v>
      </c>
      <c r="M2648" s="1">
        <v>41414.044236111113</v>
      </c>
    </row>
    <row r="2649" spans="1:13" ht="67.5">
      <c r="A2649" t="s">
        <v>7841</v>
      </c>
      <c r="B2649" s="1">
        <v>43928.397789351853</v>
      </c>
      <c r="C2649" t="s">
        <v>7842</v>
      </c>
      <c r="D2649">
        <v>0</v>
      </c>
      <c r="E2649">
        <v>0</v>
      </c>
      <c r="F2649" t="s">
        <v>15</v>
      </c>
      <c r="H2649" s="2" t="s">
        <v>7843</v>
      </c>
      <c r="I2649">
        <v>56</v>
      </c>
      <c r="J2649" t="b">
        <v>0</v>
      </c>
      <c r="K2649">
        <v>29</v>
      </c>
      <c r="L2649">
        <v>58921</v>
      </c>
      <c r="M2649" s="1">
        <v>40397.617025462961</v>
      </c>
    </row>
    <row r="2650" spans="1:13">
      <c r="A2650" t="s">
        <v>7844</v>
      </c>
      <c r="B2650" s="1">
        <v>43928.397256944445</v>
      </c>
      <c r="C2650" t="e">
        <f ca="1">_xlfn.SINGLE(taisuke_mayan 俺も最初は邪魔臭くてクレカしか使ってなかったんですが),Softbankの特典で期間限定TポイントからPayPayマネーに変わったので,しゃあなしに使いだしてみたら思いの外還元率高いんで最近殆どこれですね。</f>
        <v>#NAME?</v>
      </c>
      <c r="D2650">
        <v>1</v>
      </c>
      <c r="E2650">
        <v>0</v>
      </c>
      <c r="F2650" t="s">
        <v>15</v>
      </c>
      <c r="G2650" t="s">
        <v>7845</v>
      </c>
      <c r="H2650" t="s">
        <v>7846</v>
      </c>
      <c r="I2650">
        <v>466</v>
      </c>
      <c r="J2650" t="b">
        <v>0</v>
      </c>
      <c r="K2650">
        <v>717</v>
      </c>
      <c r="L2650">
        <v>18654</v>
      </c>
      <c r="M2650" s="1">
        <v>41023.483773148146</v>
      </c>
    </row>
    <row r="2651" spans="1:13">
      <c r="A2651" t="s">
        <v>7838</v>
      </c>
      <c r="B2651" s="1">
        <v>43928.396898148145</v>
      </c>
      <c r="C2651" t="s">
        <v>7847</v>
      </c>
      <c r="D2651">
        <v>0</v>
      </c>
      <c r="E2651">
        <v>0</v>
      </c>
      <c r="F2651" t="s">
        <v>15</v>
      </c>
      <c r="G2651" t="s">
        <v>7840</v>
      </c>
      <c r="I2651">
        <v>5</v>
      </c>
      <c r="J2651" t="b">
        <v>0</v>
      </c>
      <c r="K2651">
        <v>105</v>
      </c>
      <c r="L2651">
        <v>107</v>
      </c>
      <c r="M2651" s="1">
        <v>41414.044236111113</v>
      </c>
    </row>
    <row r="2652" spans="1:13">
      <c r="A2652" t="s">
        <v>7848</v>
      </c>
      <c r="B2652" s="1">
        <v>43928.39671296296</v>
      </c>
      <c r="C2652" t="s">
        <v>7849</v>
      </c>
      <c r="D2652">
        <v>0</v>
      </c>
      <c r="E2652">
        <v>0</v>
      </c>
      <c r="F2652" t="s">
        <v>15</v>
      </c>
      <c r="H2652" t="s">
        <v>7850</v>
      </c>
      <c r="I2652">
        <v>81</v>
      </c>
      <c r="J2652" t="b">
        <v>0</v>
      </c>
      <c r="K2652">
        <v>258</v>
      </c>
      <c r="L2652">
        <v>1180</v>
      </c>
      <c r="M2652" s="1">
        <v>42213.594212962962</v>
      </c>
    </row>
    <row r="2653" spans="1:13">
      <c r="A2653" t="s">
        <v>7818</v>
      </c>
      <c r="B2653" s="1">
        <v>43928.396701388891</v>
      </c>
      <c r="C2653" t="s">
        <v>7851</v>
      </c>
      <c r="D2653">
        <v>11</v>
      </c>
      <c r="E2653">
        <v>0</v>
      </c>
      <c r="F2653" t="s">
        <v>15</v>
      </c>
      <c r="G2653" t="s">
        <v>7820</v>
      </c>
      <c r="H2653" t="s">
        <v>7821</v>
      </c>
      <c r="I2653">
        <v>158</v>
      </c>
      <c r="J2653" t="b">
        <v>0</v>
      </c>
      <c r="K2653">
        <v>192</v>
      </c>
      <c r="L2653">
        <v>761</v>
      </c>
      <c r="M2653" s="1">
        <v>43921.560937499999</v>
      </c>
    </row>
    <row r="2654" spans="1:13">
      <c r="A2654" t="s">
        <v>7852</v>
      </c>
      <c r="B2654" s="1">
        <v>43928.395208333335</v>
      </c>
      <c r="C2654" t="s">
        <v>7853</v>
      </c>
      <c r="D2654">
        <v>0</v>
      </c>
      <c r="E2654">
        <v>0</v>
      </c>
      <c r="F2654" t="s">
        <v>15</v>
      </c>
      <c r="H2654" t="s">
        <v>7854</v>
      </c>
      <c r="I2654">
        <v>146</v>
      </c>
      <c r="J2654" t="b">
        <v>0</v>
      </c>
      <c r="K2654">
        <v>137</v>
      </c>
      <c r="L2654">
        <v>31661</v>
      </c>
      <c r="M2654" s="1">
        <v>41839.787534722222</v>
      </c>
    </row>
    <row r="2655" spans="1:13">
      <c r="A2655" t="s">
        <v>7838</v>
      </c>
      <c r="B2655" s="1">
        <v>43928.395173611112</v>
      </c>
      <c r="C2655" t="s">
        <v>7855</v>
      </c>
      <c r="D2655">
        <v>0</v>
      </c>
      <c r="E2655">
        <v>0</v>
      </c>
      <c r="F2655" t="s">
        <v>15</v>
      </c>
      <c r="G2655" t="s">
        <v>7840</v>
      </c>
      <c r="I2655">
        <v>5</v>
      </c>
      <c r="J2655" t="b">
        <v>0</v>
      </c>
      <c r="K2655">
        <v>105</v>
      </c>
      <c r="L2655">
        <v>107</v>
      </c>
      <c r="M2655" s="1">
        <v>41414.044236111113</v>
      </c>
    </row>
    <row r="2656" spans="1:13">
      <c r="A2656" t="s">
        <v>7856</v>
      </c>
      <c r="B2656" s="1">
        <v>43928.394976851851</v>
      </c>
      <c r="C2656" t="s">
        <v>7857</v>
      </c>
      <c r="D2656">
        <v>2</v>
      </c>
      <c r="E2656">
        <v>0</v>
      </c>
      <c r="F2656" t="s">
        <v>15</v>
      </c>
      <c r="H2656" t="s">
        <v>7858</v>
      </c>
      <c r="I2656">
        <v>48</v>
      </c>
      <c r="J2656" t="b">
        <v>0</v>
      </c>
      <c r="K2656">
        <v>82</v>
      </c>
      <c r="L2656">
        <v>1485</v>
      </c>
      <c r="M2656" s="1">
        <v>41474.83421296296</v>
      </c>
    </row>
    <row r="2657" spans="1:13">
      <c r="A2657" t="s">
        <v>7859</v>
      </c>
      <c r="B2657" s="1">
        <v>43928.394872685189</v>
      </c>
      <c r="C2657" t="s">
        <v>7860</v>
      </c>
      <c r="D2657">
        <v>1</v>
      </c>
      <c r="E2657">
        <v>0</v>
      </c>
      <c r="F2657" t="s">
        <v>15</v>
      </c>
      <c r="G2657" t="s">
        <v>7861</v>
      </c>
      <c r="H2657" t="s">
        <v>7862</v>
      </c>
      <c r="I2657">
        <v>814</v>
      </c>
      <c r="J2657" t="b">
        <v>0</v>
      </c>
      <c r="K2657">
        <v>1413</v>
      </c>
      <c r="L2657">
        <v>5715</v>
      </c>
      <c r="M2657" s="1">
        <v>43714.539537037039</v>
      </c>
    </row>
    <row r="2658" spans="1:13">
      <c r="A2658" t="s">
        <v>7863</v>
      </c>
      <c r="B2658" s="1">
        <v>43928.394814814812</v>
      </c>
      <c r="C2658" t="s">
        <v>7864</v>
      </c>
      <c r="D2658">
        <v>2</v>
      </c>
      <c r="E2658">
        <v>0</v>
      </c>
      <c r="F2658" t="s">
        <v>15</v>
      </c>
      <c r="G2658" t="s">
        <v>7865</v>
      </c>
      <c r="H2658" t="s">
        <v>7866</v>
      </c>
      <c r="I2658">
        <v>581</v>
      </c>
      <c r="J2658" t="b">
        <v>0</v>
      </c>
      <c r="K2658">
        <v>299</v>
      </c>
      <c r="L2658">
        <v>17560</v>
      </c>
      <c r="M2658" s="1">
        <v>40526.487800925926</v>
      </c>
    </row>
    <row r="2659" spans="1:13">
      <c r="A2659" t="s">
        <v>7867</v>
      </c>
      <c r="B2659" s="1">
        <v>43928.394490740742</v>
      </c>
      <c r="C2659" t="e">
        <f ca="1">Fuji_EF30 正直この前初めてPayPay使ったけどnimocaの方がよっぽど楽だった()</f>
        <v>#NAME?</v>
      </c>
      <c r="D2659">
        <v>1</v>
      </c>
      <c r="E2659">
        <v>0</v>
      </c>
      <c r="F2659" t="s">
        <v>15</v>
      </c>
      <c r="G2659" t="s">
        <v>7868</v>
      </c>
      <c r="H2659" t="s">
        <v>7869</v>
      </c>
      <c r="I2659">
        <v>563</v>
      </c>
      <c r="J2659" t="b">
        <v>0</v>
      </c>
      <c r="K2659">
        <v>425</v>
      </c>
      <c r="L2659">
        <v>7886</v>
      </c>
      <c r="M2659" s="1">
        <v>43764.205358796295</v>
      </c>
    </row>
    <row r="2660" spans="1:13" ht="148.5">
      <c r="A2660" t="s">
        <v>7870</v>
      </c>
      <c r="B2660" s="1">
        <v>43928.393738425926</v>
      </c>
      <c r="C2660" t="s">
        <v>7871</v>
      </c>
      <c r="D2660">
        <v>0</v>
      </c>
      <c r="E2660">
        <v>0</v>
      </c>
      <c r="F2660" t="s">
        <v>15</v>
      </c>
      <c r="G2660" t="s">
        <v>7872</v>
      </c>
      <c r="H2660" s="2" t="s">
        <v>7873</v>
      </c>
      <c r="I2660">
        <v>76</v>
      </c>
      <c r="J2660" t="b">
        <v>0</v>
      </c>
      <c r="K2660">
        <v>163</v>
      </c>
      <c r="L2660">
        <v>5956</v>
      </c>
      <c r="M2660" s="1">
        <v>43861.314525462964</v>
      </c>
    </row>
    <row r="2661" spans="1:13">
      <c r="A2661" t="s">
        <v>7838</v>
      </c>
      <c r="B2661" s="1">
        <v>43928.393611111111</v>
      </c>
      <c r="C2661" t="s">
        <v>7874</v>
      </c>
      <c r="D2661">
        <v>0</v>
      </c>
      <c r="E2661">
        <v>0</v>
      </c>
      <c r="F2661" t="s">
        <v>15</v>
      </c>
      <c r="G2661" t="s">
        <v>7840</v>
      </c>
      <c r="I2661">
        <v>5</v>
      </c>
      <c r="J2661" t="b">
        <v>0</v>
      </c>
      <c r="K2661">
        <v>105</v>
      </c>
      <c r="L2661">
        <v>107</v>
      </c>
      <c r="M2661" s="1">
        <v>41414.044236111113</v>
      </c>
    </row>
    <row r="2662" spans="1:13" ht="40.5">
      <c r="A2662" t="s">
        <v>7822</v>
      </c>
      <c r="B2662" s="1">
        <v>43928.392777777779</v>
      </c>
      <c r="C2662" t="s">
        <v>7875</v>
      </c>
      <c r="D2662">
        <v>0</v>
      </c>
      <c r="E2662">
        <v>0</v>
      </c>
      <c r="F2662" t="s">
        <v>15</v>
      </c>
      <c r="G2662" t="s">
        <v>7824</v>
      </c>
      <c r="H2662" s="2" t="s">
        <v>7825</v>
      </c>
      <c r="I2662">
        <v>142</v>
      </c>
      <c r="J2662" t="b">
        <v>0</v>
      </c>
      <c r="K2662">
        <v>304</v>
      </c>
      <c r="L2662">
        <v>8589</v>
      </c>
      <c r="M2662" s="1">
        <v>42851.02207175926</v>
      </c>
    </row>
    <row r="2663" spans="1:13">
      <c r="A2663" t="s">
        <v>2749</v>
      </c>
      <c r="B2663" s="1">
        <v>43928.392766203702</v>
      </c>
      <c r="C2663" t="s">
        <v>7876</v>
      </c>
      <c r="D2663">
        <v>0</v>
      </c>
      <c r="E2663">
        <v>0</v>
      </c>
      <c r="F2663" t="s">
        <v>15</v>
      </c>
      <c r="G2663" t="s">
        <v>2751</v>
      </c>
      <c r="H2663" t="s">
        <v>2752</v>
      </c>
      <c r="I2663">
        <v>791</v>
      </c>
      <c r="J2663" t="b">
        <v>0</v>
      </c>
      <c r="K2663">
        <v>997</v>
      </c>
      <c r="L2663">
        <v>56985</v>
      </c>
      <c r="M2663" s="1">
        <v>42174.05164351852</v>
      </c>
    </row>
    <row r="2664" spans="1:13">
      <c r="A2664" t="s">
        <v>7877</v>
      </c>
      <c r="B2664" s="1">
        <v>43928.392407407409</v>
      </c>
      <c r="C2664" t="e">
        <f ca="1">_xlfn.SINGLE(otamma クレジットカード),paypay,PASMO,どれもダメなら現金って感じだけど,そんなことなかなか無いからなぁ。</f>
        <v>#NAME?</v>
      </c>
      <c r="D2664">
        <v>1</v>
      </c>
      <c r="E2664">
        <v>0</v>
      </c>
      <c r="F2664" t="s">
        <v>15</v>
      </c>
      <c r="G2664" t="s">
        <v>7878</v>
      </c>
      <c r="H2664" t="s">
        <v>7879</v>
      </c>
      <c r="I2664">
        <v>108</v>
      </c>
      <c r="J2664" t="b">
        <v>0</v>
      </c>
      <c r="K2664">
        <v>69</v>
      </c>
      <c r="L2664">
        <v>13999</v>
      </c>
      <c r="M2664" s="1">
        <v>40247.466956018521</v>
      </c>
    </row>
    <row r="2665" spans="1:13">
      <c r="A2665" t="s">
        <v>824</v>
      </c>
      <c r="B2665" s="1">
        <v>43928.391145833331</v>
      </c>
      <c r="C2665" t="s">
        <v>7880</v>
      </c>
      <c r="D2665">
        <v>0</v>
      </c>
      <c r="E2665">
        <v>0</v>
      </c>
      <c r="F2665" t="s">
        <v>15</v>
      </c>
      <c r="H2665" t="s">
        <v>826</v>
      </c>
      <c r="I2665">
        <v>620</v>
      </c>
      <c r="J2665" t="b">
        <v>0</v>
      </c>
      <c r="K2665">
        <v>595</v>
      </c>
      <c r="L2665">
        <v>595</v>
      </c>
      <c r="M2665" s="1">
        <v>43891.340150462966</v>
      </c>
    </row>
    <row r="2666" spans="1:13">
      <c r="A2666" t="s">
        <v>7881</v>
      </c>
      <c r="B2666" s="1">
        <v>43928.389490740738</v>
      </c>
      <c r="C2666" t="s">
        <v>7882</v>
      </c>
      <c r="D2666">
        <v>3</v>
      </c>
      <c r="E2666">
        <v>2</v>
      </c>
      <c r="F2666" t="s">
        <v>15</v>
      </c>
      <c r="G2666" t="s">
        <v>7883</v>
      </c>
      <c r="H2666" t="s">
        <v>7884</v>
      </c>
      <c r="I2666">
        <v>1024</v>
      </c>
      <c r="J2666" t="b">
        <v>0</v>
      </c>
      <c r="K2666">
        <v>754</v>
      </c>
      <c r="L2666">
        <v>11187</v>
      </c>
      <c r="M2666" s="1">
        <v>41207.149560185186</v>
      </c>
    </row>
    <row r="2667" spans="1:13">
      <c r="A2667" t="s">
        <v>7885</v>
      </c>
      <c r="B2667" s="1">
        <v>43928.389166666668</v>
      </c>
      <c r="C2667" t="s">
        <v>7886</v>
      </c>
      <c r="D2667">
        <v>0</v>
      </c>
      <c r="E2667">
        <v>0</v>
      </c>
      <c r="F2667" t="s">
        <v>15</v>
      </c>
      <c r="H2667" t="s">
        <v>7887</v>
      </c>
      <c r="I2667">
        <v>61</v>
      </c>
      <c r="J2667" t="b">
        <v>0</v>
      </c>
      <c r="K2667">
        <v>96</v>
      </c>
      <c r="L2667">
        <v>360</v>
      </c>
      <c r="M2667" s="1">
        <v>40572.426377314812</v>
      </c>
    </row>
    <row r="2668" spans="1:13">
      <c r="A2668" t="s">
        <v>7888</v>
      </c>
      <c r="B2668" s="1">
        <v>43928.389062499999</v>
      </c>
      <c r="C2668" t="s">
        <v>7889</v>
      </c>
      <c r="D2668">
        <v>3</v>
      </c>
      <c r="E2668">
        <v>0</v>
      </c>
      <c r="F2668" t="s">
        <v>15</v>
      </c>
      <c r="G2668" t="s">
        <v>5743</v>
      </c>
      <c r="H2668" t="s">
        <v>7890</v>
      </c>
      <c r="I2668">
        <v>214</v>
      </c>
      <c r="J2668" t="b">
        <v>0</v>
      </c>
      <c r="K2668">
        <v>143</v>
      </c>
      <c r="L2668">
        <v>16615</v>
      </c>
      <c r="M2668" s="1">
        <v>41044.261053240742</v>
      </c>
    </row>
    <row r="2669" spans="1:13" ht="67.5">
      <c r="A2669" t="s">
        <v>7891</v>
      </c>
      <c r="B2669" s="1">
        <v>43928.388958333337</v>
      </c>
      <c r="C2669" t="s">
        <v>7892</v>
      </c>
      <c r="D2669">
        <v>3</v>
      </c>
      <c r="E2669">
        <v>0</v>
      </c>
      <c r="F2669" t="s">
        <v>15</v>
      </c>
      <c r="G2669" t="s">
        <v>72</v>
      </c>
      <c r="H2669" s="2" t="s">
        <v>7893</v>
      </c>
      <c r="I2669">
        <v>2323</v>
      </c>
      <c r="J2669" t="b">
        <v>0</v>
      </c>
      <c r="K2669">
        <v>2541</v>
      </c>
      <c r="L2669">
        <v>6463</v>
      </c>
      <c r="M2669" s="1">
        <v>43284.27076388889</v>
      </c>
    </row>
    <row r="2670" spans="1:13">
      <c r="A2670" t="s">
        <v>576</v>
      </c>
      <c r="B2670" s="1">
        <v>43928.388159722221</v>
      </c>
      <c r="C2670" t="s">
        <v>7894</v>
      </c>
      <c r="D2670">
        <v>0</v>
      </c>
      <c r="E2670">
        <v>0</v>
      </c>
      <c r="F2670" t="s">
        <v>15</v>
      </c>
      <c r="H2670" t="s">
        <v>578</v>
      </c>
      <c r="I2670">
        <v>226</v>
      </c>
      <c r="J2670" t="b">
        <v>0</v>
      </c>
      <c r="K2670">
        <v>73</v>
      </c>
      <c r="L2670">
        <v>8814</v>
      </c>
      <c r="M2670" s="1">
        <v>43480.226701388892</v>
      </c>
    </row>
    <row r="2671" spans="1:13">
      <c r="A2671" t="s">
        <v>7895</v>
      </c>
      <c r="B2671" s="1">
        <v>43928.38795138889</v>
      </c>
      <c r="C2671" t="s">
        <v>7896</v>
      </c>
      <c r="D2671">
        <v>2</v>
      </c>
      <c r="E2671">
        <v>1</v>
      </c>
      <c r="F2671" t="s">
        <v>15</v>
      </c>
      <c r="H2671" t="s">
        <v>7897</v>
      </c>
      <c r="I2671">
        <v>822</v>
      </c>
      <c r="J2671" t="b">
        <v>0</v>
      </c>
      <c r="K2671">
        <v>703</v>
      </c>
      <c r="L2671">
        <v>6179</v>
      </c>
      <c r="M2671" s="1">
        <v>40031.471863425926</v>
      </c>
    </row>
    <row r="2672" spans="1:13">
      <c r="A2672" t="s">
        <v>7898</v>
      </c>
      <c r="B2672" s="1">
        <v>43928.38795138889</v>
      </c>
      <c r="C2672" t="s">
        <v>7899</v>
      </c>
      <c r="D2672">
        <v>0</v>
      </c>
      <c r="E2672">
        <v>0</v>
      </c>
      <c r="F2672" t="s">
        <v>15</v>
      </c>
      <c r="G2672" t="s">
        <v>7900</v>
      </c>
      <c r="H2672" t="s">
        <v>7901</v>
      </c>
      <c r="I2672">
        <v>494</v>
      </c>
      <c r="J2672" t="b">
        <v>0</v>
      </c>
      <c r="K2672">
        <v>803</v>
      </c>
      <c r="L2672">
        <v>21729</v>
      </c>
      <c r="M2672" s="1">
        <v>40731.53162037037</v>
      </c>
    </row>
    <row r="2673" spans="1:13">
      <c r="A2673" t="s">
        <v>7902</v>
      </c>
      <c r="B2673" s="1">
        <v>43928.387928240743</v>
      </c>
      <c r="C2673" t="s">
        <v>7903</v>
      </c>
      <c r="D2673">
        <v>2</v>
      </c>
      <c r="E2673">
        <v>0</v>
      </c>
      <c r="F2673" t="s">
        <v>15</v>
      </c>
      <c r="G2673" t="s">
        <v>7904</v>
      </c>
      <c r="H2673" t="s">
        <v>7905</v>
      </c>
      <c r="I2673">
        <v>219</v>
      </c>
      <c r="J2673" t="b">
        <v>0</v>
      </c>
      <c r="K2673">
        <v>261</v>
      </c>
      <c r="L2673">
        <v>2315</v>
      </c>
      <c r="M2673" s="1">
        <v>41066.213067129633</v>
      </c>
    </row>
    <row r="2674" spans="1:13">
      <c r="A2674" t="s">
        <v>7906</v>
      </c>
      <c r="B2674" s="1">
        <v>43928.386736111112</v>
      </c>
      <c r="C2674" t="s">
        <v>7907</v>
      </c>
      <c r="D2674">
        <v>3</v>
      </c>
      <c r="E2674">
        <v>0</v>
      </c>
      <c r="F2674" t="s">
        <v>15</v>
      </c>
      <c r="G2674" t="s">
        <v>7908</v>
      </c>
      <c r="H2674" t="s">
        <v>7909</v>
      </c>
      <c r="I2674">
        <v>1060</v>
      </c>
      <c r="J2674" t="b">
        <v>0</v>
      </c>
      <c r="K2674">
        <v>152</v>
      </c>
      <c r="L2674">
        <v>31027</v>
      </c>
      <c r="M2674" s="1">
        <v>42413.25335648148</v>
      </c>
    </row>
    <row r="2675" spans="1:13">
      <c r="A2675" t="s">
        <v>7910</v>
      </c>
      <c r="B2675" s="1">
        <v>43928.386516203704</v>
      </c>
      <c r="C2675" t="s">
        <v>7911</v>
      </c>
      <c r="D2675">
        <v>0</v>
      </c>
      <c r="E2675">
        <v>0</v>
      </c>
      <c r="F2675" t="s">
        <v>15</v>
      </c>
      <c r="G2675" t="s">
        <v>7912</v>
      </c>
      <c r="H2675" t="s">
        <v>7913</v>
      </c>
      <c r="I2675">
        <v>623</v>
      </c>
      <c r="J2675" t="b">
        <v>0</v>
      </c>
      <c r="K2675">
        <v>984</v>
      </c>
      <c r="L2675">
        <v>10731</v>
      </c>
      <c r="M2675" s="1">
        <v>40494.578275462962</v>
      </c>
    </row>
    <row r="2676" spans="1:13">
      <c r="A2676" t="s">
        <v>7914</v>
      </c>
      <c r="B2676" s="1">
        <v>43928.38621527778</v>
      </c>
      <c r="C2676" t="s">
        <v>7915</v>
      </c>
      <c r="D2676">
        <v>0</v>
      </c>
      <c r="E2676">
        <v>0</v>
      </c>
      <c r="F2676" t="s">
        <v>15</v>
      </c>
      <c r="G2676" t="s">
        <v>7916</v>
      </c>
      <c r="H2676" t="s">
        <v>7917</v>
      </c>
      <c r="I2676">
        <v>2</v>
      </c>
      <c r="J2676" t="b">
        <v>0</v>
      </c>
      <c r="K2676">
        <v>5</v>
      </c>
      <c r="L2676">
        <v>79</v>
      </c>
      <c r="M2676" s="1">
        <v>43679.341979166667</v>
      </c>
    </row>
    <row r="2677" spans="1:13">
      <c r="A2677" t="s">
        <v>7918</v>
      </c>
      <c r="B2677" s="1">
        <v>43928.38548611111</v>
      </c>
      <c r="C2677" t="s">
        <v>7919</v>
      </c>
      <c r="D2677">
        <v>1</v>
      </c>
      <c r="E2677">
        <v>0</v>
      </c>
      <c r="F2677" t="s">
        <v>15</v>
      </c>
      <c r="H2677" t="s">
        <v>7920</v>
      </c>
      <c r="I2677">
        <v>37</v>
      </c>
      <c r="J2677" t="b">
        <v>0</v>
      </c>
      <c r="K2677">
        <v>0</v>
      </c>
      <c r="L2677">
        <v>940</v>
      </c>
      <c r="M2677" s="1">
        <v>43562.355069444442</v>
      </c>
    </row>
    <row r="2678" spans="1:13">
      <c r="A2678" t="s">
        <v>7921</v>
      </c>
      <c r="B2678" s="1">
        <v>43928.384884259256</v>
      </c>
      <c r="C2678" t="s">
        <v>7922</v>
      </c>
      <c r="D2678">
        <v>2</v>
      </c>
      <c r="E2678">
        <v>0</v>
      </c>
      <c r="F2678" t="s">
        <v>15</v>
      </c>
      <c r="G2678" t="s">
        <v>7923</v>
      </c>
      <c r="H2678" t="s">
        <v>7924</v>
      </c>
      <c r="I2678">
        <v>166</v>
      </c>
      <c r="J2678" t="b">
        <v>0</v>
      </c>
      <c r="K2678">
        <v>162</v>
      </c>
      <c r="L2678">
        <v>40566</v>
      </c>
      <c r="M2678" s="1">
        <v>42845.640925925924</v>
      </c>
    </row>
    <row r="2679" spans="1:13">
      <c r="A2679" t="s">
        <v>7925</v>
      </c>
      <c r="B2679" s="1">
        <v>43928.384780092594</v>
      </c>
      <c r="C2679" t="s">
        <v>7926</v>
      </c>
      <c r="D2679">
        <v>23</v>
      </c>
      <c r="E2679">
        <v>8</v>
      </c>
      <c r="F2679" t="s">
        <v>15</v>
      </c>
      <c r="H2679" t="s">
        <v>7927</v>
      </c>
      <c r="I2679">
        <v>11955</v>
      </c>
      <c r="J2679" t="b">
        <v>0</v>
      </c>
      <c r="K2679">
        <v>950</v>
      </c>
      <c r="L2679">
        <v>20622</v>
      </c>
      <c r="M2679" s="1">
        <v>41787.70003472222</v>
      </c>
    </row>
    <row r="2680" spans="1:13" ht="67.5">
      <c r="A2680" t="s">
        <v>7928</v>
      </c>
      <c r="B2680" s="1">
        <v>43928.384618055556</v>
      </c>
      <c r="C2680" t="s">
        <v>7929</v>
      </c>
      <c r="D2680">
        <v>0</v>
      </c>
      <c r="E2680">
        <v>0</v>
      </c>
      <c r="F2680" t="s">
        <v>15</v>
      </c>
      <c r="G2680" t="s">
        <v>2965</v>
      </c>
      <c r="H2680" s="2" t="s">
        <v>7930</v>
      </c>
      <c r="I2680">
        <v>3078</v>
      </c>
      <c r="J2680" t="b">
        <v>0</v>
      </c>
      <c r="K2680">
        <v>3176</v>
      </c>
      <c r="L2680">
        <v>12208</v>
      </c>
      <c r="M2680" s="1">
        <v>43606.467233796298</v>
      </c>
    </row>
    <row r="2681" spans="1:13">
      <c r="A2681" t="s">
        <v>7931</v>
      </c>
      <c r="B2681" s="1">
        <v>43928.384560185186</v>
      </c>
      <c r="C2681" t="e">
        <f ca="1">_xlfn.SINGLE(MOB130 マジで頼みたい),お金はPayPayとかで送金でよい？</f>
        <v>#NAME?</v>
      </c>
      <c r="D2681">
        <v>0</v>
      </c>
      <c r="E2681">
        <v>0</v>
      </c>
      <c r="F2681" t="s">
        <v>15</v>
      </c>
      <c r="G2681" t="s">
        <v>7932</v>
      </c>
      <c r="H2681" t="s">
        <v>7933</v>
      </c>
      <c r="I2681">
        <v>1574</v>
      </c>
      <c r="J2681" t="b">
        <v>0</v>
      </c>
      <c r="K2681">
        <v>1003</v>
      </c>
      <c r="L2681">
        <v>72839</v>
      </c>
      <c r="M2681" s="1">
        <v>41409.41207175926</v>
      </c>
    </row>
    <row r="2682" spans="1:13">
      <c r="A2682" t="s">
        <v>7934</v>
      </c>
      <c r="B2682" s="1">
        <v>43928.384432870371</v>
      </c>
      <c r="C2682" t="e">
        <f ca="1">_xlfn.SINGLE(t_ken_jo 私もそれを怖れて),マイナンバー,LINE,PayPayのどれにもまだタッチしていません。</f>
        <v>#NAME?</v>
      </c>
      <c r="D2682">
        <v>0</v>
      </c>
      <c r="E2682">
        <v>0</v>
      </c>
      <c r="F2682" t="s">
        <v>15</v>
      </c>
      <c r="H2682" t="s">
        <v>7935</v>
      </c>
      <c r="I2682">
        <v>1269</v>
      </c>
      <c r="J2682" t="b">
        <v>0</v>
      </c>
      <c r="K2682">
        <v>2135</v>
      </c>
      <c r="L2682">
        <v>4772</v>
      </c>
      <c r="M2682" s="1">
        <v>40504.688842592594</v>
      </c>
    </row>
    <row r="2683" spans="1:13">
      <c r="A2683" t="s">
        <v>7936</v>
      </c>
      <c r="B2683" s="1">
        <v>43928.384398148148</v>
      </c>
      <c r="C2683" t="s">
        <v>7937</v>
      </c>
      <c r="D2683">
        <v>0</v>
      </c>
      <c r="E2683">
        <v>0</v>
      </c>
      <c r="F2683" t="s">
        <v>15</v>
      </c>
      <c r="G2683" t="s">
        <v>7938</v>
      </c>
      <c r="H2683" t="s">
        <v>7939</v>
      </c>
      <c r="I2683">
        <v>586</v>
      </c>
      <c r="J2683" t="b">
        <v>0</v>
      </c>
      <c r="K2683">
        <v>542</v>
      </c>
      <c r="L2683">
        <v>70825</v>
      </c>
      <c r="M2683" s="1">
        <v>40042.639085648145</v>
      </c>
    </row>
    <row r="2684" spans="1:13">
      <c r="A2684" t="s">
        <v>7940</v>
      </c>
      <c r="B2684" s="1">
        <v>43928.383773148147</v>
      </c>
      <c r="C2684" t="s">
        <v>7941</v>
      </c>
      <c r="D2684">
        <v>35</v>
      </c>
      <c r="E2684">
        <v>0</v>
      </c>
      <c r="F2684" t="s">
        <v>15</v>
      </c>
      <c r="G2684" t="s">
        <v>7942</v>
      </c>
      <c r="H2684" t="s">
        <v>7943</v>
      </c>
      <c r="I2684">
        <v>553</v>
      </c>
      <c r="J2684" t="b">
        <v>0</v>
      </c>
      <c r="K2684">
        <v>700</v>
      </c>
      <c r="L2684">
        <v>14096</v>
      </c>
      <c r="M2684" s="1">
        <v>40226.254479166666</v>
      </c>
    </row>
    <row r="2685" spans="1:13">
      <c r="A2685" t="s">
        <v>7944</v>
      </c>
      <c r="B2685" s="1">
        <v>43928.382939814815</v>
      </c>
      <c r="C2685" t="s">
        <v>7945</v>
      </c>
      <c r="D2685">
        <v>1</v>
      </c>
      <c r="E2685">
        <v>0</v>
      </c>
      <c r="F2685" t="s">
        <v>15</v>
      </c>
      <c r="G2685" t="s">
        <v>7946</v>
      </c>
      <c r="H2685" t="s">
        <v>7947</v>
      </c>
      <c r="I2685">
        <v>60</v>
      </c>
      <c r="J2685" t="b">
        <v>0</v>
      </c>
      <c r="K2685">
        <v>116</v>
      </c>
      <c r="L2685">
        <v>316</v>
      </c>
      <c r="M2685" s="1">
        <v>43649.447847222225</v>
      </c>
    </row>
    <row r="2686" spans="1:13">
      <c r="A2686" t="s">
        <v>7948</v>
      </c>
      <c r="B2686" s="1">
        <v>43928.382488425923</v>
      </c>
      <c r="C2686" t="s">
        <v>7949</v>
      </c>
      <c r="D2686">
        <v>0</v>
      </c>
      <c r="E2686">
        <v>0</v>
      </c>
      <c r="F2686" t="s">
        <v>15</v>
      </c>
      <c r="G2686" t="s">
        <v>1007</v>
      </c>
      <c r="H2686" t="s">
        <v>7950</v>
      </c>
      <c r="I2686">
        <v>44</v>
      </c>
      <c r="J2686" t="b">
        <v>0</v>
      </c>
      <c r="K2686">
        <v>82</v>
      </c>
      <c r="L2686">
        <v>1316</v>
      </c>
      <c r="M2686" s="1">
        <v>42938.66851851852</v>
      </c>
    </row>
    <row r="2687" spans="1:13">
      <c r="A2687" t="s">
        <v>1428</v>
      </c>
      <c r="B2687" s="1">
        <v>43928.382361111115</v>
      </c>
      <c r="C2687" t="s">
        <v>7951</v>
      </c>
      <c r="D2687">
        <v>1</v>
      </c>
      <c r="E2687">
        <v>0</v>
      </c>
      <c r="F2687" t="s">
        <v>15</v>
      </c>
      <c r="G2687" t="s">
        <v>1430</v>
      </c>
      <c r="H2687" t="s">
        <v>1431</v>
      </c>
      <c r="I2687">
        <v>639</v>
      </c>
      <c r="J2687" t="b">
        <v>0</v>
      </c>
      <c r="K2687">
        <v>804</v>
      </c>
      <c r="L2687">
        <v>76924</v>
      </c>
      <c r="M2687" s="1">
        <v>40575.27275462963</v>
      </c>
    </row>
    <row r="2688" spans="1:13" ht="94.5">
      <c r="A2688" t="s">
        <v>7952</v>
      </c>
      <c r="B2688" s="1">
        <v>43928.381990740738</v>
      </c>
      <c r="C2688" t="s">
        <v>7953</v>
      </c>
      <c r="D2688">
        <v>17</v>
      </c>
      <c r="E2688">
        <v>1</v>
      </c>
      <c r="F2688" t="s">
        <v>15</v>
      </c>
      <c r="G2688" t="s">
        <v>7954</v>
      </c>
      <c r="H2688" s="2" t="s">
        <v>7955</v>
      </c>
      <c r="I2688">
        <v>2370</v>
      </c>
      <c r="J2688" t="b">
        <v>0</v>
      </c>
      <c r="K2688">
        <v>786</v>
      </c>
      <c r="L2688">
        <v>4947</v>
      </c>
      <c r="M2688" s="1">
        <v>41924.39162037037</v>
      </c>
    </row>
    <row r="2689" spans="1:13">
      <c r="A2689" t="s">
        <v>7906</v>
      </c>
      <c r="B2689" s="1">
        <v>43928.381423611114</v>
      </c>
      <c r="C2689" t="s">
        <v>7956</v>
      </c>
      <c r="D2689">
        <v>1</v>
      </c>
      <c r="E2689">
        <v>0</v>
      </c>
      <c r="F2689" t="s">
        <v>15</v>
      </c>
      <c r="G2689" t="s">
        <v>7908</v>
      </c>
      <c r="H2689" t="s">
        <v>7909</v>
      </c>
      <c r="I2689">
        <v>1060</v>
      </c>
      <c r="J2689" t="b">
        <v>0</v>
      </c>
      <c r="K2689">
        <v>152</v>
      </c>
      <c r="L2689">
        <v>31027</v>
      </c>
      <c r="M2689" s="1">
        <v>42413.25335648148</v>
      </c>
    </row>
    <row r="2690" spans="1:13">
      <c r="A2690" t="s">
        <v>7957</v>
      </c>
      <c r="B2690" s="1">
        <v>43928.380856481483</v>
      </c>
      <c r="C2690" t="s">
        <v>7958</v>
      </c>
      <c r="D2690">
        <v>1</v>
      </c>
      <c r="E2690">
        <v>0</v>
      </c>
      <c r="F2690" t="s">
        <v>15</v>
      </c>
      <c r="G2690" t="s">
        <v>7959</v>
      </c>
      <c r="H2690" t="s">
        <v>7960</v>
      </c>
      <c r="I2690">
        <v>2343</v>
      </c>
      <c r="J2690" t="b">
        <v>0</v>
      </c>
      <c r="K2690">
        <v>3389</v>
      </c>
      <c r="L2690">
        <v>34351</v>
      </c>
      <c r="M2690" s="1">
        <v>40262.053576388891</v>
      </c>
    </row>
    <row r="2691" spans="1:13" ht="54">
      <c r="A2691" t="s">
        <v>7961</v>
      </c>
      <c r="B2691" s="1">
        <v>43928.380393518521</v>
      </c>
      <c r="C2691" t="s">
        <v>7962</v>
      </c>
      <c r="D2691">
        <v>0</v>
      </c>
      <c r="E2691">
        <v>0</v>
      </c>
      <c r="F2691" t="s">
        <v>15</v>
      </c>
      <c r="H2691" s="2" t="s">
        <v>7963</v>
      </c>
      <c r="I2691">
        <v>53</v>
      </c>
      <c r="J2691" t="b">
        <v>0</v>
      </c>
      <c r="K2691">
        <v>119</v>
      </c>
      <c r="L2691">
        <v>1038</v>
      </c>
      <c r="M2691" s="1">
        <v>43520.540405092594</v>
      </c>
    </row>
    <row r="2692" spans="1:13">
      <c r="A2692" t="s">
        <v>7964</v>
      </c>
      <c r="B2692" s="1">
        <v>43928.379918981482</v>
      </c>
      <c r="C2692" t="s">
        <v>7965</v>
      </c>
      <c r="D2692">
        <v>0</v>
      </c>
      <c r="E2692">
        <v>0</v>
      </c>
      <c r="F2692" t="s">
        <v>15</v>
      </c>
      <c r="G2692" t="s">
        <v>7966</v>
      </c>
      <c r="H2692" t="s">
        <v>7967</v>
      </c>
      <c r="I2692">
        <v>1062</v>
      </c>
      <c r="J2692" t="b">
        <v>0</v>
      </c>
      <c r="K2692">
        <v>1046</v>
      </c>
      <c r="L2692">
        <v>35881</v>
      </c>
      <c r="M2692" s="1">
        <v>40542.658564814818</v>
      </c>
    </row>
    <row r="2693" spans="1:13" ht="67.5">
      <c r="A2693" t="s">
        <v>7968</v>
      </c>
      <c r="B2693" s="1">
        <v>43928.37976851852</v>
      </c>
      <c r="C2693" t="s">
        <v>7969</v>
      </c>
      <c r="D2693">
        <v>0</v>
      </c>
      <c r="E2693">
        <v>0</v>
      </c>
      <c r="F2693" t="s">
        <v>15</v>
      </c>
      <c r="G2693" t="s">
        <v>819</v>
      </c>
      <c r="H2693" s="2" t="s">
        <v>7970</v>
      </c>
      <c r="I2693">
        <v>474</v>
      </c>
      <c r="J2693" t="b">
        <v>0</v>
      </c>
      <c r="K2693">
        <v>1705</v>
      </c>
      <c r="L2693">
        <v>29985</v>
      </c>
      <c r="M2693" s="1">
        <v>40169.624282407407</v>
      </c>
    </row>
    <row r="2694" spans="1:13">
      <c r="A2694" t="s">
        <v>5136</v>
      </c>
      <c r="B2694" s="1">
        <v>43928.379710648151</v>
      </c>
      <c r="C2694" t="s">
        <v>7971</v>
      </c>
      <c r="D2694">
        <v>402</v>
      </c>
      <c r="E2694">
        <v>29</v>
      </c>
      <c r="F2694" t="s">
        <v>15</v>
      </c>
      <c r="G2694" t="s">
        <v>5138</v>
      </c>
      <c r="H2694" t="s">
        <v>5139</v>
      </c>
      <c r="I2694">
        <v>14440</v>
      </c>
      <c r="J2694" t="b">
        <v>0</v>
      </c>
      <c r="K2694">
        <v>3349</v>
      </c>
      <c r="L2694">
        <v>21559</v>
      </c>
      <c r="M2694" s="1">
        <v>42970.0784375</v>
      </c>
    </row>
    <row r="2695" spans="1:13">
      <c r="A2695" t="s">
        <v>7972</v>
      </c>
      <c r="B2695" s="1">
        <v>43928.37903935185</v>
      </c>
      <c r="C2695" t="s">
        <v>7973</v>
      </c>
      <c r="D2695">
        <v>0</v>
      </c>
      <c r="E2695">
        <v>0</v>
      </c>
      <c r="F2695" t="s">
        <v>15</v>
      </c>
      <c r="G2695" t="s">
        <v>7974</v>
      </c>
      <c r="H2695" t="s">
        <v>7975</v>
      </c>
      <c r="I2695">
        <v>2908</v>
      </c>
      <c r="J2695" t="b">
        <v>0</v>
      </c>
      <c r="K2695">
        <v>3547</v>
      </c>
      <c r="L2695">
        <v>3723</v>
      </c>
      <c r="M2695" s="1">
        <v>43821.4533912037</v>
      </c>
    </row>
    <row r="2696" spans="1:13">
      <c r="A2696" t="s">
        <v>7976</v>
      </c>
      <c r="B2696" s="1">
        <v>43928.378831018519</v>
      </c>
      <c r="C2696" t="e">
        <f ca="1">sentakunao__16 お誕生日おめでとうございます🎂🎊来年はPayPayドームでお祝いしましょう🥰🥰</f>
        <v>#NAME?</v>
      </c>
      <c r="D2696">
        <v>0</v>
      </c>
      <c r="E2696">
        <v>0</v>
      </c>
      <c r="F2696" t="s">
        <v>15</v>
      </c>
      <c r="G2696" t="s">
        <v>2023</v>
      </c>
      <c r="H2696" t="s">
        <v>7977</v>
      </c>
      <c r="I2696">
        <v>384</v>
      </c>
      <c r="J2696" t="b">
        <v>0</v>
      </c>
      <c r="K2696">
        <v>293</v>
      </c>
      <c r="L2696">
        <v>21457</v>
      </c>
      <c r="M2696" s="1">
        <v>40538.349560185183</v>
      </c>
    </row>
    <row r="2697" spans="1:13">
      <c r="A2697" t="s">
        <v>707</v>
      </c>
      <c r="B2697" s="1">
        <v>43928.378750000003</v>
      </c>
      <c r="C2697" t="s">
        <v>7978</v>
      </c>
      <c r="D2697">
        <v>0</v>
      </c>
      <c r="E2697">
        <v>0</v>
      </c>
      <c r="F2697" t="s">
        <v>15</v>
      </c>
      <c r="G2697" t="s">
        <v>709</v>
      </c>
      <c r="H2697" t="s">
        <v>710</v>
      </c>
      <c r="I2697">
        <v>58</v>
      </c>
      <c r="J2697" t="b">
        <v>0</v>
      </c>
      <c r="K2697">
        <v>156</v>
      </c>
      <c r="L2697">
        <v>44608</v>
      </c>
      <c r="M2697" s="1">
        <v>41535.551168981481</v>
      </c>
    </row>
    <row r="2698" spans="1:13">
      <c r="A2698" t="s">
        <v>7979</v>
      </c>
      <c r="B2698" s="1">
        <v>43928.378668981481</v>
      </c>
      <c r="C2698" t="s">
        <v>7980</v>
      </c>
      <c r="D2698">
        <v>2</v>
      </c>
      <c r="E2698">
        <v>0</v>
      </c>
      <c r="F2698" t="s">
        <v>15</v>
      </c>
      <c r="H2698" t="s">
        <v>7981</v>
      </c>
      <c r="I2698">
        <v>316</v>
      </c>
      <c r="J2698" t="b">
        <v>0</v>
      </c>
      <c r="K2698">
        <v>245</v>
      </c>
      <c r="L2698">
        <v>2454</v>
      </c>
      <c r="M2698" s="1">
        <v>43525.086145833331</v>
      </c>
    </row>
    <row r="2699" spans="1:13" ht="67.5">
      <c r="A2699" t="s">
        <v>7982</v>
      </c>
      <c r="B2699" s="1">
        <v>43928.377824074072</v>
      </c>
      <c r="C2699" t="s">
        <v>7983</v>
      </c>
      <c r="D2699">
        <v>23</v>
      </c>
      <c r="E2699">
        <v>0</v>
      </c>
      <c r="F2699" t="s">
        <v>15</v>
      </c>
      <c r="H2699" s="2" t="s">
        <v>7984</v>
      </c>
      <c r="I2699">
        <v>563</v>
      </c>
      <c r="J2699" t="b">
        <v>0</v>
      </c>
      <c r="K2699">
        <v>297</v>
      </c>
      <c r="L2699">
        <v>4764</v>
      </c>
      <c r="M2699" s="1">
        <v>43674.249236111114</v>
      </c>
    </row>
    <row r="2700" spans="1:13">
      <c r="A2700" t="s">
        <v>7985</v>
      </c>
      <c r="B2700" s="1">
        <v>43928.376620370371</v>
      </c>
      <c r="C2700" t="s">
        <v>7986</v>
      </c>
      <c r="D2700">
        <v>16</v>
      </c>
      <c r="E2700">
        <v>1</v>
      </c>
      <c r="F2700" t="s">
        <v>15</v>
      </c>
      <c r="H2700" t="s">
        <v>7987</v>
      </c>
      <c r="I2700">
        <v>295</v>
      </c>
      <c r="J2700" t="b">
        <v>0</v>
      </c>
      <c r="K2700">
        <v>292</v>
      </c>
      <c r="L2700">
        <v>3447</v>
      </c>
      <c r="M2700" s="1">
        <v>43808.098993055559</v>
      </c>
    </row>
    <row r="2701" spans="1:13">
      <c r="A2701" t="s">
        <v>434</v>
      </c>
      <c r="B2701" s="1">
        <v>43928.375393518516</v>
      </c>
      <c r="C2701" t="s">
        <v>7988</v>
      </c>
      <c r="D2701">
        <v>0</v>
      </c>
      <c r="E2701">
        <v>0</v>
      </c>
      <c r="F2701" t="s">
        <v>15</v>
      </c>
      <c r="G2701" t="e">
        <f ca="1">_xlfn.SINGLE(doryaseria _xlfn.SINGLE(ser1alcode))</f>
        <v>#NAME?</v>
      </c>
      <c r="H2701" t="s">
        <v>436</v>
      </c>
      <c r="I2701">
        <v>2435</v>
      </c>
      <c r="J2701" t="b">
        <v>0</v>
      </c>
      <c r="K2701">
        <v>28</v>
      </c>
      <c r="L2701">
        <v>910</v>
      </c>
      <c r="M2701" s="1">
        <v>43558.296238425923</v>
      </c>
    </row>
    <row r="2702" spans="1:13">
      <c r="A2702" t="s">
        <v>7989</v>
      </c>
      <c r="B2702" s="1">
        <v>43928.375254629631</v>
      </c>
      <c r="C2702" t="e">
        <f ca="1">_xlfn.SINGLE(sakon_kashindan 電子マネーの種類が多過ぎですよね😅PayPayは何度か使いましたが),操作が早いID払いに落ち着いてます。</f>
        <v>#NAME?</v>
      </c>
      <c r="D2702">
        <v>1</v>
      </c>
      <c r="E2702">
        <v>0</v>
      </c>
      <c r="F2702" t="s">
        <v>15</v>
      </c>
      <c r="G2702" t="s">
        <v>7990</v>
      </c>
      <c r="H2702" t="s">
        <v>7991</v>
      </c>
      <c r="I2702">
        <v>75</v>
      </c>
      <c r="J2702" t="b">
        <v>0</v>
      </c>
      <c r="K2702">
        <v>87</v>
      </c>
      <c r="L2702">
        <v>571</v>
      </c>
      <c r="M2702" s="1">
        <v>43862.504108796296</v>
      </c>
    </row>
    <row r="2703" spans="1:13">
      <c r="A2703" t="s">
        <v>7992</v>
      </c>
      <c r="B2703" s="1">
        <v>43928.374895833331</v>
      </c>
      <c r="C2703" t="e">
        <f ca="1">_xlfn.SINGLE(dp_sa_chan ワイ),カードとかpaypayとかで決済してて現金ほぼ使ってないなぁ,最近はスーパーとコンビニしか行ってないから🤔キャッシュレスって清潔でもあるよね🙂</f>
        <v>#NAME?</v>
      </c>
      <c r="D2703">
        <v>2</v>
      </c>
      <c r="E2703">
        <v>0</v>
      </c>
      <c r="F2703" t="s">
        <v>15</v>
      </c>
      <c r="H2703" t="s">
        <v>7993</v>
      </c>
      <c r="I2703">
        <v>470</v>
      </c>
      <c r="J2703" t="b">
        <v>0</v>
      </c>
      <c r="K2703">
        <v>552</v>
      </c>
      <c r="L2703">
        <v>11672</v>
      </c>
      <c r="M2703" s="1">
        <v>43348.826157407406</v>
      </c>
    </row>
    <row r="2704" spans="1:13">
      <c r="A2704" t="s">
        <v>7994</v>
      </c>
      <c r="B2704" s="1">
        <v>43928.374814814815</v>
      </c>
      <c r="C2704" t="s">
        <v>7995</v>
      </c>
      <c r="D2704">
        <v>2</v>
      </c>
      <c r="E2704">
        <v>0</v>
      </c>
      <c r="F2704" t="s">
        <v>15</v>
      </c>
      <c r="H2704" t="s">
        <v>7996</v>
      </c>
      <c r="I2704">
        <v>1034</v>
      </c>
      <c r="J2704" t="b">
        <v>0</v>
      </c>
      <c r="K2704">
        <v>647</v>
      </c>
      <c r="L2704">
        <v>1150</v>
      </c>
      <c r="M2704" s="1">
        <v>42470.556469907409</v>
      </c>
    </row>
    <row r="2705" spans="1:13" ht="189">
      <c r="A2705" t="s">
        <v>7997</v>
      </c>
      <c r="B2705" s="1">
        <v>43928.37431712963</v>
      </c>
      <c r="C2705" t="s">
        <v>7998</v>
      </c>
      <c r="D2705">
        <v>0</v>
      </c>
      <c r="E2705">
        <v>0</v>
      </c>
      <c r="F2705" t="s">
        <v>15</v>
      </c>
      <c r="G2705" t="s">
        <v>7999</v>
      </c>
      <c r="H2705" s="2" t="s">
        <v>8000</v>
      </c>
      <c r="I2705">
        <v>3506</v>
      </c>
      <c r="J2705" t="b">
        <v>0</v>
      </c>
      <c r="K2705">
        <v>4988</v>
      </c>
      <c r="L2705">
        <v>52199</v>
      </c>
      <c r="M2705" s="1">
        <v>42123.064872685187</v>
      </c>
    </row>
    <row r="2706" spans="1:13">
      <c r="A2706" t="s">
        <v>8001</v>
      </c>
      <c r="B2706" s="1">
        <v>43928.374108796299</v>
      </c>
      <c r="C2706" t="s">
        <v>8002</v>
      </c>
      <c r="D2706">
        <v>2</v>
      </c>
      <c r="E2706">
        <v>0</v>
      </c>
      <c r="F2706" t="s">
        <v>15</v>
      </c>
      <c r="H2706" t="s">
        <v>8003</v>
      </c>
      <c r="I2706">
        <v>467</v>
      </c>
      <c r="J2706" t="b">
        <v>0</v>
      </c>
      <c r="K2706">
        <v>553</v>
      </c>
      <c r="L2706">
        <v>70984</v>
      </c>
      <c r="M2706" s="1">
        <v>41410.117280092592</v>
      </c>
    </row>
    <row r="2707" spans="1:13">
      <c r="A2707" t="s">
        <v>8004</v>
      </c>
      <c r="B2707" s="1">
        <v>43928.373715277776</v>
      </c>
      <c r="C2707" t="s">
        <v>8005</v>
      </c>
      <c r="D2707">
        <v>0</v>
      </c>
      <c r="E2707">
        <v>0</v>
      </c>
      <c r="F2707" t="s">
        <v>15</v>
      </c>
      <c r="G2707" t="s">
        <v>8006</v>
      </c>
      <c r="H2707" t="s">
        <v>8007</v>
      </c>
      <c r="I2707">
        <v>45</v>
      </c>
      <c r="J2707" t="b">
        <v>0</v>
      </c>
      <c r="K2707">
        <v>112</v>
      </c>
      <c r="L2707">
        <v>290</v>
      </c>
      <c r="M2707" s="1">
        <v>43792.900543981479</v>
      </c>
    </row>
    <row r="2708" spans="1:13">
      <c r="A2708" t="s">
        <v>8008</v>
      </c>
      <c r="B2708" s="1">
        <v>43928.373611111114</v>
      </c>
      <c r="C2708" t="s">
        <v>8009</v>
      </c>
      <c r="D2708">
        <v>1</v>
      </c>
      <c r="E2708">
        <v>0</v>
      </c>
      <c r="F2708" t="s">
        <v>15</v>
      </c>
      <c r="G2708" t="s">
        <v>8010</v>
      </c>
      <c r="H2708" t="s">
        <v>8011</v>
      </c>
      <c r="I2708">
        <v>154</v>
      </c>
      <c r="J2708" t="b">
        <v>0</v>
      </c>
      <c r="K2708">
        <v>226</v>
      </c>
      <c r="L2708">
        <v>14469</v>
      </c>
      <c r="M2708" s="1">
        <v>40968.534895833334</v>
      </c>
    </row>
    <row r="2709" spans="1:13">
      <c r="A2709" t="s">
        <v>8012</v>
      </c>
      <c r="B2709" s="1">
        <v>43928.373437499999</v>
      </c>
      <c r="C2709" t="s">
        <v>8013</v>
      </c>
      <c r="D2709">
        <v>1</v>
      </c>
      <c r="E2709">
        <v>0</v>
      </c>
      <c r="F2709" t="s">
        <v>15</v>
      </c>
      <c r="H2709" t="s">
        <v>8014</v>
      </c>
      <c r="I2709">
        <v>80</v>
      </c>
      <c r="J2709" t="b">
        <v>0</v>
      </c>
      <c r="K2709">
        <v>63</v>
      </c>
      <c r="L2709">
        <v>494</v>
      </c>
      <c r="M2709" s="1">
        <v>43770.076331018521</v>
      </c>
    </row>
    <row r="2710" spans="1:13">
      <c r="A2710" t="s">
        <v>8015</v>
      </c>
      <c r="B2710" s="1">
        <v>43928.373425925929</v>
      </c>
      <c r="C2710" t="s">
        <v>8016</v>
      </c>
      <c r="D2710">
        <v>3</v>
      </c>
      <c r="E2710">
        <v>0</v>
      </c>
      <c r="F2710" t="s">
        <v>15</v>
      </c>
      <c r="G2710" t="s">
        <v>8017</v>
      </c>
      <c r="H2710" t="s">
        <v>8018</v>
      </c>
      <c r="I2710">
        <v>695</v>
      </c>
      <c r="J2710" t="b">
        <v>0</v>
      </c>
      <c r="K2710">
        <v>402</v>
      </c>
      <c r="L2710">
        <v>22630</v>
      </c>
      <c r="M2710" s="1">
        <v>43271.49454861111</v>
      </c>
    </row>
    <row r="2711" spans="1:13">
      <c r="A2711" t="s">
        <v>8019</v>
      </c>
      <c r="B2711" s="1">
        <v>43928.373171296298</v>
      </c>
      <c r="C2711" t="e">
        <f ca="1">_xlfn.SINGLE(jas_mine_ 僕もそう思って),隣でネットショッピングしてた嫁に,送料って400円送ったら,嫁はPayPayやってませんでした</f>
        <v>#NAME?</v>
      </c>
      <c r="D2711">
        <v>1</v>
      </c>
      <c r="E2711">
        <v>0</v>
      </c>
      <c r="F2711" t="s">
        <v>15</v>
      </c>
      <c r="G2711" t="s">
        <v>8020</v>
      </c>
      <c r="H2711" t="s">
        <v>8021</v>
      </c>
      <c r="I2711">
        <v>147</v>
      </c>
      <c r="J2711" t="b">
        <v>0</v>
      </c>
      <c r="K2711">
        <v>159</v>
      </c>
      <c r="L2711">
        <v>319</v>
      </c>
      <c r="M2711" s="1">
        <v>40892.244942129626</v>
      </c>
    </row>
    <row r="2712" spans="1:13">
      <c r="A2712" t="s">
        <v>8022</v>
      </c>
      <c r="B2712" s="1">
        <v>43928.372858796298</v>
      </c>
      <c r="C2712" t="s">
        <v>8023</v>
      </c>
      <c r="D2712">
        <v>0</v>
      </c>
      <c r="E2712">
        <v>0</v>
      </c>
      <c r="F2712" t="s">
        <v>15</v>
      </c>
      <c r="G2712" t="s">
        <v>4835</v>
      </c>
      <c r="H2712" t="s">
        <v>8024</v>
      </c>
      <c r="I2712">
        <v>321</v>
      </c>
      <c r="J2712" t="b">
        <v>0</v>
      </c>
      <c r="K2712">
        <v>344</v>
      </c>
      <c r="L2712">
        <v>138099</v>
      </c>
      <c r="M2712" s="1">
        <v>41165.559108796297</v>
      </c>
    </row>
    <row r="2713" spans="1:13" ht="40.5">
      <c r="A2713" t="s">
        <v>8025</v>
      </c>
      <c r="B2713" s="1">
        <v>43928.372812499998</v>
      </c>
      <c r="C2713" t="s">
        <v>8026</v>
      </c>
      <c r="D2713">
        <v>0</v>
      </c>
      <c r="E2713">
        <v>0</v>
      </c>
      <c r="F2713" t="s">
        <v>15</v>
      </c>
      <c r="H2713" s="2" t="s">
        <v>8027</v>
      </c>
      <c r="I2713">
        <v>133</v>
      </c>
      <c r="J2713" t="b">
        <v>0</v>
      </c>
      <c r="K2713">
        <v>269</v>
      </c>
      <c r="L2713">
        <v>3050</v>
      </c>
      <c r="M2713" s="1">
        <v>43543.259606481479</v>
      </c>
    </row>
    <row r="2714" spans="1:13">
      <c r="A2714" t="s">
        <v>8028</v>
      </c>
      <c r="B2714" s="1">
        <v>43928.372164351851</v>
      </c>
      <c r="C2714" t="s">
        <v>8029</v>
      </c>
      <c r="D2714">
        <v>1</v>
      </c>
      <c r="E2714">
        <v>0</v>
      </c>
      <c r="F2714" t="s">
        <v>15</v>
      </c>
      <c r="G2714" t="s">
        <v>8030</v>
      </c>
      <c r="H2714" t="s">
        <v>8031</v>
      </c>
      <c r="I2714">
        <v>148</v>
      </c>
      <c r="J2714" t="b">
        <v>0</v>
      </c>
      <c r="K2714">
        <v>913</v>
      </c>
      <c r="L2714">
        <v>36499</v>
      </c>
      <c r="M2714" s="1">
        <v>40285.405474537038</v>
      </c>
    </row>
    <row r="2715" spans="1:13">
      <c r="A2715" t="s">
        <v>8032</v>
      </c>
      <c r="B2715" s="1">
        <v>43928.371863425928</v>
      </c>
      <c r="C2715" t="s">
        <v>8033</v>
      </c>
      <c r="D2715">
        <v>1</v>
      </c>
      <c r="E2715">
        <v>0</v>
      </c>
      <c r="F2715" t="s">
        <v>15</v>
      </c>
      <c r="G2715" t="s">
        <v>8034</v>
      </c>
      <c r="H2715" t="s">
        <v>8035</v>
      </c>
      <c r="I2715">
        <v>711</v>
      </c>
      <c r="J2715" t="b">
        <v>0</v>
      </c>
      <c r="K2715">
        <v>868</v>
      </c>
      <c r="L2715">
        <v>111861</v>
      </c>
      <c r="M2715" s="1">
        <v>40372.011064814818</v>
      </c>
    </row>
    <row r="2716" spans="1:13">
      <c r="A2716" t="s">
        <v>8036</v>
      </c>
      <c r="B2716" s="1">
        <v>43928.371550925927</v>
      </c>
      <c r="C2716" t="s">
        <v>8037</v>
      </c>
      <c r="D2716">
        <v>1</v>
      </c>
      <c r="E2716">
        <v>0</v>
      </c>
      <c r="F2716" t="s">
        <v>15</v>
      </c>
      <c r="H2716" t="s">
        <v>8038</v>
      </c>
      <c r="I2716">
        <v>85</v>
      </c>
      <c r="J2716" t="b">
        <v>0</v>
      </c>
      <c r="K2716">
        <v>128</v>
      </c>
      <c r="L2716">
        <v>5600</v>
      </c>
      <c r="M2716" s="1">
        <v>42385.663900462961</v>
      </c>
    </row>
    <row r="2717" spans="1:13" ht="54">
      <c r="A2717" t="s">
        <v>8039</v>
      </c>
      <c r="B2717" s="1">
        <v>43928.371365740742</v>
      </c>
      <c r="C2717" t="s">
        <v>8040</v>
      </c>
      <c r="D2717">
        <v>0</v>
      </c>
      <c r="E2717">
        <v>0</v>
      </c>
      <c r="F2717" t="s">
        <v>15</v>
      </c>
      <c r="G2717" t="s">
        <v>8041</v>
      </c>
      <c r="H2717" s="2" t="s">
        <v>8042</v>
      </c>
      <c r="I2717">
        <v>270</v>
      </c>
      <c r="J2717" t="b">
        <v>0</v>
      </c>
      <c r="K2717">
        <v>144</v>
      </c>
      <c r="L2717">
        <v>76344</v>
      </c>
      <c r="M2717" s="1">
        <v>39917.265428240738</v>
      </c>
    </row>
    <row r="2718" spans="1:13">
      <c r="A2718" t="s">
        <v>8043</v>
      </c>
      <c r="B2718" s="1">
        <v>43928.371111111112</v>
      </c>
      <c r="C2718" t="s">
        <v>8044</v>
      </c>
      <c r="D2718">
        <v>5</v>
      </c>
      <c r="E2718">
        <v>1</v>
      </c>
      <c r="F2718" t="s">
        <v>15</v>
      </c>
      <c r="G2718" t="s">
        <v>8045</v>
      </c>
      <c r="H2718" t="s">
        <v>8046</v>
      </c>
      <c r="I2718">
        <v>2746</v>
      </c>
      <c r="J2718" t="b">
        <v>0</v>
      </c>
      <c r="K2718">
        <v>4983</v>
      </c>
      <c r="L2718">
        <v>66834</v>
      </c>
      <c r="M2718" s="1">
        <v>39435.233124999999</v>
      </c>
    </row>
    <row r="2719" spans="1:13">
      <c r="A2719" t="s">
        <v>4228</v>
      </c>
      <c r="B2719" s="1">
        <v>43928.370671296296</v>
      </c>
      <c r="C2719" t="s">
        <v>8047</v>
      </c>
      <c r="D2719">
        <v>0</v>
      </c>
      <c r="E2719">
        <v>0</v>
      </c>
      <c r="F2719" t="s">
        <v>15</v>
      </c>
      <c r="H2719" t="s">
        <v>4229</v>
      </c>
      <c r="I2719">
        <v>144</v>
      </c>
      <c r="J2719" t="b">
        <v>0</v>
      </c>
      <c r="K2719">
        <v>166</v>
      </c>
      <c r="L2719">
        <v>208</v>
      </c>
      <c r="M2719" s="1">
        <v>43741.688969907409</v>
      </c>
    </row>
    <row r="2720" spans="1:13">
      <c r="A2720" t="s">
        <v>8048</v>
      </c>
      <c r="B2720" s="1">
        <v>43928.37023148148</v>
      </c>
      <c r="C2720" t="s">
        <v>8049</v>
      </c>
      <c r="D2720">
        <v>0</v>
      </c>
      <c r="E2720">
        <v>0</v>
      </c>
      <c r="F2720" t="s">
        <v>15</v>
      </c>
      <c r="G2720" t="s">
        <v>6616</v>
      </c>
      <c r="H2720" t="s">
        <v>8050</v>
      </c>
      <c r="I2720">
        <v>883</v>
      </c>
      <c r="J2720" t="b">
        <v>0</v>
      </c>
      <c r="K2720">
        <v>781</v>
      </c>
      <c r="L2720">
        <v>39476</v>
      </c>
      <c r="M2720" s="1">
        <v>39827.251631944448</v>
      </c>
    </row>
    <row r="2721" spans="1:13">
      <c r="A2721" t="s">
        <v>190</v>
      </c>
      <c r="B2721" s="1">
        <v>43928.370069444441</v>
      </c>
      <c r="C2721" t="s">
        <v>8051</v>
      </c>
      <c r="D2721">
        <v>0</v>
      </c>
      <c r="E2721">
        <v>0</v>
      </c>
      <c r="F2721" t="s">
        <v>15</v>
      </c>
      <c r="G2721" t="s">
        <v>192</v>
      </c>
      <c r="H2721" t="s">
        <v>193</v>
      </c>
      <c r="I2721">
        <v>1354</v>
      </c>
      <c r="J2721" t="b">
        <v>0</v>
      </c>
      <c r="K2721">
        <v>1738</v>
      </c>
      <c r="L2721">
        <v>30152</v>
      </c>
      <c r="M2721" s="1">
        <v>40413.110173611109</v>
      </c>
    </row>
    <row r="2722" spans="1:13">
      <c r="A2722" t="s">
        <v>8052</v>
      </c>
      <c r="B2722" s="1">
        <v>43928.370069444441</v>
      </c>
      <c r="C2722" t="s">
        <v>8053</v>
      </c>
      <c r="D2722">
        <v>3</v>
      </c>
      <c r="E2722">
        <v>0</v>
      </c>
      <c r="F2722" t="s">
        <v>15</v>
      </c>
      <c r="G2722" t="s">
        <v>72</v>
      </c>
      <c r="H2722" t="s">
        <v>8054</v>
      </c>
      <c r="I2722">
        <v>940</v>
      </c>
      <c r="J2722" t="b">
        <v>0</v>
      </c>
      <c r="K2722">
        <v>680</v>
      </c>
      <c r="L2722">
        <v>479</v>
      </c>
      <c r="M2722" s="1">
        <v>43295.087013888886</v>
      </c>
    </row>
    <row r="2723" spans="1:13">
      <c r="A2723" t="s">
        <v>539</v>
      </c>
      <c r="B2723" s="1">
        <v>43928.370023148149</v>
      </c>
      <c r="C2723" t="s">
        <v>8055</v>
      </c>
      <c r="D2723">
        <v>0</v>
      </c>
      <c r="E2723">
        <v>0</v>
      </c>
      <c r="F2723" t="s">
        <v>15</v>
      </c>
      <c r="H2723" t="s">
        <v>541</v>
      </c>
      <c r="I2723">
        <v>104</v>
      </c>
      <c r="J2723" t="b">
        <v>0</v>
      </c>
      <c r="K2723">
        <v>111</v>
      </c>
      <c r="L2723">
        <v>115</v>
      </c>
      <c r="M2723" s="1">
        <v>42673.32744212963</v>
      </c>
    </row>
    <row r="2724" spans="1:13">
      <c r="A2724" t="s">
        <v>190</v>
      </c>
      <c r="B2724" s="1">
        <v>43928.369884259257</v>
      </c>
      <c r="C2724" t="s">
        <v>8056</v>
      </c>
      <c r="D2724">
        <v>0</v>
      </c>
      <c r="E2724">
        <v>0</v>
      </c>
      <c r="F2724" t="s">
        <v>15</v>
      </c>
      <c r="G2724" t="s">
        <v>192</v>
      </c>
      <c r="H2724" t="s">
        <v>193</v>
      </c>
      <c r="I2724">
        <v>1354</v>
      </c>
      <c r="J2724" t="b">
        <v>0</v>
      </c>
      <c r="K2724">
        <v>1738</v>
      </c>
      <c r="L2724">
        <v>30152</v>
      </c>
      <c r="M2724" s="1">
        <v>40413.110173611109</v>
      </c>
    </row>
    <row r="2725" spans="1:13">
      <c r="A2725" t="s">
        <v>2933</v>
      </c>
      <c r="B2725" s="1">
        <v>43928.36986111111</v>
      </c>
      <c r="C2725" t="s">
        <v>8057</v>
      </c>
      <c r="D2725">
        <v>0</v>
      </c>
      <c r="E2725">
        <v>0</v>
      </c>
      <c r="F2725" t="s">
        <v>15</v>
      </c>
      <c r="G2725" t="s">
        <v>2935</v>
      </c>
      <c r="H2725" t="s">
        <v>2936</v>
      </c>
      <c r="I2725">
        <v>29</v>
      </c>
      <c r="J2725" t="b">
        <v>0</v>
      </c>
      <c r="K2725">
        <v>67</v>
      </c>
      <c r="L2725">
        <v>124</v>
      </c>
      <c r="M2725" s="1">
        <v>43909.218043981484</v>
      </c>
    </row>
    <row r="2726" spans="1:13">
      <c r="A2726" t="s">
        <v>8058</v>
      </c>
      <c r="B2726" s="1">
        <v>43928.369791666664</v>
      </c>
      <c r="C2726" t="s">
        <v>8059</v>
      </c>
      <c r="D2726">
        <v>31</v>
      </c>
      <c r="E2726">
        <v>6</v>
      </c>
      <c r="F2726" t="s">
        <v>15</v>
      </c>
      <c r="G2726" t="s">
        <v>8060</v>
      </c>
      <c r="H2726" t="s">
        <v>8061</v>
      </c>
      <c r="I2726">
        <v>206</v>
      </c>
      <c r="J2726" t="b">
        <v>0</v>
      </c>
      <c r="K2726">
        <v>313</v>
      </c>
      <c r="L2726">
        <v>24135</v>
      </c>
      <c r="M2726" s="1">
        <v>40204.995219907411</v>
      </c>
    </row>
    <row r="2727" spans="1:13">
      <c r="A2727" t="s">
        <v>8062</v>
      </c>
      <c r="B2727" s="1">
        <v>43928.369780092595</v>
      </c>
      <c r="C2727" t="s">
        <v>8063</v>
      </c>
      <c r="D2727">
        <v>0</v>
      </c>
      <c r="E2727">
        <v>0</v>
      </c>
      <c r="F2727" t="s">
        <v>15</v>
      </c>
      <c r="H2727" t="s">
        <v>8064</v>
      </c>
      <c r="I2727">
        <v>310</v>
      </c>
      <c r="J2727" t="b">
        <v>0</v>
      </c>
      <c r="K2727">
        <v>296</v>
      </c>
      <c r="L2727">
        <v>2673</v>
      </c>
      <c r="M2727" s="1">
        <v>42184.491273148145</v>
      </c>
    </row>
    <row r="2728" spans="1:13" ht="40.5">
      <c r="A2728" t="s">
        <v>8065</v>
      </c>
      <c r="B2728" s="1">
        <v>43928.369629629633</v>
      </c>
      <c r="C2728" t="s">
        <v>8066</v>
      </c>
      <c r="D2728">
        <v>0</v>
      </c>
      <c r="E2728">
        <v>0</v>
      </c>
      <c r="F2728" t="s">
        <v>15</v>
      </c>
      <c r="G2728" t="s">
        <v>8067</v>
      </c>
      <c r="H2728" s="2" t="s">
        <v>8068</v>
      </c>
      <c r="I2728">
        <v>100</v>
      </c>
      <c r="J2728" t="b">
        <v>0</v>
      </c>
      <c r="K2728">
        <v>229</v>
      </c>
      <c r="L2728">
        <v>12108</v>
      </c>
      <c r="M2728" s="1">
        <v>41359.689953703702</v>
      </c>
    </row>
    <row r="2729" spans="1:13">
      <c r="A2729" t="s">
        <v>8069</v>
      </c>
      <c r="B2729" s="1">
        <v>43928.369537037041</v>
      </c>
      <c r="C2729" t="s">
        <v>8070</v>
      </c>
      <c r="D2729">
        <v>1</v>
      </c>
      <c r="E2729">
        <v>0</v>
      </c>
      <c r="F2729" t="s">
        <v>15</v>
      </c>
      <c r="G2729" t="s">
        <v>8071</v>
      </c>
      <c r="H2729" t="s">
        <v>8072</v>
      </c>
      <c r="I2729">
        <v>1455</v>
      </c>
      <c r="J2729" t="b">
        <v>0</v>
      </c>
      <c r="K2729">
        <v>1271</v>
      </c>
      <c r="L2729">
        <v>90600</v>
      </c>
      <c r="M2729" s="1">
        <v>41017.567916666667</v>
      </c>
    </row>
    <row r="2730" spans="1:13">
      <c r="A2730" t="s">
        <v>8073</v>
      </c>
      <c r="B2730" s="1">
        <v>43928.369305555556</v>
      </c>
      <c r="C2730" t="s">
        <v>8074</v>
      </c>
      <c r="D2730">
        <v>7</v>
      </c>
      <c r="E2730">
        <v>0</v>
      </c>
      <c r="F2730" t="s">
        <v>15</v>
      </c>
      <c r="G2730" t="s">
        <v>4917</v>
      </c>
      <c r="H2730" t="s">
        <v>8075</v>
      </c>
      <c r="I2730">
        <v>376</v>
      </c>
      <c r="J2730" t="b">
        <v>0</v>
      </c>
      <c r="K2730">
        <v>384</v>
      </c>
      <c r="L2730">
        <v>3379</v>
      </c>
      <c r="M2730" s="1">
        <v>42375.543738425928</v>
      </c>
    </row>
    <row r="2731" spans="1:13">
      <c r="A2731" t="s">
        <v>8076</v>
      </c>
      <c r="B2731" s="1">
        <v>43928.369143518517</v>
      </c>
      <c r="C2731" t="s">
        <v>8077</v>
      </c>
      <c r="D2731">
        <v>0</v>
      </c>
      <c r="E2731">
        <v>0</v>
      </c>
      <c r="F2731" t="s">
        <v>15</v>
      </c>
      <c r="G2731" t="s">
        <v>397</v>
      </c>
      <c r="H2731" t="s">
        <v>8078</v>
      </c>
      <c r="I2731">
        <v>1190</v>
      </c>
      <c r="J2731" t="b">
        <v>0</v>
      </c>
      <c r="K2731">
        <v>1394</v>
      </c>
      <c r="L2731">
        <v>77237</v>
      </c>
      <c r="M2731" s="1">
        <v>39981.318541666667</v>
      </c>
    </row>
    <row r="2732" spans="1:13" ht="94.5">
      <c r="A2732" t="s">
        <v>8079</v>
      </c>
      <c r="B2732" s="1">
        <v>43928.368101851855</v>
      </c>
      <c r="C2732" t="s">
        <v>8080</v>
      </c>
      <c r="D2732">
        <v>0</v>
      </c>
      <c r="E2732">
        <v>0</v>
      </c>
      <c r="F2732" t="s">
        <v>15</v>
      </c>
      <c r="G2732" t="s">
        <v>243</v>
      </c>
      <c r="H2732" s="2" t="s">
        <v>8081</v>
      </c>
      <c r="I2732">
        <v>4177</v>
      </c>
      <c r="J2732" t="b">
        <v>0</v>
      </c>
      <c r="K2732">
        <v>112</v>
      </c>
      <c r="L2732">
        <v>44159</v>
      </c>
      <c r="M2732" s="1">
        <v>40768.484768518516</v>
      </c>
    </row>
    <row r="2733" spans="1:13">
      <c r="A2733" t="s">
        <v>8082</v>
      </c>
      <c r="B2733" s="1">
        <v>43928.368067129632</v>
      </c>
      <c r="C2733" t="s">
        <v>8083</v>
      </c>
      <c r="D2733">
        <v>3</v>
      </c>
      <c r="E2733">
        <v>0</v>
      </c>
      <c r="F2733" t="s">
        <v>15</v>
      </c>
      <c r="G2733" t="s">
        <v>8084</v>
      </c>
      <c r="H2733" t="s">
        <v>8085</v>
      </c>
      <c r="I2733">
        <v>172</v>
      </c>
      <c r="J2733" t="b">
        <v>0</v>
      </c>
      <c r="K2733">
        <v>161</v>
      </c>
      <c r="L2733">
        <v>3266</v>
      </c>
      <c r="M2733" s="1">
        <v>43444.065000000002</v>
      </c>
    </row>
    <row r="2734" spans="1:13">
      <c r="A2734" t="s">
        <v>8086</v>
      </c>
      <c r="B2734" s="1">
        <v>43928.367858796293</v>
      </c>
      <c r="C2734" t="e">
        <f ca="1">_xlfn.SINGLE(Ryolandtr808 擬似的なYouTubeのスーパーチャットみたいな感じですかね？配信メインで),有志がpaypayで投げ銭するのも確かにいいですよね…</f>
        <v>#NAME?</v>
      </c>
      <c r="D2734">
        <v>4</v>
      </c>
      <c r="E2734">
        <v>0</v>
      </c>
      <c r="F2734" t="s">
        <v>15</v>
      </c>
      <c r="G2734" t="s">
        <v>243</v>
      </c>
      <c r="H2734" t="s">
        <v>8087</v>
      </c>
      <c r="I2734">
        <v>602</v>
      </c>
      <c r="J2734" t="b">
        <v>0</v>
      </c>
      <c r="K2734">
        <v>1119</v>
      </c>
      <c r="L2734">
        <v>11751</v>
      </c>
      <c r="M2734" s="1">
        <v>40244.60491898148</v>
      </c>
    </row>
    <row r="2735" spans="1:13">
      <c r="A2735" t="s">
        <v>8088</v>
      </c>
      <c r="B2735" s="1">
        <v>43928.367546296293</v>
      </c>
      <c r="C2735" t="s">
        <v>8089</v>
      </c>
      <c r="D2735">
        <v>3</v>
      </c>
      <c r="E2735">
        <v>0</v>
      </c>
      <c r="F2735" t="s">
        <v>15</v>
      </c>
      <c r="G2735" t="s">
        <v>8090</v>
      </c>
      <c r="H2735" t="s">
        <v>8091</v>
      </c>
      <c r="I2735">
        <v>438</v>
      </c>
      <c r="J2735" t="b">
        <v>0</v>
      </c>
      <c r="K2735">
        <v>86</v>
      </c>
      <c r="L2735">
        <v>11977</v>
      </c>
      <c r="M2735" s="1">
        <v>43071.236446759256</v>
      </c>
    </row>
    <row r="2736" spans="1:13" ht="40.5">
      <c r="A2736" t="s">
        <v>8092</v>
      </c>
      <c r="B2736" s="1">
        <v>43928.367511574077</v>
      </c>
      <c r="C2736" t="s">
        <v>8093</v>
      </c>
      <c r="D2736">
        <v>0</v>
      </c>
      <c r="E2736">
        <v>0</v>
      </c>
      <c r="F2736" t="s">
        <v>15</v>
      </c>
      <c r="G2736" t="s">
        <v>8094</v>
      </c>
      <c r="H2736" s="2" t="s">
        <v>8095</v>
      </c>
      <c r="I2736">
        <v>2291</v>
      </c>
      <c r="J2736" t="b">
        <v>0</v>
      </c>
      <c r="K2736">
        <v>855</v>
      </c>
      <c r="L2736">
        <v>55859</v>
      </c>
      <c r="M2736" s="1">
        <v>42685.59920138889</v>
      </c>
    </row>
    <row r="2737" spans="1:13" ht="162">
      <c r="A2737" t="s">
        <v>8096</v>
      </c>
      <c r="B2737" s="1">
        <v>43928.366388888891</v>
      </c>
      <c r="C2737" t="s">
        <v>8097</v>
      </c>
      <c r="D2737">
        <v>5</v>
      </c>
      <c r="E2737">
        <v>0</v>
      </c>
      <c r="F2737" t="s">
        <v>15</v>
      </c>
      <c r="G2737" t="s">
        <v>8098</v>
      </c>
      <c r="H2737" s="2" t="s">
        <v>8099</v>
      </c>
      <c r="I2737">
        <v>2060</v>
      </c>
      <c r="J2737" t="b">
        <v>0</v>
      </c>
      <c r="K2737">
        <v>2359</v>
      </c>
      <c r="L2737">
        <v>2851</v>
      </c>
      <c r="M2737" s="1">
        <v>43340.182337962964</v>
      </c>
    </row>
    <row r="2738" spans="1:13">
      <c r="A2738" t="s">
        <v>8100</v>
      </c>
      <c r="B2738" s="1">
        <v>43928.36619212963</v>
      </c>
      <c r="C2738" t="s">
        <v>8101</v>
      </c>
      <c r="D2738">
        <v>0</v>
      </c>
      <c r="E2738">
        <v>0</v>
      </c>
      <c r="F2738" t="s">
        <v>15</v>
      </c>
      <c r="G2738" t="s">
        <v>8102</v>
      </c>
      <c r="H2738" t="s">
        <v>8103</v>
      </c>
      <c r="I2738">
        <v>61</v>
      </c>
      <c r="J2738" t="b">
        <v>0</v>
      </c>
      <c r="K2738">
        <v>258</v>
      </c>
      <c r="L2738">
        <v>65612</v>
      </c>
      <c r="M2738" s="1">
        <v>42215.40766203704</v>
      </c>
    </row>
    <row r="2739" spans="1:13">
      <c r="A2739" t="s">
        <v>8104</v>
      </c>
      <c r="B2739" s="1">
        <v>43928.36445601852</v>
      </c>
      <c r="C2739" t="e">
        <f ca="1">okekenai そうですねー前よりはpaypayとか使う人が増えた気がします🤔でもやっぱり年齢層的には若い人中心に減ったと思います</f>
        <v>#NAME?</v>
      </c>
      <c r="D2739">
        <v>1</v>
      </c>
      <c r="E2739">
        <v>0</v>
      </c>
      <c r="F2739" t="s">
        <v>15</v>
      </c>
      <c r="G2739" t="s">
        <v>8105</v>
      </c>
      <c r="H2739" t="s">
        <v>8106</v>
      </c>
      <c r="I2739">
        <v>60</v>
      </c>
      <c r="J2739" t="b">
        <v>0</v>
      </c>
      <c r="K2739">
        <v>976</v>
      </c>
      <c r="L2739">
        <v>4792</v>
      </c>
      <c r="M2739" s="1">
        <v>43100.247361111113</v>
      </c>
    </row>
    <row r="2740" spans="1:13" ht="67.5">
      <c r="A2740" t="s">
        <v>8107</v>
      </c>
      <c r="B2740" s="1">
        <v>43928.363344907404</v>
      </c>
      <c r="C2740" t="s">
        <v>8108</v>
      </c>
      <c r="D2740">
        <v>0</v>
      </c>
      <c r="E2740">
        <v>2</v>
      </c>
      <c r="F2740" t="s">
        <v>15</v>
      </c>
      <c r="H2740" s="2" t="s">
        <v>8109</v>
      </c>
      <c r="I2740">
        <v>41</v>
      </c>
      <c r="J2740" t="b">
        <v>0</v>
      </c>
      <c r="K2740">
        <v>271</v>
      </c>
      <c r="L2740">
        <v>2803</v>
      </c>
      <c r="M2740" s="1">
        <v>43675.570844907408</v>
      </c>
    </row>
    <row r="2741" spans="1:13">
      <c r="A2741" t="s">
        <v>8110</v>
      </c>
      <c r="B2741" s="1">
        <v>43928.361909722225</v>
      </c>
      <c r="C2741" t="s">
        <v>8111</v>
      </c>
      <c r="D2741">
        <v>1</v>
      </c>
      <c r="E2741">
        <v>0</v>
      </c>
      <c r="F2741" t="s">
        <v>15</v>
      </c>
      <c r="G2741" t="s">
        <v>243</v>
      </c>
      <c r="H2741" t="s">
        <v>8112</v>
      </c>
      <c r="I2741">
        <v>156</v>
      </c>
      <c r="J2741" t="b">
        <v>0</v>
      </c>
      <c r="K2741">
        <v>1219</v>
      </c>
      <c r="L2741">
        <v>1660</v>
      </c>
      <c r="M2741" s="1">
        <v>43855.4216087963</v>
      </c>
    </row>
    <row r="2742" spans="1:13">
      <c r="A2742" t="s">
        <v>8113</v>
      </c>
      <c r="B2742" s="1">
        <v>43928.36042824074</v>
      </c>
      <c r="C2742" t="s">
        <v>8114</v>
      </c>
      <c r="D2742">
        <v>0</v>
      </c>
      <c r="E2742">
        <v>0</v>
      </c>
      <c r="F2742" t="s">
        <v>15</v>
      </c>
      <c r="G2742" t="s">
        <v>4942</v>
      </c>
      <c r="H2742" t="s">
        <v>8115</v>
      </c>
      <c r="I2742">
        <v>370</v>
      </c>
      <c r="J2742" t="b">
        <v>0</v>
      </c>
      <c r="K2742">
        <v>286</v>
      </c>
      <c r="L2742">
        <v>8563</v>
      </c>
      <c r="M2742" s="1">
        <v>40920.167638888888</v>
      </c>
    </row>
    <row r="2743" spans="1:13">
      <c r="A2743" t="s">
        <v>8116</v>
      </c>
      <c r="B2743" s="1">
        <v>43928.359803240739</v>
      </c>
      <c r="C2743" t="s">
        <v>8117</v>
      </c>
      <c r="D2743">
        <v>20</v>
      </c>
      <c r="E2743">
        <v>12</v>
      </c>
      <c r="F2743" t="s">
        <v>15</v>
      </c>
      <c r="G2743" t="s">
        <v>8118</v>
      </c>
      <c r="H2743" t="s">
        <v>8119</v>
      </c>
      <c r="I2743">
        <v>1672</v>
      </c>
      <c r="J2743" t="b">
        <v>0</v>
      </c>
      <c r="K2743">
        <v>1774</v>
      </c>
      <c r="L2743">
        <v>130738</v>
      </c>
      <c r="M2743" s="1">
        <v>40734.097581018519</v>
      </c>
    </row>
    <row r="2744" spans="1:13" ht="40.5">
      <c r="A2744" t="s">
        <v>8120</v>
      </c>
      <c r="B2744" s="1">
        <v>43928.359398148146</v>
      </c>
      <c r="C2744" t="s">
        <v>8121</v>
      </c>
      <c r="D2744">
        <v>0</v>
      </c>
      <c r="E2744">
        <v>0</v>
      </c>
      <c r="F2744" t="s">
        <v>15</v>
      </c>
      <c r="H2744" s="2" t="s">
        <v>8122</v>
      </c>
      <c r="I2744">
        <v>53</v>
      </c>
      <c r="J2744" t="b">
        <v>0</v>
      </c>
      <c r="K2744">
        <v>117</v>
      </c>
      <c r="L2744">
        <v>11615</v>
      </c>
      <c r="M2744" s="1">
        <v>40904.436932870369</v>
      </c>
    </row>
    <row r="2745" spans="1:13" ht="121.5">
      <c r="A2745" t="s">
        <v>8123</v>
      </c>
      <c r="B2745" s="1">
        <v>43928.357453703706</v>
      </c>
      <c r="C2745" t="s">
        <v>8124</v>
      </c>
      <c r="D2745">
        <v>0</v>
      </c>
      <c r="E2745">
        <v>0</v>
      </c>
      <c r="F2745" t="s">
        <v>15</v>
      </c>
      <c r="G2745" t="s">
        <v>8125</v>
      </c>
      <c r="H2745" s="2" t="s">
        <v>8126</v>
      </c>
      <c r="I2745">
        <v>284</v>
      </c>
      <c r="J2745" t="b">
        <v>0</v>
      </c>
      <c r="K2745">
        <v>255</v>
      </c>
      <c r="L2745">
        <v>2022</v>
      </c>
      <c r="M2745" s="1">
        <v>43096.008402777778</v>
      </c>
    </row>
    <row r="2746" spans="1:13" ht="81">
      <c r="A2746" t="s">
        <v>8127</v>
      </c>
      <c r="B2746" s="1">
        <v>43928.356851851851</v>
      </c>
      <c r="C2746" t="s">
        <v>8128</v>
      </c>
      <c r="D2746">
        <v>22</v>
      </c>
      <c r="E2746">
        <v>0</v>
      </c>
      <c r="F2746" t="s">
        <v>15</v>
      </c>
      <c r="G2746" t="s">
        <v>8129</v>
      </c>
      <c r="H2746" s="2" t="s">
        <v>8130</v>
      </c>
      <c r="I2746">
        <v>144</v>
      </c>
      <c r="J2746" t="b">
        <v>0</v>
      </c>
      <c r="K2746">
        <v>129</v>
      </c>
      <c r="L2746">
        <v>5716</v>
      </c>
      <c r="M2746" s="1">
        <v>43552.523587962962</v>
      </c>
    </row>
    <row r="2747" spans="1:13">
      <c r="A2747" t="s">
        <v>8131</v>
      </c>
      <c r="B2747" s="1">
        <v>43928.355509259258</v>
      </c>
      <c r="C2747" t="s">
        <v>8132</v>
      </c>
      <c r="D2747">
        <v>0</v>
      </c>
      <c r="E2747">
        <v>0</v>
      </c>
      <c r="F2747" t="s">
        <v>15</v>
      </c>
      <c r="G2747" t="s">
        <v>8133</v>
      </c>
      <c r="H2747" t="s">
        <v>8134</v>
      </c>
      <c r="I2747">
        <v>166</v>
      </c>
      <c r="J2747" t="b">
        <v>0</v>
      </c>
      <c r="K2747">
        <v>760</v>
      </c>
      <c r="L2747">
        <v>16257</v>
      </c>
      <c r="M2747" s="1">
        <v>43463.914131944446</v>
      </c>
    </row>
    <row r="2748" spans="1:13">
      <c r="A2748" t="s">
        <v>7543</v>
      </c>
      <c r="B2748" s="1">
        <v>43928.35497685185</v>
      </c>
      <c r="C2748" t="s">
        <v>8135</v>
      </c>
      <c r="D2748">
        <v>0</v>
      </c>
      <c r="E2748">
        <v>1</v>
      </c>
      <c r="F2748" t="s">
        <v>15</v>
      </c>
      <c r="G2748" t="s">
        <v>3704</v>
      </c>
      <c r="H2748" t="s">
        <v>7544</v>
      </c>
      <c r="I2748">
        <v>185</v>
      </c>
      <c r="J2748" t="b">
        <v>0</v>
      </c>
      <c r="K2748">
        <v>187</v>
      </c>
      <c r="L2748">
        <v>88202</v>
      </c>
      <c r="M2748" s="1">
        <v>41952.681979166664</v>
      </c>
    </row>
    <row r="2749" spans="1:13" ht="94.5">
      <c r="A2749" t="s">
        <v>8136</v>
      </c>
      <c r="B2749" s="1">
        <v>43928.354513888888</v>
      </c>
      <c r="C2749" t="s">
        <v>8137</v>
      </c>
      <c r="D2749">
        <v>5</v>
      </c>
      <c r="E2749">
        <v>0</v>
      </c>
      <c r="F2749" t="s">
        <v>15</v>
      </c>
      <c r="G2749" t="s">
        <v>8138</v>
      </c>
      <c r="H2749" s="2" t="s">
        <v>8139</v>
      </c>
      <c r="I2749">
        <v>256</v>
      </c>
      <c r="J2749" t="b">
        <v>0</v>
      </c>
      <c r="K2749">
        <v>273</v>
      </c>
      <c r="L2749">
        <v>5081</v>
      </c>
      <c r="M2749" s="1">
        <v>42831.409618055557</v>
      </c>
    </row>
    <row r="2750" spans="1:13">
      <c r="A2750" t="s">
        <v>8140</v>
      </c>
      <c r="B2750" s="1">
        <v>43928.354120370372</v>
      </c>
      <c r="C2750" t="s">
        <v>8141</v>
      </c>
      <c r="D2750">
        <v>0</v>
      </c>
      <c r="E2750">
        <v>0</v>
      </c>
      <c r="F2750" t="s">
        <v>15</v>
      </c>
      <c r="G2750" t="s">
        <v>8142</v>
      </c>
      <c r="H2750" t="s">
        <v>8143</v>
      </c>
      <c r="I2750">
        <v>513</v>
      </c>
      <c r="J2750" t="b">
        <v>0</v>
      </c>
      <c r="K2750">
        <v>954</v>
      </c>
      <c r="L2750">
        <v>18440</v>
      </c>
      <c r="M2750" s="1">
        <v>41012.071215277778</v>
      </c>
    </row>
    <row r="2751" spans="1:13" ht="108">
      <c r="A2751" t="s">
        <v>7365</v>
      </c>
      <c r="B2751" s="1">
        <v>43928.353935185187</v>
      </c>
      <c r="C2751" t="s">
        <v>8144</v>
      </c>
      <c r="D2751">
        <v>0</v>
      </c>
      <c r="E2751">
        <v>0</v>
      </c>
      <c r="F2751" t="s">
        <v>15</v>
      </c>
      <c r="H2751" s="2" t="s">
        <v>7367</v>
      </c>
      <c r="I2751">
        <v>25</v>
      </c>
      <c r="J2751" t="b">
        <v>0</v>
      </c>
      <c r="K2751">
        <v>26</v>
      </c>
      <c r="L2751">
        <v>429</v>
      </c>
      <c r="M2751" s="1">
        <v>43697.595462962963</v>
      </c>
    </row>
    <row r="2752" spans="1:13">
      <c r="A2752" t="s">
        <v>8145</v>
      </c>
      <c r="B2752" s="1">
        <v>43928.353819444441</v>
      </c>
      <c r="C2752" t="s">
        <v>8146</v>
      </c>
      <c r="D2752">
        <v>1</v>
      </c>
      <c r="E2752">
        <v>1</v>
      </c>
      <c r="F2752" t="s">
        <v>15</v>
      </c>
      <c r="G2752" t="s">
        <v>8147</v>
      </c>
      <c r="H2752" t="s">
        <v>8148</v>
      </c>
      <c r="I2752">
        <v>1704</v>
      </c>
      <c r="J2752" t="b">
        <v>0</v>
      </c>
      <c r="K2752">
        <v>3183</v>
      </c>
      <c r="L2752">
        <v>11363</v>
      </c>
      <c r="M2752" s="1">
        <v>42585.210497685184</v>
      </c>
    </row>
    <row r="2753" spans="1:13">
      <c r="A2753" t="s">
        <v>6835</v>
      </c>
      <c r="B2753" s="1">
        <v>43928.353692129633</v>
      </c>
      <c r="C2753" t="s">
        <v>8149</v>
      </c>
      <c r="D2753">
        <v>0</v>
      </c>
      <c r="E2753">
        <v>0</v>
      </c>
      <c r="F2753" t="s">
        <v>15</v>
      </c>
      <c r="G2753" t="s">
        <v>6837</v>
      </c>
      <c r="H2753" t="s">
        <v>6838</v>
      </c>
      <c r="I2753">
        <v>454</v>
      </c>
      <c r="J2753" t="b">
        <v>0</v>
      </c>
      <c r="K2753">
        <v>371</v>
      </c>
      <c r="L2753">
        <v>35649</v>
      </c>
      <c r="M2753" s="1">
        <v>41773.550856481481</v>
      </c>
    </row>
    <row r="2754" spans="1:13">
      <c r="A2754" t="s">
        <v>8150</v>
      </c>
      <c r="B2754" s="1">
        <v>43928.353055555555</v>
      </c>
      <c r="C2754" t="s">
        <v>8151</v>
      </c>
      <c r="D2754">
        <v>0</v>
      </c>
      <c r="E2754">
        <v>0</v>
      </c>
      <c r="F2754" t="s">
        <v>15</v>
      </c>
      <c r="G2754" t="s">
        <v>8152</v>
      </c>
      <c r="H2754" t="s">
        <v>8153</v>
      </c>
      <c r="I2754">
        <v>905</v>
      </c>
      <c r="J2754" t="b">
        <v>0</v>
      </c>
      <c r="K2754">
        <v>878</v>
      </c>
      <c r="L2754">
        <v>17857</v>
      </c>
      <c r="M2754" s="1">
        <v>42672.484305555554</v>
      </c>
    </row>
    <row r="2755" spans="1:13">
      <c r="A2755" t="s">
        <v>8154</v>
      </c>
      <c r="B2755" s="1">
        <v>43928.351782407408</v>
      </c>
      <c r="C2755" t="s">
        <v>8155</v>
      </c>
      <c r="D2755">
        <v>0</v>
      </c>
      <c r="E2755">
        <v>0</v>
      </c>
      <c r="F2755" t="s">
        <v>15</v>
      </c>
      <c r="G2755" t="s">
        <v>1814</v>
      </c>
      <c r="H2755" t="s">
        <v>8156</v>
      </c>
      <c r="I2755">
        <v>8</v>
      </c>
      <c r="J2755" t="b">
        <v>0</v>
      </c>
      <c r="K2755">
        <v>123</v>
      </c>
      <c r="L2755">
        <v>37</v>
      </c>
      <c r="M2755" s="1">
        <v>43852.460358796299</v>
      </c>
    </row>
    <row r="2756" spans="1:13">
      <c r="A2756" t="s">
        <v>8157</v>
      </c>
      <c r="B2756" s="1">
        <v>43928.350358796299</v>
      </c>
      <c r="C2756" t="s">
        <v>8158</v>
      </c>
      <c r="D2756">
        <v>3</v>
      </c>
      <c r="E2756">
        <v>0</v>
      </c>
      <c r="F2756" t="s">
        <v>15</v>
      </c>
      <c r="G2756" t="s">
        <v>8159</v>
      </c>
      <c r="H2756" t="s">
        <v>8160</v>
      </c>
      <c r="I2756">
        <v>3725</v>
      </c>
      <c r="J2756" t="b">
        <v>0</v>
      </c>
      <c r="K2756">
        <v>3661</v>
      </c>
      <c r="L2756">
        <v>98449</v>
      </c>
      <c r="M2756" s="1">
        <v>39188.210162037038</v>
      </c>
    </row>
    <row r="2757" spans="1:13">
      <c r="A2757" t="s">
        <v>8161</v>
      </c>
      <c r="B2757" s="1">
        <v>43928.349675925929</v>
      </c>
      <c r="C2757" t="s">
        <v>8162</v>
      </c>
      <c r="D2757">
        <v>1</v>
      </c>
      <c r="E2757">
        <v>0</v>
      </c>
      <c r="F2757" t="s">
        <v>15</v>
      </c>
      <c r="H2757" t="s">
        <v>8163</v>
      </c>
      <c r="I2757">
        <v>67</v>
      </c>
      <c r="J2757" t="b">
        <v>0</v>
      </c>
      <c r="K2757">
        <v>71</v>
      </c>
      <c r="L2757">
        <v>1147</v>
      </c>
      <c r="M2757" s="1">
        <v>42926.909537037034</v>
      </c>
    </row>
    <row r="2758" spans="1:13">
      <c r="A2758" t="s">
        <v>8164</v>
      </c>
      <c r="B2758" s="1">
        <v>43928.349374999998</v>
      </c>
      <c r="C2758" t="s">
        <v>8165</v>
      </c>
      <c r="D2758">
        <v>2</v>
      </c>
      <c r="E2758">
        <v>0</v>
      </c>
      <c r="F2758" t="s">
        <v>15</v>
      </c>
      <c r="I2758">
        <v>13</v>
      </c>
      <c r="J2758" t="b">
        <v>0</v>
      </c>
      <c r="K2758">
        <v>37</v>
      </c>
      <c r="L2758">
        <v>53</v>
      </c>
      <c r="M2758" s="1">
        <v>43718.545636574076</v>
      </c>
    </row>
    <row r="2759" spans="1:13">
      <c r="A2759" t="s">
        <v>8166</v>
      </c>
      <c r="B2759" s="1">
        <v>43928.349212962959</v>
      </c>
      <c r="C2759" t="s">
        <v>8167</v>
      </c>
      <c r="D2759">
        <v>0</v>
      </c>
      <c r="E2759">
        <v>0</v>
      </c>
      <c r="F2759" t="s">
        <v>15</v>
      </c>
      <c r="G2759" t="s">
        <v>8168</v>
      </c>
      <c r="H2759" t="s">
        <v>8169</v>
      </c>
      <c r="I2759">
        <v>206</v>
      </c>
      <c r="J2759" t="b">
        <v>0</v>
      </c>
      <c r="K2759">
        <v>261</v>
      </c>
      <c r="L2759">
        <v>24188</v>
      </c>
      <c r="M2759" s="1">
        <v>40103.742743055554</v>
      </c>
    </row>
    <row r="2760" spans="1:13">
      <c r="A2760" t="s">
        <v>8170</v>
      </c>
      <c r="B2760" s="1">
        <v>43928.34888888889</v>
      </c>
      <c r="C2760" t="s">
        <v>8171</v>
      </c>
      <c r="D2760">
        <v>1</v>
      </c>
      <c r="E2760">
        <v>0</v>
      </c>
      <c r="F2760" t="s">
        <v>15</v>
      </c>
      <c r="H2760" t="s">
        <v>8172</v>
      </c>
      <c r="I2760">
        <v>126</v>
      </c>
      <c r="J2760" t="b">
        <v>0</v>
      </c>
      <c r="K2760">
        <v>74</v>
      </c>
      <c r="L2760">
        <v>5491</v>
      </c>
      <c r="M2760" s="1">
        <v>43564.176944444444</v>
      </c>
    </row>
    <row r="2761" spans="1:13">
      <c r="A2761" t="s">
        <v>8173</v>
      </c>
      <c r="B2761" s="1">
        <v>43928.348564814813</v>
      </c>
      <c r="C2761" t="s">
        <v>8174</v>
      </c>
      <c r="D2761">
        <v>4</v>
      </c>
      <c r="E2761">
        <v>0</v>
      </c>
      <c r="F2761" t="s">
        <v>15</v>
      </c>
      <c r="G2761" t="s">
        <v>8175</v>
      </c>
      <c r="H2761" t="s">
        <v>8176</v>
      </c>
      <c r="I2761">
        <v>504</v>
      </c>
      <c r="J2761" t="b">
        <v>0</v>
      </c>
      <c r="K2761">
        <v>132</v>
      </c>
      <c r="L2761">
        <v>1091</v>
      </c>
      <c r="M2761" s="1">
        <v>42213.284502314818</v>
      </c>
    </row>
    <row r="2762" spans="1:13" ht="94.5">
      <c r="A2762" t="s">
        <v>8177</v>
      </c>
      <c r="B2762" s="1">
        <v>43928.347442129627</v>
      </c>
      <c r="C2762" t="s">
        <v>8178</v>
      </c>
      <c r="D2762">
        <v>12</v>
      </c>
      <c r="E2762">
        <v>4</v>
      </c>
      <c r="F2762" t="s">
        <v>15</v>
      </c>
      <c r="H2762" s="2" t="s">
        <v>8179</v>
      </c>
      <c r="I2762">
        <v>186</v>
      </c>
      <c r="J2762" t="b">
        <v>0</v>
      </c>
      <c r="K2762">
        <v>205</v>
      </c>
      <c r="L2762">
        <v>8730</v>
      </c>
      <c r="M2762" s="1">
        <v>43025.204641203702</v>
      </c>
    </row>
    <row r="2763" spans="1:13">
      <c r="A2763" t="s">
        <v>8180</v>
      </c>
      <c r="B2763" s="1">
        <v>43928.346851851849</v>
      </c>
      <c r="C2763" t="e">
        <f ca="1">_xlfn.SINGLE(kulotowa PayPay全レジ対応されたので),てっきりこのまま続くのかと思っていたのですが…。</f>
        <v>#NAME?</v>
      </c>
      <c r="D2763">
        <v>0</v>
      </c>
      <c r="E2763">
        <v>0</v>
      </c>
      <c r="F2763" t="s">
        <v>15</v>
      </c>
      <c r="G2763" t="s">
        <v>8181</v>
      </c>
      <c r="H2763" t="s">
        <v>8182</v>
      </c>
      <c r="I2763">
        <v>2178</v>
      </c>
      <c r="J2763" t="b">
        <v>0</v>
      </c>
      <c r="K2763">
        <v>241</v>
      </c>
      <c r="L2763">
        <v>4081</v>
      </c>
      <c r="M2763" s="1">
        <v>42436.250185185185</v>
      </c>
    </row>
    <row r="2764" spans="1:13" ht="67.5">
      <c r="A2764" t="s">
        <v>8183</v>
      </c>
      <c r="B2764" s="1">
        <v>43928.346608796295</v>
      </c>
      <c r="C2764" t="e">
        <f ca="1">_xlfn.SINGLE(StewardNt メリットは…どうなんでしょう？お釣りの用意がいらない？若い世代はキャッシュレスに抵抗ないので),垣根を低くする為に導入しました。アプリで,その場で入金を確認出来ますし。ただ,PayPay側から口座に振り替えて貰うのに,手数料が掛かるのが,ねぇ…</f>
        <v>#NAME?</v>
      </c>
      <c r="D2764">
        <v>0</v>
      </c>
      <c r="E2764">
        <v>0</v>
      </c>
      <c r="F2764" t="s">
        <v>15</v>
      </c>
      <c r="H2764" s="2" t="s">
        <v>8184</v>
      </c>
      <c r="I2764">
        <v>315</v>
      </c>
      <c r="J2764" t="b">
        <v>0</v>
      </c>
      <c r="K2764">
        <v>128</v>
      </c>
      <c r="L2764">
        <v>2759</v>
      </c>
      <c r="M2764" s="1">
        <v>40571.205462962964</v>
      </c>
    </row>
    <row r="2765" spans="1:13">
      <c r="A2765" t="s">
        <v>8185</v>
      </c>
      <c r="B2765" s="1">
        <v>43928.346087962964</v>
      </c>
      <c r="C2765" t="s">
        <v>8186</v>
      </c>
      <c r="D2765">
        <v>0</v>
      </c>
      <c r="E2765">
        <v>0</v>
      </c>
      <c r="F2765" t="s">
        <v>15</v>
      </c>
      <c r="G2765" t="s">
        <v>2965</v>
      </c>
      <c r="H2765" t="s">
        <v>8187</v>
      </c>
      <c r="I2765">
        <v>275</v>
      </c>
      <c r="J2765" t="b">
        <v>0</v>
      </c>
      <c r="K2765">
        <v>207</v>
      </c>
      <c r="L2765">
        <v>24112</v>
      </c>
      <c r="M2765" s="1">
        <v>42682.374606481484</v>
      </c>
    </row>
    <row r="2766" spans="1:13">
      <c r="A2766" t="s">
        <v>8188</v>
      </c>
      <c r="B2766" s="1">
        <v>43928.346087962964</v>
      </c>
      <c r="C2766" t="s">
        <v>8189</v>
      </c>
      <c r="D2766">
        <v>1</v>
      </c>
      <c r="E2766">
        <v>0</v>
      </c>
      <c r="F2766" t="s">
        <v>15</v>
      </c>
      <c r="G2766" t="s">
        <v>8190</v>
      </c>
      <c r="H2766" t="s">
        <v>8191</v>
      </c>
      <c r="I2766">
        <v>1627</v>
      </c>
      <c r="J2766" t="b">
        <v>0</v>
      </c>
      <c r="K2766">
        <v>4704</v>
      </c>
      <c r="L2766">
        <v>121210</v>
      </c>
      <c r="M2766" s="1">
        <v>40823.763391203705</v>
      </c>
    </row>
    <row r="2767" spans="1:13">
      <c r="A2767" t="s">
        <v>8192</v>
      </c>
      <c r="B2767" s="1">
        <v>43928.345717592594</v>
      </c>
      <c r="C2767" t="s">
        <v>8193</v>
      </c>
      <c r="D2767">
        <v>0</v>
      </c>
      <c r="E2767">
        <v>0</v>
      </c>
      <c r="F2767" t="s">
        <v>15</v>
      </c>
      <c r="G2767" t="s">
        <v>8194</v>
      </c>
      <c r="H2767" t="s">
        <v>8195</v>
      </c>
      <c r="I2767">
        <v>563</v>
      </c>
      <c r="J2767" t="b">
        <v>0</v>
      </c>
      <c r="K2767">
        <v>289</v>
      </c>
      <c r="L2767">
        <v>3334</v>
      </c>
      <c r="M2767" s="1">
        <v>42439.054780092592</v>
      </c>
    </row>
    <row r="2768" spans="1:13" ht="94.5">
      <c r="A2768" t="s">
        <v>8196</v>
      </c>
      <c r="B2768" s="1">
        <v>43928.343506944446</v>
      </c>
      <c r="C2768" t="s">
        <v>8197</v>
      </c>
      <c r="D2768">
        <v>0</v>
      </c>
      <c r="E2768">
        <v>0</v>
      </c>
      <c r="F2768" t="s">
        <v>15</v>
      </c>
      <c r="G2768" t="s">
        <v>8198</v>
      </c>
      <c r="H2768" s="2" t="s">
        <v>8199</v>
      </c>
      <c r="I2768">
        <v>1993</v>
      </c>
      <c r="J2768" t="b">
        <v>0</v>
      </c>
      <c r="K2768">
        <v>3062</v>
      </c>
      <c r="L2768">
        <v>10612</v>
      </c>
      <c r="M2768" s="1">
        <v>40205.115694444445</v>
      </c>
    </row>
    <row r="2769" spans="1:13">
      <c r="A2769" t="s">
        <v>539</v>
      </c>
      <c r="B2769" s="1">
        <v>43928.342534722222</v>
      </c>
      <c r="C2769" t="s">
        <v>8200</v>
      </c>
      <c r="D2769">
        <v>0</v>
      </c>
      <c r="E2769">
        <v>0</v>
      </c>
      <c r="F2769" t="s">
        <v>15</v>
      </c>
      <c r="H2769" t="s">
        <v>541</v>
      </c>
      <c r="I2769">
        <v>104</v>
      </c>
      <c r="J2769" t="b">
        <v>0</v>
      </c>
      <c r="K2769">
        <v>111</v>
      </c>
      <c r="L2769">
        <v>115</v>
      </c>
      <c r="M2769" s="1">
        <v>42673.32744212963</v>
      </c>
    </row>
    <row r="2770" spans="1:13">
      <c r="A2770" t="s">
        <v>8201</v>
      </c>
      <c r="B2770" s="1">
        <v>43928.342476851853</v>
      </c>
      <c r="C2770" t="s">
        <v>8202</v>
      </c>
      <c r="D2770">
        <v>0</v>
      </c>
      <c r="E2770">
        <v>0</v>
      </c>
      <c r="F2770" t="s">
        <v>15</v>
      </c>
      <c r="H2770" t="s">
        <v>8203</v>
      </c>
      <c r="I2770">
        <v>133</v>
      </c>
      <c r="J2770" t="b">
        <v>0</v>
      </c>
      <c r="K2770">
        <v>1296</v>
      </c>
      <c r="L2770">
        <v>11222</v>
      </c>
      <c r="M2770" s="1">
        <v>43472.819976851853</v>
      </c>
    </row>
    <row r="2771" spans="1:13" ht="81">
      <c r="A2771" t="s">
        <v>8204</v>
      </c>
      <c r="B2771" s="1">
        <v>43928.34175925926</v>
      </c>
      <c r="C2771" t="e">
        <f ca="1">maki69_maki そもそもpaypayなんて導入するから……楽天payかauPayなら金額入力を店側でアプリ使ってコントロールできるのに。</f>
        <v>#NAME?</v>
      </c>
      <c r="D2771">
        <v>0</v>
      </c>
      <c r="E2771">
        <v>0</v>
      </c>
      <c r="F2771" t="s">
        <v>15</v>
      </c>
      <c r="G2771" t="s">
        <v>8205</v>
      </c>
      <c r="H2771" s="2" t="s">
        <v>8206</v>
      </c>
      <c r="I2771">
        <v>1008</v>
      </c>
      <c r="J2771" t="b">
        <v>0</v>
      </c>
      <c r="K2771">
        <v>763</v>
      </c>
      <c r="L2771">
        <v>9969</v>
      </c>
      <c r="M2771" s="1">
        <v>39267.581307870372</v>
      </c>
    </row>
    <row r="2772" spans="1:13">
      <c r="A2772" t="s">
        <v>8207</v>
      </c>
      <c r="B2772" s="1">
        <v>43928.340960648151</v>
      </c>
      <c r="C2772" t="s">
        <v>8208</v>
      </c>
      <c r="D2772">
        <v>0</v>
      </c>
      <c r="E2772">
        <v>0</v>
      </c>
      <c r="F2772" t="s">
        <v>15</v>
      </c>
      <c r="H2772" t="s">
        <v>8209</v>
      </c>
      <c r="I2772">
        <v>854</v>
      </c>
      <c r="J2772" t="b">
        <v>0</v>
      </c>
      <c r="K2772">
        <v>914</v>
      </c>
      <c r="L2772">
        <v>63792</v>
      </c>
      <c r="M2772" s="1">
        <v>40830.553912037038</v>
      </c>
    </row>
    <row r="2773" spans="1:13">
      <c r="A2773" t="s">
        <v>8210</v>
      </c>
      <c r="B2773" s="1">
        <v>43928.34065972222</v>
      </c>
      <c r="C2773" t="s">
        <v>8211</v>
      </c>
      <c r="D2773">
        <v>0</v>
      </c>
      <c r="E2773">
        <v>0</v>
      </c>
      <c r="F2773" t="s">
        <v>15</v>
      </c>
      <c r="G2773" t="s">
        <v>8212</v>
      </c>
      <c r="H2773" t="s">
        <v>8213</v>
      </c>
      <c r="I2773">
        <v>585</v>
      </c>
      <c r="J2773" t="b">
        <v>0</v>
      </c>
      <c r="K2773">
        <v>1465</v>
      </c>
      <c r="L2773">
        <v>80428</v>
      </c>
      <c r="M2773" s="1">
        <v>40561.478148148148</v>
      </c>
    </row>
    <row r="2774" spans="1:13" ht="94.5">
      <c r="A2774" t="s">
        <v>8214</v>
      </c>
      <c r="B2774" s="1">
        <v>43928.339525462965</v>
      </c>
      <c r="C2774" t="s">
        <v>8215</v>
      </c>
      <c r="D2774">
        <v>1</v>
      </c>
      <c r="E2774">
        <v>0</v>
      </c>
      <c r="F2774" t="s">
        <v>15</v>
      </c>
      <c r="G2774" t="s">
        <v>243</v>
      </c>
      <c r="H2774" s="2" t="s">
        <v>8216</v>
      </c>
      <c r="I2774">
        <v>345</v>
      </c>
      <c r="J2774" t="b">
        <v>0</v>
      </c>
      <c r="K2774">
        <v>1088</v>
      </c>
      <c r="L2774">
        <v>7676</v>
      </c>
      <c r="M2774" s="1">
        <v>40128.279537037037</v>
      </c>
    </row>
    <row r="2775" spans="1:13">
      <c r="A2775" t="s">
        <v>6835</v>
      </c>
      <c r="B2775" s="1">
        <v>43928.339444444442</v>
      </c>
      <c r="C2775" t="s">
        <v>8217</v>
      </c>
      <c r="D2775">
        <v>0</v>
      </c>
      <c r="E2775">
        <v>0</v>
      </c>
      <c r="F2775" t="s">
        <v>15</v>
      </c>
      <c r="G2775" t="s">
        <v>6837</v>
      </c>
      <c r="H2775" t="s">
        <v>6838</v>
      </c>
      <c r="I2775">
        <v>454</v>
      </c>
      <c r="J2775" t="b">
        <v>0</v>
      </c>
      <c r="K2775">
        <v>371</v>
      </c>
      <c r="L2775">
        <v>35649</v>
      </c>
      <c r="M2775" s="1">
        <v>41773.550856481481</v>
      </c>
    </row>
    <row r="2776" spans="1:13">
      <c r="A2776" t="s">
        <v>2352</v>
      </c>
      <c r="B2776" s="1">
        <v>43928.338229166664</v>
      </c>
      <c r="C2776" t="s">
        <v>2353</v>
      </c>
      <c r="D2776">
        <v>0</v>
      </c>
      <c r="E2776">
        <v>0</v>
      </c>
      <c r="F2776" t="s">
        <v>15</v>
      </c>
      <c r="G2776" t="s">
        <v>2354</v>
      </c>
      <c r="H2776" t="s">
        <v>2355</v>
      </c>
      <c r="I2776">
        <v>131</v>
      </c>
      <c r="J2776" t="b">
        <v>0</v>
      </c>
      <c r="K2776">
        <v>62</v>
      </c>
      <c r="L2776">
        <v>1821</v>
      </c>
      <c r="M2776" s="1">
        <v>42408.307638888888</v>
      </c>
    </row>
    <row r="2777" spans="1:13">
      <c r="A2777" t="s">
        <v>8218</v>
      </c>
      <c r="B2777" s="1">
        <v>43928.338182870371</v>
      </c>
      <c r="C2777" t="s">
        <v>8219</v>
      </c>
      <c r="D2777">
        <v>0</v>
      </c>
      <c r="E2777">
        <v>0</v>
      </c>
      <c r="F2777" t="s">
        <v>15</v>
      </c>
      <c r="G2777" t="s">
        <v>1007</v>
      </c>
      <c r="H2777" t="s">
        <v>8220</v>
      </c>
      <c r="I2777">
        <v>126</v>
      </c>
      <c r="J2777" t="b">
        <v>0</v>
      </c>
      <c r="K2777">
        <v>353</v>
      </c>
      <c r="L2777">
        <v>73456</v>
      </c>
      <c r="M2777" s="1">
        <v>42555.052499999998</v>
      </c>
    </row>
    <row r="2778" spans="1:13" ht="135">
      <c r="A2778" t="s">
        <v>8221</v>
      </c>
      <c r="B2778" s="1">
        <v>43928.337916666664</v>
      </c>
      <c r="C2778" t="s">
        <v>8222</v>
      </c>
      <c r="D2778">
        <v>1</v>
      </c>
      <c r="E2778">
        <v>0</v>
      </c>
      <c r="F2778" t="s">
        <v>15</v>
      </c>
      <c r="H2778" s="2" t="s">
        <v>8223</v>
      </c>
      <c r="I2778">
        <v>424</v>
      </c>
      <c r="J2778" t="b">
        <v>0</v>
      </c>
      <c r="K2778">
        <v>452</v>
      </c>
      <c r="L2778">
        <v>2910</v>
      </c>
      <c r="M2778" s="1">
        <v>43645.549351851849</v>
      </c>
    </row>
    <row r="2779" spans="1:13">
      <c r="A2779" t="s">
        <v>8224</v>
      </c>
      <c r="B2779" s="1">
        <v>43928.337442129632</v>
      </c>
      <c r="C2779" t="s">
        <v>8225</v>
      </c>
      <c r="D2779">
        <v>22</v>
      </c>
      <c r="E2779">
        <v>7</v>
      </c>
      <c r="F2779" t="s">
        <v>15</v>
      </c>
      <c r="G2779" t="s">
        <v>8226</v>
      </c>
      <c r="H2779" t="s">
        <v>8227</v>
      </c>
      <c r="I2779">
        <v>4603</v>
      </c>
      <c r="J2779" t="b">
        <v>0</v>
      </c>
      <c r="K2779">
        <v>810</v>
      </c>
      <c r="L2779">
        <v>2037</v>
      </c>
      <c r="M2779" s="1">
        <v>43574.237303240741</v>
      </c>
    </row>
    <row r="2780" spans="1:13">
      <c r="A2780" t="s">
        <v>8228</v>
      </c>
      <c r="B2780" s="1">
        <v>43928.337175925924</v>
      </c>
      <c r="C2780" t="s">
        <v>8229</v>
      </c>
      <c r="D2780">
        <v>10</v>
      </c>
      <c r="E2780">
        <v>0</v>
      </c>
      <c r="F2780" t="s">
        <v>15</v>
      </c>
      <c r="G2780" t="s">
        <v>8230</v>
      </c>
      <c r="H2780" t="s">
        <v>8231</v>
      </c>
      <c r="I2780">
        <v>1064</v>
      </c>
      <c r="J2780" t="b">
        <v>0</v>
      </c>
      <c r="K2780">
        <v>1101</v>
      </c>
      <c r="L2780">
        <v>43530</v>
      </c>
      <c r="M2780" s="1">
        <v>40225.445439814815</v>
      </c>
    </row>
    <row r="2781" spans="1:13">
      <c r="A2781" t="s">
        <v>8232</v>
      </c>
      <c r="B2781" s="1">
        <v>43928.33452546296</v>
      </c>
      <c r="C2781" t="s">
        <v>8233</v>
      </c>
      <c r="D2781">
        <v>0</v>
      </c>
      <c r="E2781">
        <v>0</v>
      </c>
      <c r="F2781" t="s">
        <v>15</v>
      </c>
      <c r="G2781" t="s">
        <v>243</v>
      </c>
      <c r="H2781" t="s">
        <v>8234</v>
      </c>
      <c r="I2781">
        <v>1</v>
      </c>
      <c r="J2781" t="b">
        <v>0</v>
      </c>
      <c r="K2781">
        <v>0</v>
      </c>
      <c r="L2781">
        <v>25</v>
      </c>
      <c r="M2781" s="1">
        <v>43912.52789351852</v>
      </c>
    </row>
    <row r="2782" spans="1:13" ht="121.5">
      <c r="A2782" t="s">
        <v>8235</v>
      </c>
      <c r="B2782" s="1">
        <v>43928.334282407406</v>
      </c>
      <c r="C2782" t="s">
        <v>8236</v>
      </c>
      <c r="D2782">
        <v>1</v>
      </c>
      <c r="E2782">
        <v>0</v>
      </c>
      <c r="F2782" t="s">
        <v>15</v>
      </c>
      <c r="G2782" t="s">
        <v>8237</v>
      </c>
      <c r="H2782" s="2" t="s">
        <v>8238</v>
      </c>
      <c r="I2782">
        <v>2301</v>
      </c>
      <c r="J2782" t="b">
        <v>0</v>
      </c>
      <c r="K2782">
        <v>1855</v>
      </c>
      <c r="L2782">
        <v>41044</v>
      </c>
      <c r="M2782" s="1">
        <v>43265.188402777778</v>
      </c>
    </row>
    <row r="2783" spans="1:13">
      <c r="A2783" t="s">
        <v>8239</v>
      </c>
      <c r="B2783" s="1">
        <v>43928.33384259259</v>
      </c>
      <c r="C2783" t="s">
        <v>8240</v>
      </c>
      <c r="D2783">
        <v>0</v>
      </c>
      <c r="E2783">
        <v>0</v>
      </c>
      <c r="F2783" t="s">
        <v>15</v>
      </c>
      <c r="H2783" t="s">
        <v>8241</v>
      </c>
      <c r="I2783">
        <v>368</v>
      </c>
      <c r="J2783" t="b">
        <v>0</v>
      </c>
      <c r="K2783">
        <v>347</v>
      </c>
      <c r="L2783">
        <v>585</v>
      </c>
      <c r="M2783" s="1">
        <v>42818.172164351854</v>
      </c>
    </row>
    <row r="2784" spans="1:13">
      <c r="A2784" t="s">
        <v>1028</v>
      </c>
      <c r="B2784" s="1">
        <v>43928.333726851852</v>
      </c>
      <c r="C2784" t="s">
        <v>8242</v>
      </c>
      <c r="D2784">
        <v>7</v>
      </c>
      <c r="E2784">
        <v>0</v>
      </c>
      <c r="F2784" t="s">
        <v>15</v>
      </c>
      <c r="G2784" t="s">
        <v>1030</v>
      </c>
      <c r="H2784" t="s">
        <v>1031</v>
      </c>
      <c r="I2784">
        <v>4557</v>
      </c>
      <c r="J2784" t="b">
        <v>0</v>
      </c>
      <c r="K2784">
        <v>5194</v>
      </c>
      <c r="L2784">
        <v>525</v>
      </c>
      <c r="M2784" s="1">
        <v>41978.123055555552</v>
      </c>
    </row>
    <row r="2785" spans="1:13" ht="135">
      <c r="A2785" t="s">
        <v>1757</v>
      </c>
      <c r="B2785" s="1">
        <v>43928.333715277775</v>
      </c>
      <c r="C2785" t="s">
        <v>1758</v>
      </c>
      <c r="D2785">
        <v>0</v>
      </c>
      <c r="E2785">
        <v>0</v>
      </c>
      <c r="F2785" t="s">
        <v>15</v>
      </c>
      <c r="H2785" s="2" t="s">
        <v>1759</v>
      </c>
      <c r="I2785">
        <v>77</v>
      </c>
      <c r="J2785" t="b">
        <v>0</v>
      </c>
      <c r="K2785">
        <v>5</v>
      </c>
      <c r="L2785">
        <v>2638</v>
      </c>
      <c r="M2785" s="1">
        <v>43842.003645833334</v>
      </c>
    </row>
    <row r="2786" spans="1:13">
      <c r="A2786" t="s">
        <v>8243</v>
      </c>
      <c r="B2786" s="1">
        <v>43928.333634259259</v>
      </c>
      <c r="C2786" t="s">
        <v>8244</v>
      </c>
      <c r="D2786">
        <v>4</v>
      </c>
      <c r="E2786">
        <v>0</v>
      </c>
      <c r="F2786" t="s">
        <v>15</v>
      </c>
      <c r="G2786" t="s">
        <v>397</v>
      </c>
      <c r="H2786" t="s">
        <v>8245</v>
      </c>
      <c r="I2786">
        <v>2820</v>
      </c>
      <c r="J2786" t="b">
        <v>0</v>
      </c>
      <c r="K2786">
        <v>4422</v>
      </c>
      <c r="L2786">
        <v>122782</v>
      </c>
      <c r="M2786" s="1">
        <v>42097.707766203705</v>
      </c>
    </row>
    <row r="2787" spans="1:13">
      <c r="A2787" t="s">
        <v>3049</v>
      </c>
      <c r="B2787" s="1">
        <v>43928.333356481482</v>
      </c>
      <c r="C2787" t="s">
        <v>8246</v>
      </c>
      <c r="D2787">
        <v>0</v>
      </c>
      <c r="E2787">
        <v>0</v>
      </c>
      <c r="F2787" t="s">
        <v>15</v>
      </c>
      <c r="H2787" t="s">
        <v>3051</v>
      </c>
      <c r="I2787">
        <v>2651</v>
      </c>
      <c r="J2787" t="b">
        <v>0</v>
      </c>
      <c r="K2787">
        <v>1</v>
      </c>
      <c r="L2787">
        <v>3011</v>
      </c>
      <c r="M2787" s="1">
        <v>43837.261458333334</v>
      </c>
    </row>
    <row r="2788" spans="1:13">
      <c r="A2788" t="s">
        <v>8247</v>
      </c>
      <c r="B2788" s="1">
        <v>43928.333333333336</v>
      </c>
      <c r="C2788" t="s">
        <v>8248</v>
      </c>
      <c r="D2788">
        <v>1</v>
      </c>
      <c r="E2788">
        <v>0</v>
      </c>
      <c r="F2788" t="s">
        <v>15</v>
      </c>
      <c r="H2788" t="s">
        <v>8249</v>
      </c>
      <c r="I2788">
        <v>94</v>
      </c>
      <c r="J2788" t="b">
        <v>0</v>
      </c>
      <c r="K2788">
        <v>233</v>
      </c>
      <c r="L2788">
        <v>4028</v>
      </c>
      <c r="M2788" s="1">
        <v>41827.51284722222</v>
      </c>
    </row>
    <row r="2789" spans="1:13">
      <c r="A2789" t="s">
        <v>8250</v>
      </c>
      <c r="B2789" s="1">
        <v>43928.333090277774</v>
      </c>
      <c r="C2789" t="s">
        <v>8251</v>
      </c>
      <c r="D2789">
        <v>0</v>
      </c>
      <c r="E2789">
        <v>0</v>
      </c>
      <c r="F2789" t="s">
        <v>15</v>
      </c>
      <c r="G2789" t="s">
        <v>8252</v>
      </c>
      <c r="H2789" t="s">
        <v>8253</v>
      </c>
      <c r="I2789">
        <v>538</v>
      </c>
      <c r="J2789" t="b">
        <v>0</v>
      </c>
      <c r="K2789">
        <v>911</v>
      </c>
      <c r="L2789">
        <v>210173</v>
      </c>
      <c r="M2789" s="1">
        <v>40032.577673611115</v>
      </c>
    </row>
    <row r="2790" spans="1:13">
      <c r="A2790" t="s">
        <v>8254</v>
      </c>
      <c r="B2790" s="1">
        <v>43928.333067129628</v>
      </c>
      <c r="C2790" t="s">
        <v>8255</v>
      </c>
      <c r="D2790">
        <v>2</v>
      </c>
      <c r="E2790">
        <v>0</v>
      </c>
      <c r="F2790" t="s">
        <v>15</v>
      </c>
      <c r="G2790" t="s">
        <v>1223</v>
      </c>
      <c r="H2790" t="s">
        <v>8256</v>
      </c>
      <c r="I2790">
        <v>146</v>
      </c>
      <c r="J2790" t="b">
        <v>0</v>
      </c>
      <c r="K2790">
        <v>284</v>
      </c>
      <c r="L2790">
        <v>30703</v>
      </c>
      <c r="M2790" s="1">
        <v>42094.049432870372</v>
      </c>
    </row>
    <row r="2791" spans="1:13" ht="54">
      <c r="A2791" t="s">
        <v>8257</v>
      </c>
      <c r="B2791" s="1">
        <v>43928.332476851851</v>
      </c>
      <c r="C2791" t="s">
        <v>8258</v>
      </c>
      <c r="D2791">
        <v>0</v>
      </c>
      <c r="E2791">
        <v>0</v>
      </c>
      <c r="F2791" t="s">
        <v>15</v>
      </c>
      <c r="H2791" s="2" t="s">
        <v>8259</v>
      </c>
      <c r="I2791">
        <v>45</v>
      </c>
      <c r="J2791" t="b">
        <v>0</v>
      </c>
      <c r="K2791">
        <v>64</v>
      </c>
      <c r="L2791">
        <v>38213</v>
      </c>
      <c r="M2791" s="1">
        <v>41933.393726851849</v>
      </c>
    </row>
    <row r="2792" spans="1:13">
      <c r="A2792" t="s">
        <v>8260</v>
      </c>
      <c r="B2792" s="1">
        <v>43928.331574074073</v>
      </c>
      <c r="C2792" t="e">
        <f ca="1">_xlfn.SINGLE(EFI0SMRCqtJzfof 阿部首相),PayPayを普及させるの,まさに 今では無いのかな？全国民スマホ持参してるとは限らないとしても,パソコンや,タブレット端末機持ってると仮定し,PayPayに入金すると良いと思います。</f>
        <v>#NAME?</v>
      </c>
      <c r="D2792">
        <v>2</v>
      </c>
      <c r="E2792">
        <v>0</v>
      </c>
      <c r="F2792" t="s">
        <v>15</v>
      </c>
      <c r="H2792" t="s">
        <v>8261</v>
      </c>
      <c r="I2792">
        <v>23</v>
      </c>
      <c r="J2792" t="b">
        <v>0</v>
      </c>
      <c r="K2792">
        <v>59</v>
      </c>
      <c r="L2792">
        <v>227</v>
      </c>
      <c r="M2792" s="1">
        <v>43838.546273148146</v>
      </c>
    </row>
    <row r="2793" spans="1:13">
      <c r="A2793" t="s">
        <v>8262</v>
      </c>
      <c r="B2793" s="1">
        <v>43928.331273148149</v>
      </c>
      <c r="C2793" t="s">
        <v>8263</v>
      </c>
      <c r="D2793">
        <v>13</v>
      </c>
      <c r="E2793">
        <v>9</v>
      </c>
      <c r="F2793" t="s">
        <v>15</v>
      </c>
      <c r="G2793" t="s">
        <v>8264</v>
      </c>
      <c r="H2793" t="s">
        <v>8265</v>
      </c>
      <c r="I2793">
        <v>3588</v>
      </c>
      <c r="J2793" t="b">
        <v>0</v>
      </c>
      <c r="K2793">
        <v>5001</v>
      </c>
      <c r="L2793">
        <v>68395</v>
      </c>
      <c r="M2793" s="1">
        <v>43025.124050925922</v>
      </c>
    </row>
    <row r="2794" spans="1:13">
      <c r="A2794" t="s">
        <v>8266</v>
      </c>
      <c r="B2794" s="1">
        <v>43928.33085648148</v>
      </c>
      <c r="C2794" t="s">
        <v>8267</v>
      </c>
      <c r="D2794">
        <v>0</v>
      </c>
      <c r="E2794">
        <v>0</v>
      </c>
      <c r="F2794" t="s">
        <v>15</v>
      </c>
      <c r="G2794" t="s">
        <v>2965</v>
      </c>
      <c r="H2794" t="s">
        <v>8268</v>
      </c>
      <c r="I2794">
        <v>280</v>
      </c>
      <c r="J2794" t="b">
        <v>0</v>
      </c>
      <c r="K2794">
        <v>132</v>
      </c>
      <c r="L2794">
        <v>3061</v>
      </c>
      <c r="M2794" s="1">
        <v>43712.388113425928</v>
      </c>
    </row>
    <row r="2795" spans="1:13">
      <c r="A2795" t="s">
        <v>2506</v>
      </c>
      <c r="B2795" s="1">
        <v>43928.329259259262</v>
      </c>
      <c r="C2795" t="s">
        <v>2507</v>
      </c>
      <c r="D2795">
        <v>1</v>
      </c>
      <c r="E2795">
        <v>0</v>
      </c>
      <c r="F2795" t="s">
        <v>15</v>
      </c>
      <c r="G2795" t="s">
        <v>2508</v>
      </c>
      <c r="H2795" t="s">
        <v>2509</v>
      </c>
      <c r="I2795">
        <v>1758</v>
      </c>
      <c r="J2795" t="b">
        <v>0</v>
      </c>
      <c r="K2795">
        <v>2482</v>
      </c>
      <c r="L2795">
        <v>32590</v>
      </c>
      <c r="M2795" s="1">
        <v>40453.099004629628</v>
      </c>
    </row>
    <row r="2796" spans="1:13">
      <c r="A2796" t="s">
        <v>8269</v>
      </c>
      <c r="B2796" s="1">
        <v>43928.327916666669</v>
      </c>
      <c r="C2796" t="s">
        <v>8270</v>
      </c>
      <c r="D2796">
        <v>9</v>
      </c>
      <c r="E2796">
        <v>3</v>
      </c>
      <c r="F2796" t="s">
        <v>15</v>
      </c>
      <c r="G2796" t="s">
        <v>1007</v>
      </c>
      <c r="I2796">
        <v>7692</v>
      </c>
      <c r="J2796" t="b">
        <v>0</v>
      </c>
      <c r="K2796">
        <v>236</v>
      </c>
      <c r="L2796">
        <v>55950</v>
      </c>
      <c r="M2796" s="1">
        <v>40632.631053240744</v>
      </c>
    </row>
    <row r="2797" spans="1:13" ht="81">
      <c r="A2797" t="s">
        <v>8271</v>
      </c>
      <c r="B2797" s="1">
        <v>43928.327349537038</v>
      </c>
      <c r="C2797" t="e">
        <f ca="1">SNikkansports おはようです。PayPayさんも。寂しそうばい。</f>
        <v>#NAME?</v>
      </c>
      <c r="D2797">
        <v>0</v>
      </c>
      <c r="E2797">
        <v>0</v>
      </c>
      <c r="F2797" t="s">
        <v>15</v>
      </c>
      <c r="H2797" s="2" t="s">
        <v>8272</v>
      </c>
      <c r="I2797">
        <v>37</v>
      </c>
      <c r="J2797" t="b">
        <v>0</v>
      </c>
      <c r="K2797">
        <v>79</v>
      </c>
      <c r="L2797">
        <v>1136</v>
      </c>
      <c r="M2797" s="1">
        <v>43470.460868055554</v>
      </c>
    </row>
    <row r="2798" spans="1:13">
      <c r="A2798" t="s">
        <v>8273</v>
      </c>
      <c r="B2798" s="1">
        <v>43928.327303240738</v>
      </c>
      <c r="C2798" t="s">
        <v>8274</v>
      </c>
      <c r="D2798">
        <v>0</v>
      </c>
      <c r="E2798">
        <v>0</v>
      </c>
      <c r="F2798" t="s">
        <v>15</v>
      </c>
      <c r="H2798" t="s">
        <v>8275</v>
      </c>
      <c r="I2798">
        <v>618</v>
      </c>
      <c r="J2798" t="b">
        <v>0</v>
      </c>
      <c r="K2798">
        <v>1016</v>
      </c>
      <c r="L2798">
        <v>35930</v>
      </c>
      <c r="M2798" s="1">
        <v>41285.69027777778</v>
      </c>
    </row>
    <row r="2799" spans="1:13">
      <c r="A2799" t="s">
        <v>3166</v>
      </c>
      <c r="B2799" s="1">
        <v>43928.32675925926</v>
      </c>
      <c r="C2799" t="s">
        <v>8276</v>
      </c>
      <c r="D2799">
        <v>0</v>
      </c>
      <c r="E2799">
        <v>0</v>
      </c>
      <c r="F2799" t="s">
        <v>15</v>
      </c>
      <c r="H2799" t="s">
        <v>3168</v>
      </c>
      <c r="I2799">
        <v>778</v>
      </c>
      <c r="J2799" t="b">
        <v>0</v>
      </c>
      <c r="K2799">
        <v>1174</v>
      </c>
      <c r="L2799">
        <v>9326</v>
      </c>
      <c r="M2799" s="1">
        <v>43810.409537037034</v>
      </c>
    </row>
    <row r="2800" spans="1:13">
      <c r="A2800" t="s">
        <v>4228</v>
      </c>
      <c r="B2800" s="1">
        <v>43928.32576388889</v>
      </c>
      <c r="C2800" t="s">
        <v>8277</v>
      </c>
      <c r="D2800">
        <v>0</v>
      </c>
      <c r="E2800">
        <v>0</v>
      </c>
      <c r="F2800" t="s">
        <v>15</v>
      </c>
      <c r="H2800" t="s">
        <v>4229</v>
      </c>
      <c r="I2800">
        <v>144</v>
      </c>
      <c r="J2800" t="b">
        <v>0</v>
      </c>
      <c r="K2800">
        <v>166</v>
      </c>
      <c r="L2800">
        <v>208</v>
      </c>
      <c r="M2800" s="1">
        <v>43741.688969907409</v>
      </c>
    </row>
    <row r="2801" spans="1:13">
      <c r="A2801" t="s">
        <v>3549</v>
      </c>
      <c r="B2801" s="1">
        <v>43928.32576388889</v>
      </c>
      <c r="C2801" t="s">
        <v>8278</v>
      </c>
      <c r="D2801">
        <v>1</v>
      </c>
      <c r="E2801">
        <v>0</v>
      </c>
      <c r="F2801" t="s">
        <v>15</v>
      </c>
      <c r="H2801" t="s">
        <v>3551</v>
      </c>
      <c r="I2801">
        <v>48</v>
      </c>
      <c r="J2801" t="b">
        <v>0</v>
      </c>
      <c r="K2801">
        <v>108</v>
      </c>
      <c r="L2801">
        <v>398</v>
      </c>
      <c r="M2801" s="1">
        <v>43901.207430555558</v>
      </c>
    </row>
    <row r="2802" spans="1:13">
      <c r="A2802" t="s">
        <v>7105</v>
      </c>
      <c r="B2802" s="1">
        <v>43928.32576388889</v>
      </c>
      <c r="C2802" t="s">
        <v>8279</v>
      </c>
      <c r="D2802">
        <v>2</v>
      </c>
      <c r="E2802">
        <v>0</v>
      </c>
      <c r="F2802" t="s">
        <v>15</v>
      </c>
      <c r="G2802" t="s">
        <v>7107</v>
      </c>
      <c r="H2802" t="s">
        <v>7108</v>
      </c>
      <c r="I2802">
        <v>1870</v>
      </c>
      <c r="J2802" t="b">
        <v>0</v>
      </c>
      <c r="K2802">
        <v>3014</v>
      </c>
      <c r="L2802">
        <v>2981</v>
      </c>
      <c r="M2802" s="1">
        <v>40858.212789351855</v>
      </c>
    </row>
    <row r="2803" spans="1:13">
      <c r="A2803" t="s">
        <v>576</v>
      </c>
      <c r="B2803" s="1">
        <v>43928.325601851851</v>
      </c>
      <c r="C2803" t="s">
        <v>577</v>
      </c>
      <c r="D2803">
        <v>0</v>
      </c>
      <c r="E2803">
        <v>0</v>
      </c>
      <c r="F2803" t="s">
        <v>15</v>
      </c>
      <c r="H2803" t="s">
        <v>578</v>
      </c>
      <c r="I2803">
        <v>226</v>
      </c>
      <c r="J2803" t="b">
        <v>0</v>
      </c>
      <c r="K2803">
        <v>73</v>
      </c>
      <c r="L2803">
        <v>8814</v>
      </c>
      <c r="M2803" s="1">
        <v>43480.226701388892</v>
      </c>
    </row>
    <row r="2804" spans="1:13">
      <c r="A2804" t="s">
        <v>8280</v>
      </c>
      <c r="B2804" s="1">
        <v>43928.325219907405</v>
      </c>
      <c r="C2804" t="s">
        <v>8281</v>
      </c>
      <c r="D2804">
        <v>2</v>
      </c>
      <c r="E2804">
        <v>0</v>
      </c>
      <c r="F2804" t="s">
        <v>15</v>
      </c>
      <c r="G2804" t="s">
        <v>397</v>
      </c>
      <c r="H2804" t="s">
        <v>8282</v>
      </c>
      <c r="I2804">
        <v>396</v>
      </c>
      <c r="J2804" t="b">
        <v>0</v>
      </c>
      <c r="K2804">
        <v>386</v>
      </c>
      <c r="L2804">
        <v>30009</v>
      </c>
      <c r="M2804" s="1">
        <v>40051.530034722222</v>
      </c>
    </row>
    <row r="2805" spans="1:13">
      <c r="A2805" t="s">
        <v>8283</v>
      </c>
      <c r="B2805" s="1">
        <v>43928.324444444443</v>
      </c>
      <c r="C2805" t="s">
        <v>8284</v>
      </c>
      <c r="D2805">
        <v>0</v>
      </c>
      <c r="E2805">
        <v>0</v>
      </c>
      <c r="F2805" t="s">
        <v>15</v>
      </c>
      <c r="H2805" t="s">
        <v>8285</v>
      </c>
      <c r="I2805">
        <v>0</v>
      </c>
      <c r="J2805" t="b">
        <v>0</v>
      </c>
      <c r="K2805">
        <v>0</v>
      </c>
      <c r="L2805">
        <v>222</v>
      </c>
      <c r="M2805" s="1">
        <v>43829.771377314813</v>
      </c>
    </row>
    <row r="2806" spans="1:13">
      <c r="A2806" t="s">
        <v>8286</v>
      </c>
      <c r="B2806" s="1">
        <v>43928.323923611111</v>
      </c>
      <c r="C2806" t="s">
        <v>8287</v>
      </c>
      <c r="D2806">
        <v>0</v>
      </c>
      <c r="E2806">
        <v>0</v>
      </c>
      <c r="F2806" t="s">
        <v>15</v>
      </c>
      <c r="G2806" t="s">
        <v>8288</v>
      </c>
      <c r="H2806" t="s">
        <v>8289</v>
      </c>
      <c r="I2806">
        <v>4915</v>
      </c>
      <c r="J2806" t="b">
        <v>0</v>
      </c>
      <c r="K2806">
        <v>5213</v>
      </c>
      <c r="L2806">
        <v>24249</v>
      </c>
      <c r="M2806" s="1">
        <v>40234.166435185187</v>
      </c>
    </row>
    <row r="2807" spans="1:13">
      <c r="A2807" t="s">
        <v>8283</v>
      </c>
      <c r="B2807" s="1">
        <v>43928.323541666665</v>
      </c>
      <c r="C2807" t="s">
        <v>8290</v>
      </c>
      <c r="D2807">
        <v>0</v>
      </c>
      <c r="E2807">
        <v>0</v>
      </c>
      <c r="F2807" t="s">
        <v>15</v>
      </c>
      <c r="H2807" t="s">
        <v>8285</v>
      </c>
      <c r="I2807">
        <v>0</v>
      </c>
      <c r="J2807" t="b">
        <v>0</v>
      </c>
      <c r="K2807">
        <v>0</v>
      </c>
      <c r="L2807">
        <v>222</v>
      </c>
      <c r="M2807" s="1">
        <v>43829.771377314813</v>
      </c>
    </row>
    <row r="2808" spans="1:13">
      <c r="A2808" t="s">
        <v>8283</v>
      </c>
      <c r="B2808" s="1">
        <v>43928.323298611111</v>
      </c>
      <c r="C2808" t="s">
        <v>8291</v>
      </c>
      <c r="D2808">
        <v>0</v>
      </c>
      <c r="E2808">
        <v>0</v>
      </c>
      <c r="F2808" t="s">
        <v>15</v>
      </c>
      <c r="H2808" t="s">
        <v>8285</v>
      </c>
      <c r="I2808">
        <v>0</v>
      </c>
      <c r="J2808" t="b">
        <v>0</v>
      </c>
      <c r="K2808">
        <v>0</v>
      </c>
      <c r="L2808">
        <v>222</v>
      </c>
      <c r="M2808" s="1">
        <v>43829.771377314813</v>
      </c>
    </row>
    <row r="2809" spans="1:13">
      <c r="A2809" t="s">
        <v>8283</v>
      </c>
      <c r="B2809" s="1">
        <v>43928.32303240741</v>
      </c>
      <c r="C2809" t="s">
        <v>8292</v>
      </c>
      <c r="D2809">
        <v>0</v>
      </c>
      <c r="E2809">
        <v>0</v>
      </c>
      <c r="F2809" t="s">
        <v>15</v>
      </c>
      <c r="H2809" t="s">
        <v>8285</v>
      </c>
      <c r="I2809">
        <v>0</v>
      </c>
      <c r="J2809" t="b">
        <v>0</v>
      </c>
      <c r="K2809">
        <v>0</v>
      </c>
      <c r="L2809">
        <v>222</v>
      </c>
      <c r="M2809" s="1">
        <v>43829.771377314813</v>
      </c>
    </row>
    <row r="2810" spans="1:13">
      <c r="A2810" t="s">
        <v>8293</v>
      </c>
      <c r="B2810" s="1">
        <v>43928.322002314817</v>
      </c>
      <c r="C2810" t="e">
        <f ca="1">_xlfn.SINGLE(nakau_info 最近PayPayデビューしました☺️なか卯さんの親子丼大好きです❣️職場の近くにあり),お昼ご飯によく行きます🍚ご縁をいただけたら嬉しいです🌸</f>
        <v>#NAME?</v>
      </c>
      <c r="D2810">
        <v>0</v>
      </c>
      <c r="E2810">
        <v>0</v>
      </c>
      <c r="F2810" t="s">
        <v>15</v>
      </c>
      <c r="G2810" t="s">
        <v>243</v>
      </c>
      <c r="H2810" t="s">
        <v>8294</v>
      </c>
      <c r="I2810">
        <v>303</v>
      </c>
      <c r="J2810" t="b">
        <v>0</v>
      </c>
      <c r="K2810">
        <v>821</v>
      </c>
      <c r="L2810">
        <v>2795</v>
      </c>
      <c r="M2810" s="1">
        <v>43053.65556712963</v>
      </c>
    </row>
    <row r="2811" spans="1:13">
      <c r="A2811" t="s">
        <v>8295</v>
      </c>
      <c r="B2811" s="1">
        <v>43928.32130787037</v>
      </c>
      <c r="C2811" t="s">
        <v>8296</v>
      </c>
      <c r="D2811">
        <v>0</v>
      </c>
      <c r="E2811">
        <v>0</v>
      </c>
      <c r="F2811" t="s">
        <v>15</v>
      </c>
      <c r="G2811" t="s">
        <v>4006</v>
      </c>
      <c r="H2811" t="s">
        <v>8297</v>
      </c>
      <c r="I2811">
        <v>31</v>
      </c>
      <c r="J2811" t="b">
        <v>0</v>
      </c>
      <c r="K2811">
        <v>34</v>
      </c>
      <c r="L2811">
        <v>4375</v>
      </c>
      <c r="M2811" s="1">
        <v>40670.65016203704</v>
      </c>
    </row>
    <row r="2812" spans="1:13" ht="81">
      <c r="A2812" t="s">
        <v>8298</v>
      </c>
      <c r="B2812" s="1">
        <v>43928.320856481485</v>
      </c>
      <c r="C2812" t="s">
        <v>8299</v>
      </c>
      <c r="D2812">
        <v>0</v>
      </c>
      <c r="E2812">
        <v>0</v>
      </c>
      <c r="F2812" t="s">
        <v>15</v>
      </c>
      <c r="H2812" s="2" t="s">
        <v>8300</v>
      </c>
      <c r="I2812">
        <v>1801</v>
      </c>
      <c r="J2812" t="b">
        <v>0</v>
      </c>
      <c r="K2812">
        <v>3109</v>
      </c>
      <c r="L2812">
        <v>6344</v>
      </c>
      <c r="M2812" s="1">
        <v>43200.200821759259</v>
      </c>
    </row>
    <row r="2813" spans="1:13">
      <c r="A2813" t="s">
        <v>8301</v>
      </c>
      <c r="B2813" s="1">
        <v>43928.320416666669</v>
      </c>
      <c r="C2813" t="s">
        <v>8302</v>
      </c>
      <c r="D2813">
        <v>1</v>
      </c>
      <c r="E2813">
        <v>0</v>
      </c>
      <c r="F2813" t="s">
        <v>15</v>
      </c>
      <c r="G2813" t="s">
        <v>8303</v>
      </c>
      <c r="H2813" t="s">
        <v>8304</v>
      </c>
      <c r="I2813">
        <v>104</v>
      </c>
      <c r="J2813" t="b">
        <v>0</v>
      </c>
      <c r="K2813">
        <v>125</v>
      </c>
      <c r="L2813">
        <v>4851</v>
      </c>
      <c r="M2813" s="1">
        <v>42207.538715277777</v>
      </c>
    </row>
    <row r="2814" spans="1:13">
      <c r="A2814" t="s">
        <v>8305</v>
      </c>
      <c r="B2814" s="1">
        <v>43928.319189814814</v>
      </c>
      <c r="C2814" t="s">
        <v>8306</v>
      </c>
      <c r="D2814">
        <v>0</v>
      </c>
      <c r="E2814">
        <v>0</v>
      </c>
      <c r="F2814" t="s">
        <v>15</v>
      </c>
      <c r="H2814" t="s">
        <v>8307</v>
      </c>
      <c r="I2814">
        <v>365</v>
      </c>
      <c r="J2814" t="b">
        <v>0</v>
      </c>
      <c r="K2814">
        <v>404</v>
      </c>
      <c r="L2814">
        <v>18169</v>
      </c>
      <c r="M2814" s="1">
        <v>43744.515173611115</v>
      </c>
    </row>
    <row r="2815" spans="1:13">
      <c r="A2815" t="s">
        <v>8308</v>
      </c>
      <c r="B2815" s="1">
        <v>43928.318993055553</v>
      </c>
      <c r="C2815" t="s">
        <v>8309</v>
      </c>
      <c r="D2815">
        <v>0</v>
      </c>
      <c r="E2815">
        <v>0</v>
      </c>
      <c r="F2815" t="s">
        <v>15</v>
      </c>
      <c r="G2815" t="s">
        <v>86</v>
      </c>
      <c r="H2815" t="s">
        <v>8310</v>
      </c>
      <c r="I2815">
        <v>345</v>
      </c>
      <c r="J2815" t="b">
        <v>0</v>
      </c>
      <c r="K2815">
        <v>726</v>
      </c>
      <c r="L2815">
        <v>177720</v>
      </c>
      <c r="M2815" s="1">
        <v>40900.365057870367</v>
      </c>
    </row>
    <row r="2816" spans="1:13">
      <c r="A2816" t="s">
        <v>8311</v>
      </c>
      <c r="B2816" s="1">
        <v>43928.318888888891</v>
      </c>
      <c r="C2816" t="s">
        <v>8312</v>
      </c>
      <c r="D2816">
        <v>0</v>
      </c>
      <c r="E2816">
        <v>0</v>
      </c>
      <c r="F2816" t="s">
        <v>15</v>
      </c>
      <c r="G2816" t="s">
        <v>8313</v>
      </c>
      <c r="H2816" t="s">
        <v>8314</v>
      </c>
      <c r="I2816">
        <v>154</v>
      </c>
      <c r="J2816" t="b">
        <v>0</v>
      </c>
      <c r="K2816">
        <v>107</v>
      </c>
      <c r="L2816">
        <v>4362</v>
      </c>
      <c r="M2816" s="1">
        <v>40236.194085648145</v>
      </c>
    </row>
    <row r="2817" spans="1:13">
      <c r="A2817" t="s">
        <v>298</v>
      </c>
      <c r="B2817" s="1">
        <v>43928.318738425929</v>
      </c>
      <c r="C2817" t="s">
        <v>946</v>
      </c>
      <c r="D2817">
        <v>0</v>
      </c>
      <c r="E2817">
        <v>0</v>
      </c>
      <c r="F2817" t="s">
        <v>15</v>
      </c>
      <c r="H2817" t="s">
        <v>300</v>
      </c>
      <c r="I2817">
        <v>25</v>
      </c>
      <c r="J2817" t="b">
        <v>0</v>
      </c>
      <c r="K2817">
        <v>0</v>
      </c>
      <c r="L2817">
        <v>723</v>
      </c>
      <c r="M2817" s="1">
        <v>43746.829780092594</v>
      </c>
    </row>
    <row r="2818" spans="1:13">
      <c r="A2818" t="s">
        <v>8315</v>
      </c>
      <c r="B2818" s="1">
        <v>43928.318472222221</v>
      </c>
      <c r="C2818" t="s">
        <v>8316</v>
      </c>
      <c r="D2818">
        <v>1</v>
      </c>
      <c r="E2818">
        <v>0</v>
      </c>
      <c r="F2818" t="s">
        <v>15</v>
      </c>
      <c r="G2818" t="s">
        <v>8317</v>
      </c>
      <c r="H2818" t="s">
        <v>8318</v>
      </c>
      <c r="I2818">
        <v>67</v>
      </c>
      <c r="J2818" t="b">
        <v>0</v>
      </c>
      <c r="K2818">
        <v>65</v>
      </c>
      <c r="L2818">
        <v>17393</v>
      </c>
      <c r="M2818" s="1">
        <v>43358.424340277779</v>
      </c>
    </row>
    <row r="2819" spans="1:13">
      <c r="A2819" t="s">
        <v>8319</v>
      </c>
      <c r="B2819" s="1">
        <v>43928.31658564815</v>
      </c>
      <c r="C2819" t="s">
        <v>8320</v>
      </c>
      <c r="D2819">
        <v>0</v>
      </c>
      <c r="E2819">
        <v>0</v>
      </c>
      <c r="F2819" t="s">
        <v>15</v>
      </c>
      <c r="G2819" t="s">
        <v>322</v>
      </c>
      <c r="H2819" t="s">
        <v>8321</v>
      </c>
      <c r="I2819">
        <v>47</v>
      </c>
      <c r="J2819" t="b">
        <v>0</v>
      </c>
      <c r="K2819">
        <v>155</v>
      </c>
      <c r="L2819">
        <v>193</v>
      </c>
      <c r="M2819" s="1">
        <v>43550.435729166667</v>
      </c>
    </row>
    <row r="2820" spans="1:13">
      <c r="A2820" t="s">
        <v>8322</v>
      </c>
      <c r="B2820" s="1">
        <v>43928.316516203704</v>
      </c>
      <c r="C2820" t="s">
        <v>8323</v>
      </c>
      <c r="D2820">
        <v>1</v>
      </c>
      <c r="E2820">
        <v>0</v>
      </c>
      <c r="F2820" t="s">
        <v>15</v>
      </c>
      <c r="G2820" t="s">
        <v>8324</v>
      </c>
      <c r="H2820" t="s">
        <v>8325</v>
      </c>
      <c r="I2820">
        <v>304</v>
      </c>
      <c r="J2820" t="b">
        <v>0</v>
      </c>
      <c r="K2820">
        <v>112</v>
      </c>
      <c r="L2820">
        <v>5172</v>
      </c>
      <c r="M2820" s="1">
        <v>40279.564826388887</v>
      </c>
    </row>
    <row r="2821" spans="1:13">
      <c r="A2821" t="s">
        <v>8326</v>
      </c>
      <c r="B2821" s="1">
        <v>43928.31621527778</v>
      </c>
      <c r="C2821" t="s">
        <v>8327</v>
      </c>
      <c r="D2821">
        <v>0</v>
      </c>
      <c r="E2821">
        <v>0</v>
      </c>
      <c r="F2821" t="s">
        <v>15</v>
      </c>
      <c r="H2821" t="s">
        <v>8328</v>
      </c>
      <c r="I2821">
        <v>470</v>
      </c>
      <c r="J2821" t="b">
        <v>0</v>
      </c>
      <c r="K2821">
        <v>326</v>
      </c>
      <c r="L2821">
        <v>19152</v>
      </c>
      <c r="M2821" s="1">
        <v>42041.499930555554</v>
      </c>
    </row>
    <row r="2822" spans="1:13">
      <c r="A2822" t="s">
        <v>8329</v>
      </c>
      <c r="B2822" s="1">
        <v>43928.315358796295</v>
      </c>
      <c r="C2822" t="s">
        <v>8330</v>
      </c>
      <c r="D2822">
        <v>0</v>
      </c>
      <c r="E2822">
        <v>0</v>
      </c>
      <c r="F2822" t="s">
        <v>15</v>
      </c>
      <c r="G2822" t="s">
        <v>8331</v>
      </c>
      <c r="H2822" t="s">
        <v>8332</v>
      </c>
      <c r="I2822">
        <v>594</v>
      </c>
      <c r="J2822" t="b">
        <v>0</v>
      </c>
      <c r="K2822">
        <v>1602</v>
      </c>
      <c r="L2822">
        <v>47227</v>
      </c>
      <c r="M2822" s="1">
        <v>41796.24318287037</v>
      </c>
    </row>
    <row r="2823" spans="1:13">
      <c r="A2823" t="s">
        <v>8333</v>
      </c>
      <c r="B2823" s="1">
        <v>43928.314571759256</v>
      </c>
      <c r="C2823" t="s">
        <v>8334</v>
      </c>
      <c r="D2823">
        <v>0</v>
      </c>
      <c r="E2823">
        <v>0</v>
      </c>
      <c r="F2823" t="s">
        <v>15</v>
      </c>
      <c r="G2823" t="s">
        <v>1007</v>
      </c>
      <c r="H2823" t="s">
        <v>8335</v>
      </c>
      <c r="I2823">
        <v>42</v>
      </c>
      <c r="J2823" t="b">
        <v>0</v>
      </c>
      <c r="K2823">
        <v>61</v>
      </c>
      <c r="L2823">
        <v>2150</v>
      </c>
      <c r="M2823" s="1">
        <v>43048.553032407406</v>
      </c>
    </row>
    <row r="2824" spans="1:13">
      <c r="A2824" t="s">
        <v>8336</v>
      </c>
      <c r="B2824" s="1">
        <v>43928.314432870371</v>
      </c>
      <c r="C2824" t="s">
        <v>8337</v>
      </c>
      <c r="D2824">
        <v>2</v>
      </c>
      <c r="E2824">
        <v>0</v>
      </c>
      <c r="F2824" t="s">
        <v>15</v>
      </c>
      <c r="H2824" t="s">
        <v>8338</v>
      </c>
      <c r="I2824">
        <v>182</v>
      </c>
      <c r="J2824" t="b">
        <v>0</v>
      </c>
      <c r="K2824">
        <v>169</v>
      </c>
      <c r="L2824">
        <v>656</v>
      </c>
      <c r="M2824" s="1">
        <v>43840.144282407404</v>
      </c>
    </row>
    <row r="2825" spans="1:13">
      <c r="A2825" t="s">
        <v>8339</v>
      </c>
      <c r="B2825" s="1">
        <v>43928.313796296294</v>
      </c>
      <c r="C2825" t="s">
        <v>8340</v>
      </c>
      <c r="D2825">
        <v>4</v>
      </c>
      <c r="E2825">
        <v>0</v>
      </c>
      <c r="F2825" t="s">
        <v>15</v>
      </c>
      <c r="G2825" t="s">
        <v>8341</v>
      </c>
      <c r="H2825" t="s">
        <v>8342</v>
      </c>
      <c r="I2825">
        <v>1436</v>
      </c>
      <c r="J2825" t="b">
        <v>0</v>
      </c>
      <c r="K2825">
        <v>1192</v>
      </c>
      <c r="L2825">
        <v>281525</v>
      </c>
      <c r="M2825" s="1">
        <v>39939.537939814814</v>
      </c>
    </row>
    <row r="2826" spans="1:13">
      <c r="A2826">
        <v>8053606</v>
      </c>
      <c r="B2826" s="1">
        <v>43928.313726851855</v>
      </c>
      <c r="C2826" t="s">
        <v>8343</v>
      </c>
      <c r="D2826">
        <v>3</v>
      </c>
      <c r="E2826">
        <v>0</v>
      </c>
      <c r="F2826" t="s">
        <v>15</v>
      </c>
      <c r="H2826" t="s">
        <v>8344</v>
      </c>
      <c r="I2826">
        <v>185</v>
      </c>
      <c r="J2826" t="b">
        <v>0</v>
      </c>
      <c r="K2826">
        <v>206</v>
      </c>
      <c r="L2826">
        <v>2947</v>
      </c>
      <c r="M2826" s="1">
        <v>41530.958437499998</v>
      </c>
    </row>
    <row r="2827" spans="1:13" ht="135">
      <c r="A2827" t="s">
        <v>8221</v>
      </c>
      <c r="B2827" s="1">
        <v>43928.313090277778</v>
      </c>
      <c r="C2827" t="s">
        <v>8345</v>
      </c>
      <c r="D2827">
        <v>1</v>
      </c>
      <c r="E2827">
        <v>0</v>
      </c>
      <c r="F2827" t="s">
        <v>15</v>
      </c>
      <c r="H2827" s="2" t="s">
        <v>8223</v>
      </c>
      <c r="I2827">
        <v>424</v>
      </c>
      <c r="J2827" t="b">
        <v>0</v>
      </c>
      <c r="K2827">
        <v>452</v>
      </c>
      <c r="L2827">
        <v>2910</v>
      </c>
      <c r="M2827" s="1">
        <v>43645.549351851849</v>
      </c>
    </row>
    <row r="2828" spans="1:13">
      <c r="A2828" t="s">
        <v>8346</v>
      </c>
      <c r="B2828" s="1">
        <v>43928.312905092593</v>
      </c>
      <c r="C2828" t="s">
        <v>8347</v>
      </c>
      <c r="D2828">
        <v>0</v>
      </c>
      <c r="E2828">
        <v>0</v>
      </c>
      <c r="F2828" t="s">
        <v>15</v>
      </c>
      <c r="G2828" t="s">
        <v>8348</v>
      </c>
      <c r="H2828" t="s">
        <v>8349</v>
      </c>
      <c r="I2828">
        <v>989</v>
      </c>
      <c r="J2828" t="b">
        <v>0</v>
      </c>
      <c r="K2828">
        <v>284</v>
      </c>
      <c r="L2828">
        <v>585880</v>
      </c>
      <c r="M2828" s="1">
        <v>40426.551446759258</v>
      </c>
    </row>
    <row r="2829" spans="1:13">
      <c r="A2829" t="s">
        <v>8350</v>
      </c>
      <c r="B2829" s="1">
        <v>43928.312627314815</v>
      </c>
      <c r="C2829" t="s">
        <v>8351</v>
      </c>
      <c r="D2829">
        <v>0</v>
      </c>
      <c r="E2829">
        <v>0</v>
      </c>
      <c r="F2829" t="s">
        <v>15</v>
      </c>
      <c r="H2829" t="s">
        <v>8352</v>
      </c>
      <c r="I2829">
        <v>29</v>
      </c>
      <c r="J2829" t="b">
        <v>0</v>
      </c>
      <c r="K2829">
        <v>430</v>
      </c>
      <c r="L2829">
        <v>8690</v>
      </c>
      <c r="M2829" s="1">
        <v>43591.571620370371</v>
      </c>
    </row>
    <row r="2830" spans="1:13">
      <c r="A2830" t="s">
        <v>8353</v>
      </c>
      <c r="B2830" s="1">
        <v>43928.312615740739</v>
      </c>
      <c r="C2830" t="s">
        <v>8354</v>
      </c>
      <c r="D2830">
        <v>28</v>
      </c>
      <c r="E2830">
        <v>0</v>
      </c>
      <c r="F2830" t="s">
        <v>15</v>
      </c>
      <c r="H2830" t="s">
        <v>8355</v>
      </c>
      <c r="I2830">
        <v>605</v>
      </c>
      <c r="J2830" t="b">
        <v>0</v>
      </c>
      <c r="K2830">
        <v>1043</v>
      </c>
      <c r="L2830">
        <v>1676</v>
      </c>
      <c r="M2830" s="1">
        <v>43835.771562499998</v>
      </c>
    </row>
    <row r="2831" spans="1:13">
      <c r="A2831" t="s">
        <v>8356</v>
      </c>
      <c r="B2831" s="1">
        <v>43928.311168981483</v>
      </c>
      <c r="C2831" t="s">
        <v>8357</v>
      </c>
      <c r="D2831">
        <v>3</v>
      </c>
      <c r="E2831">
        <v>0</v>
      </c>
      <c r="F2831" t="s">
        <v>15</v>
      </c>
      <c r="H2831" t="s">
        <v>8358</v>
      </c>
      <c r="I2831">
        <v>24</v>
      </c>
      <c r="J2831" t="b">
        <v>0</v>
      </c>
      <c r="K2831">
        <v>37</v>
      </c>
      <c r="L2831">
        <v>503</v>
      </c>
      <c r="M2831" s="1">
        <v>43870.602361111109</v>
      </c>
    </row>
    <row r="2832" spans="1:13">
      <c r="A2832" t="s">
        <v>8359</v>
      </c>
      <c r="B2832" s="1">
        <v>43928.311111111114</v>
      </c>
      <c r="C2832" t="s">
        <v>8360</v>
      </c>
      <c r="D2832">
        <v>4</v>
      </c>
      <c r="E2832">
        <v>0</v>
      </c>
      <c r="F2832" t="s">
        <v>15</v>
      </c>
      <c r="H2832" t="s">
        <v>8361</v>
      </c>
      <c r="I2832">
        <v>427</v>
      </c>
      <c r="J2832" t="b">
        <v>0</v>
      </c>
      <c r="K2832">
        <v>461</v>
      </c>
      <c r="L2832">
        <v>5749</v>
      </c>
      <c r="M2832" s="1">
        <v>42574.638680555552</v>
      </c>
    </row>
    <row r="2833" spans="1:13">
      <c r="A2833" t="s">
        <v>8362</v>
      </c>
      <c r="B2833" s="1">
        <v>43928.310601851852</v>
      </c>
      <c r="C2833" t="s">
        <v>8363</v>
      </c>
      <c r="D2833">
        <v>0</v>
      </c>
      <c r="E2833">
        <v>0</v>
      </c>
      <c r="F2833" t="s">
        <v>15</v>
      </c>
      <c r="G2833" t="s">
        <v>8364</v>
      </c>
      <c r="H2833" t="s">
        <v>8365</v>
      </c>
      <c r="I2833">
        <v>62</v>
      </c>
      <c r="J2833" t="b">
        <v>0</v>
      </c>
      <c r="K2833">
        <v>0</v>
      </c>
      <c r="L2833">
        <v>4161</v>
      </c>
      <c r="M2833" s="1">
        <v>43513.102442129632</v>
      </c>
    </row>
    <row r="2834" spans="1:13">
      <c r="A2834" t="s">
        <v>8366</v>
      </c>
      <c r="B2834" s="1">
        <v>43928.309942129628</v>
      </c>
      <c r="C2834" t="s">
        <v>8367</v>
      </c>
      <c r="D2834">
        <v>1</v>
      </c>
      <c r="E2834">
        <v>0</v>
      </c>
      <c r="F2834" t="s">
        <v>15</v>
      </c>
      <c r="H2834" t="s">
        <v>8368</v>
      </c>
      <c r="I2834">
        <v>146</v>
      </c>
      <c r="J2834" t="b">
        <v>0</v>
      </c>
      <c r="K2834">
        <v>105</v>
      </c>
      <c r="L2834">
        <v>1927</v>
      </c>
      <c r="M2834" s="1">
        <v>42313.584699074076</v>
      </c>
    </row>
    <row r="2835" spans="1:13">
      <c r="A2835" t="s">
        <v>8369</v>
      </c>
      <c r="B2835" s="1">
        <v>43928.309525462966</v>
      </c>
      <c r="C2835" t="s">
        <v>8370</v>
      </c>
      <c r="D2835">
        <v>0</v>
      </c>
      <c r="E2835">
        <v>0</v>
      </c>
      <c r="F2835" t="s">
        <v>15</v>
      </c>
      <c r="G2835" t="s">
        <v>8371</v>
      </c>
      <c r="H2835" t="s">
        <v>8372</v>
      </c>
      <c r="I2835">
        <v>80</v>
      </c>
      <c r="J2835" t="b">
        <v>0</v>
      </c>
      <c r="K2835">
        <v>248</v>
      </c>
      <c r="L2835">
        <v>51507</v>
      </c>
      <c r="M2835" s="1">
        <v>40062.48537037037</v>
      </c>
    </row>
    <row r="2836" spans="1:13">
      <c r="A2836" t="s">
        <v>2720</v>
      </c>
      <c r="B2836" s="1">
        <v>43928.308449074073</v>
      </c>
      <c r="C2836" t="s">
        <v>8373</v>
      </c>
      <c r="D2836">
        <v>2</v>
      </c>
      <c r="E2836">
        <v>0</v>
      </c>
      <c r="F2836" t="s">
        <v>15</v>
      </c>
      <c r="G2836" t="s">
        <v>1071</v>
      </c>
      <c r="H2836" t="s">
        <v>2721</v>
      </c>
      <c r="I2836">
        <v>399</v>
      </c>
      <c r="J2836" t="b">
        <v>0</v>
      </c>
      <c r="K2836">
        <v>367</v>
      </c>
      <c r="L2836">
        <v>16570</v>
      </c>
      <c r="M2836" s="1">
        <v>41135.559189814812</v>
      </c>
    </row>
    <row r="2837" spans="1:13" ht="94.5">
      <c r="A2837" t="s">
        <v>8374</v>
      </c>
      <c r="B2837" s="1">
        <v>43928.30809027778</v>
      </c>
      <c r="C2837" t="s">
        <v>8375</v>
      </c>
      <c r="D2837">
        <v>4</v>
      </c>
      <c r="E2837">
        <v>0</v>
      </c>
      <c r="F2837" t="s">
        <v>15</v>
      </c>
      <c r="G2837" t="s">
        <v>8376</v>
      </c>
      <c r="H2837" s="2" t="s">
        <v>8377</v>
      </c>
      <c r="I2837">
        <v>45</v>
      </c>
      <c r="J2837" t="b">
        <v>0</v>
      </c>
      <c r="K2837">
        <v>45</v>
      </c>
      <c r="L2837">
        <v>2426</v>
      </c>
      <c r="M2837" s="1">
        <v>43862.119317129633</v>
      </c>
    </row>
    <row r="2838" spans="1:13" ht="135">
      <c r="A2838" t="s">
        <v>8378</v>
      </c>
      <c r="B2838" s="1">
        <v>43928.307581018518</v>
      </c>
      <c r="C2838" t="s">
        <v>8379</v>
      </c>
      <c r="D2838">
        <v>0</v>
      </c>
      <c r="E2838">
        <v>0</v>
      </c>
      <c r="F2838" t="s">
        <v>15</v>
      </c>
      <c r="G2838" t="s">
        <v>1071</v>
      </c>
      <c r="H2838" s="2" t="s">
        <v>8380</v>
      </c>
      <c r="I2838">
        <v>44</v>
      </c>
      <c r="J2838" t="b">
        <v>0</v>
      </c>
      <c r="K2838">
        <v>77</v>
      </c>
      <c r="L2838">
        <v>10921</v>
      </c>
      <c r="M2838" s="1">
        <v>41497.936307870368</v>
      </c>
    </row>
    <row r="2839" spans="1:13">
      <c r="A2839" t="s">
        <v>2093</v>
      </c>
      <c r="B2839" s="1">
        <v>43928.307581018518</v>
      </c>
      <c r="C2839" t="s">
        <v>8381</v>
      </c>
      <c r="D2839">
        <v>0</v>
      </c>
      <c r="E2839">
        <v>0</v>
      </c>
      <c r="F2839" t="s">
        <v>15</v>
      </c>
      <c r="H2839" t="s">
        <v>2095</v>
      </c>
      <c r="I2839">
        <v>27</v>
      </c>
      <c r="J2839" t="b">
        <v>0</v>
      </c>
      <c r="K2839">
        <v>260</v>
      </c>
      <c r="L2839">
        <v>175</v>
      </c>
      <c r="M2839" s="1">
        <v>43564.933136574073</v>
      </c>
    </row>
    <row r="2840" spans="1:13">
      <c r="A2840" t="s">
        <v>8382</v>
      </c>
      <c r="B2840" s="1">
        <v>43928.306539351855</v>
      </c>
      <c r="C2840" t="s">
        <v>8383</v>
      </c>
      <c r="D2840">
        <v>0</v>
      </c>
      <c r="E2840">
        <v>0</v>
      </c>
      <c r="F2840" t="s">
        <v>15</v>
      </c>
      <c r="H2840" t="s">
        <v>8384</v>
      </c>
      <c r="I2840">
        <v>553</v>
      </c>
      <c r="J2840" t="b">
        <v>0</v>
      </c>
      <c r="K2840">
        <v>759</v>
      </c>
      <c r="L2840">
        <v>163227</v>
      </c>
      <c r="M2840" s="1">
        <v>42022.651967592596</v>
      </c>
    </row>
    <row r="2841" spans="1:13">
      <c r="A2841" t="s">
        <v>8385</v>
      </c>
      <c r="B2841" s="1">
        <v>43928.306134259263</v>
      </c>
      <c r="C2841" t="e">
        <f ca="1">m1317501922 いつでもコバヤシくんはPayPayにいます</f>
        <v>#NAME?</v>
      </c>
      <c r="D2841">
        <v>0</v>
      </c>
      <c r="E2841">
        <v>0</v>
      </c>
      <c r="F2841" t="s">
        <v>15</v>
      </c>
      <c r="G2841" t="s">
        <v>8386</v>
      </c>
      <c r="H2841" t="s">
        <v>8387</v>
      </c>
      <c r="I2841">
        <v>808</v>
      </c>
      <c r="J2841" t="b">
        <v>0</v>
      </c>
      <c r="K2841">
        <v>1828</v>
      </c>
      <c r="L2841">
        <v>6850</v>
      </c>
      <c r="M2841" s="1">
        <v>42802.101180555554</v>
      </c>
    </row>
    <row r="2842" spans="1:13" ht="108">
      <c r="A2842" t="s">
        <v>6565</v>
      </c>
      <c r="B2842" s="1">
        <v>43928.304606481484</v>
      </c>
      <c r="C2842" t="s">
        <v>8388</v>
      </c>
      <c r="D2842">
        <v>6</v>
      </c>
      <c r="E2842">
        <v>1</v>
      </c>
      <c r="F2842" t="s">
        <v>15</v>
      </c>
      <c r="G2842" t="s">
        <v>6567</v>
      </c>
      <c r="H2842" s="2" t="s">
        <v>6568</v>
      </c>
      <c r="I2842">
        <v>865</v>
      </c>
      <c r="J2842" t="b">
        <v>0</v>
      </c>
      <c r="K2842">
        <v>555</v>
      </c>
      <c r="L2842">
        <v>1707</v>
      </c>
      <c r="M2842" s="1">
        <v>43763.118842592594</v>
      </c>
    </row>
    <row r="2843" spans="1:13">
      <c r="A2843" t="s">
        <v>8389</v>
      </c>
      <c r="B2843" s="1">
        <v>43928.303668981483</v>
      </c>
      <c r="C2843" t="s">
        <v>8390</v>
      </c>
      <c r="D2843">
        <v>1</v>
      </c>
      <c r="E2843">
        <v>0</v>
      </c>
      <c r="F2843" t="s">
        <v>15</v>
      </c>
      <c r="H2843" t="s">
        <v>8391</v>
      </c>
      <c r="I2843">
        <v>9</v>
      </c>
      <c r="J2843" t="b">
        <v>0</v>
      </c>
      <c r="K2843">
        <v>123</v>
      </c>
      <c r="L2843">
        <v>85</v>
      </c>
      <c r="M2843" s="1">
        <v>43793.173113425924</v>
      </c>
    </row>
    <row r="2844" spans="1:13" ht="81">
      <c r="A2844" t="s">
        <v>8392</v>
      </c>
      <c r="B2844" s="1">
        <v>43928.303483796299</v>
      </c>
      <c r="C2844" t="s">
        <v>8393</v>
      </c>
      <c r="D2844">
        <v>0</v>
      </c>
      <c r="E2844">
        <v>0</v>
      </c>
      <c r="F2844" t="s">
        <v>15</v>
      </c>
      <c r="G2844" t="s">
        <v>8394</v>
      </c>
      <c r="H2844" s="2" t="s">
        <v>8395</v>
      </c>
      <c r="I2844">
        <v>471</v>
      </c>
      <c r="J2844" t="b">
        <v>0</v>
      </c>
      <c r="K2844">
        <v>554</v>
      </c>
      <c r="L2844">
        <v>61308</v>
      </c>
      <c r="M2844" s="1">
        <v>41772.341631944444</v>
      </c>
    </row>
    <row r="2845" spans="1:13">
      <c r="A2845" t="s">
        <v>8396</v>
      </c>
      <c r="B2845" s="1">
        <v>43928.302997685183</v>
      </c>
      <c r="C2845" t="s">
        <v>8397</v>
      </c>
      <c r="D2845">
        <v>1</v>
      </c>
      <c r="E2845">
        <v>0</v>
      </c>
      <c r="F2845" t="s">
        <v>15</v>
      </c>
      <c r="H2845" t="s">
        <v>8398</v>
      </c>
      <c r="I2845">
        <v>233</v>
      </c>
      <c r="J2845" t="b">
        <v>0</v>
      </c>
      <c r="K2845">
        <v>411</v>
      </c>
      <c r="L2845">
        <v>23181</v>
      </c>
      <c r="M2845" s="1">
        <v>40822.085069444445</v>
      </c>
    </row>
    <row r="2846" spans="1:13">
      <c r="A2846" t="s">
        <v>8399</v>
      </c>
      <c r="B2846" s="1">
        <v>43928.302824074075</v>
      </c>
      <c r="C2846" t="s">
        <v>8400</v>
      </c>
      <c r="D2846">
        <v>0</v>
      </c>
      <c r="E2846">
        <v>0</v>
      </c>
      <c r="F2846" t="s">
        <v>15</v>
      </c>
      <c r="G2846" t="s">
        <v>4091</v>
      </c>
      <c r="H2846" t="s">
        <v>8401</v>
      </c>
      <c r="I2846">
        <v>2118</v>
      </c>
      <c r="J2846" t="b">
        <v>0</v>
      </c>
      <c r="K2846">
        <v>2702</v>
      </c>
      <c r="L2846">
        <v>106854</v>
      </c>
      <c r="M2846" s="1">
        <v>41458.604039351849</v>
      </c>
    </row>
    <row r="2847" spans="1:13">
      <c r="A2847" t="s">
        <v>8402</v>
      </c>
      <c r="B2847" s="1">
        <v>43928.302777777775</v>
      </c>
      <c r="C2847" t="s">
        <v>8403</v>
      </c>
      <c r="D2847">
        <v>0</v>
      </c>
      <c r="E2847">
        <v>0</v>
      </c>
      <c r="F2847" t="s">
        <v>15</v>
      </c>
      <c r="G2847" t="s">
        <v>8404</v>
      </c>
      <c r="H2847" t="s">
        <v>8405</v>
      </c>
      <c r="I2847">
        <v>886</v>
      </c>
      <c r="J2847" t="b">
        <v>0</v>
      </c>
      <c r="K2847">
        <v>646</v>
      </c>
      <c r="L2847">
        <v>13362</v>
      </c>
      <c r="M2847" s="1">
        <v>42597.299803240741</v>
      </c>
    </row>
    <row r="2848" spans="1:13">
      <c r="A2848" t="s">
        <v>8180</v>
      </c>
      <c r="B2848" s="1">
        <v>43928.30201388889</v>
      </c>
      <c r="C2848" t="s">
        <v>8406</v>
      </c>
      <c r="D2848">
        <v>26</v>
      </c>
      <c r="E2848">
        <v>2</v>
      </c>
      <c r="F2848" t="s">
        <v>15</v>
      </c>
      <c r="G2848" t="s">
        <v>8181</v>
      </c>
      <c r="H2848" t="s">
        <v>8182</v>
      </c>
      <c r="I2848">
        <v>2178</v>
      </c>
      <c r="J2848" t="b">
        <v>0</v>
      </c>
      <c r="K2848">
        <v>241</v>
      </c>
      <c r="L2848">
        <v>4081</v>
      </c>
      <c r="M2848" s="1">
        <v>42436.250185185185</v>
      </c>
    </row>
    <row r="2849" spans="1:13">
      <c r="A2849" t="s">
        <v>8407</v>
      </c>
      <c r="B2849" s="1">
        <v>43928.299351851849</v>
      </c>
      <c r="C2849" t="e">
        <f ca="1">loveyoubak コンパスPayPay</f>
        <v>#NAME?</v>
      </c>
      <c r="D2849">
        <v>1</v>
      </c>
      <c r="E2849">
        <v>0</v>
      </c>
      <c r="F2849" t="s">
        <v>15</v>
      </c>
      <c r="G2849" t="s">
        <v>8408</v>
      </c>
      <c r="H2849" t="s">
        <v>8409</v>
      </c>
      <c r="I2849">
        <v>2424</v>
      </c>
      <c r="J2849" t="b">
        <v>0</v>
      </c>
      <c r="K2849">
        <v>251</v>
      </c>
      <c r="L2849">
        <v>19814</v>
      </c>
      <c r="M2849" s="1">
        <v>42875.473495370374</v>
      </c>
    </row>
    <row r="2850" spans="1:13">
      <c r="A2850" t="s">
        <v>8410</v>
      </c>
      <c r="B2850" s="1">
        <v>43928.299097222225</v>
      </c>
      <c r="C2850" t="e">
        <f ca="1">kg_711 携帯電話番号DMしてくれればPayPayで1000円送るぞ</f>
        <v>#NAME?</v>
      </c>
      <c r="D2850">
        <v>0</v>
      </c>
      <c r="E2850">
        <v>0</v>
      </c>
      <c r="F2850" t="s">
        <v>15</v>
      </c>
      <c r="G2850" t="s">
        <v>8411</v>
      </c>
      <c r="H2850" t="s">
        <v>8412</v>
      </c>
      <c r="I2850">
        <v>403</v>
      </c>
      <c r="J2850" t="b">
        <v>0</v>
      </c>
      <c r="K2850">
        <v>402</v>
      </c>
      <c r="L2850">
        <v>24576</v>
      </c>
      <c r="M2850" s="1">
        <v>40872.599282407406</v>
      </c>
    </row>
    <row r="2851" spans="1:13">
      <c r="A2851" t="s">
        <v>1428</v>
      </c>
      <c r="B2851" s="1">
        <v>43928.296851851854</v>
      </c>
      <c r="C2851" t="s">
        <v>8413</v>
      </c>
      <c r="D2851">
        <v>0</v>
      </c>
      <c r="E2851">
        <v>0</v>
      </c>
      <c r="F2851" t="s">
        <v>15</v>
      </c>
      <c r="G2851" t="s">
        <v>1430</v>
      </c>
      <c r="H2851" t="s">
        <v>1431</v>
      </c>
      <c r="I2851">
        <v>639</v>
      </c>
      <c r="J2851" t="b">
        <v>0</v>
      </c>
      <c r="K2851">
        <v>804</v>
      </c>
      <c r="L2851">
        <v>76924</v>
      </c>
      <c r="M2851" s="1">
        <v>40575.27275462963</v>
      </c>
    </row>
    <row r="2852" spans="1:13">
      <c r="A2852" t="s">
        <v>2952</v>
      </c>
      <c r="B2852" s="1">
        <v>43928.296550925923</v>
      </c>
      <c r="C2852" t="s">
        <v>2953</v>
      </c>
      <c r="D2852">
        <v>0</v>
      </c>
      <c r="E2852">
        <v>0</v>
      </c>
      <c r="F2852" t="s">
        <v>15</v>
      </c>
      <c r="G2852" t="s">
        <v>2954</v>
      </c>
      <c r="H2852" t="s">
        <v>2955</v>
      </c>
      <c r="I2852">
        <v>252</v>
      </c>
      <c r="J2852" t="b">
        <v>0</v>
      </c>
      <c r="K2852">
        <v>516</v>
      </c>
      <c r="L2852">
        <v>314</v>
      </c>
      <c r="M2852" s="1">
        <v>43661.468287037038</v>
      </c>
    </row>
    <row r="2853" spans="1:13">
      <c r="A2853" t="s">
        <v>1939</v>
      </c>
      <c r="B2853" s="1">
        <v>43928.293645833335</v>
      </c>
      <c r="C2853" t="s">
        <v>8414</v>
      </c>
      <c r="D2853">
        <v>124</v>
      </c>
      <c r="E2853">
        <v>9</v>
      </c>
      <c r="F2853" t="s">
        <v>15</v>
      </c>
      <c r="G2853" t="s">
        <v>880</v>
      </c>
      <c r="H2853" t="s">
        <v>1941</v>
      </c>
      <c r="I2853">
        <v>6778</v>
      </c>
      <c r="J2853" t="b">
        <v>0</v>
      </c>
      <c r="K2853">
        <v>6556</v>
      </c>
      <c r="L2853">
        <v>11990</v>
      </c>
      <c r="M2853" s="1">
        <v>43485.004837962966</v>
      </c>
    </row>
    <row r="2854" spans="1:13">
      <c r="A2854" t="s">
        <v>8415</v>
      </c>
      <c r="B2854" s="1">
        <v>43928.293425925927</v>
      </c>
      <c r="C2854" t="s">
        <v>8416</v>
      </c>
      <c r="D2854">
        <v>0</v>
      </c>
      <c r="E2854">
        <v>0</v>
      </c>
      <c r="F2854" t="s">
        <v>15</v>
      </c>
      <c r="H2854" t="s">
        <v>8417</v>
      </c>
      <c r="I2854">
        <v>2267</v>
      </c>
      <c r="J2854" t="b">
        <v>0</v>
      </c>
      <c r="K2854">
        <v>2961</v>
      </c>
      <c r="L2854">
        <v>4085</v>
      </c>
      <c r="M2854" s="1">
        <v>43806.191689814812</v>
      </c>
    </row>
    <row r="2855" spans="1:13">
      <c r="A2855" t="s">
        <v>434</v>
      </c>
      <c r="B2855" s="1">
        <v>43928.292141203703</v>
      </c>
      <c r="C2855" t="s">
        <v>8418</v>
      </c>
      <c r="D2855">
        <v>0</v>
      </c>
      <c r="E2855">
        <v>0</v>
      </c>
      <c r="F2855" t="s">
        <v>15</v>
      </c>
      <c r="G2855" t="e">
        <f ca="1">_xlfn.SINGLE(doryaseria _xlfn.SINGLE(ser1alcode))</f>
        <v>#NAME?</v>
      </c>
      <c r="H2855" t="s">
        <v>436</v>
      </c>
      <c r="I2855">
        <v>2435</v>
      </c>
      <c r="J2855" t="b">
        <v>0</v>
      </c>
      <c r="K2855">
        <v>28</v>
      </c>
      <c r="L2855">
        <v>910</v>
      </c>
      <c r="M2855" s="1">
        <v>43558.296238425923</v>
      </c>
    </row>
    <row r="2856" spans="1:13">
      <c r="A2856" t="s">
        <v>8419</v>
      </c>
      <c r="B2856" s="1">
        <v>43928.29184027778</v>
      </c>
      <c r="C2856" t="s">
        <v>8420</v>
      </c>
      <c r="D2856">
        <v>12</v>
      </c>
      <c r="E2856">
        <v>1</v>
      </c>
      <c r="F2856" t="s">
        <v>15</v>
      </c>
      <c r="G2856" t="s">
        <v>8421</v>
      </c>
      <c r="H2856" t="s">
        <v>8422</v>
      </c>
      <c r="I2856">
        <v>18413</v>
      </c>
      <c r="J2856" t="b">
        <v>0</v>
      </c>
      <c r="K2856">
        <v>19290</v>
      </c>
      <c r="L2856">
        <v>8662</v>
      </c>
      <c r="M2856" s="1">
        <v>41231.037962962961</v>
      </c>
    </row>
    <row r="2857" spans="1:13">
      <c r="A2857" t="s">
        <v>298</v>
      </c>
      <c r="B2857" s="1">
        <v>43928.291018518517</v>
      </c>
      <c r="C2857" t="s">
        <v>299</v>
      </c>
      <c r="D2857">
        <v>0</v>
      </c>
      <c r="E2857">
        <v>0</v>
      </c>
      <c r="F2857" t="s">
        <v>15</v>
      </c>
      <c r="H2857" t="s">
        <v>300</v>
      </c>
      <c r="I2857">
        <v>25</v>
      </c>
      <c r="J2857" t="b">
        <v>0</v>
      </c>
      <c r="K2857">
        <v>0</v>
      </c>
      <c r="L2857">
        <v>723</v>
      </c>
      <c r="M2857" s="1">
        <v>43746.829780092594</v>
      </c>
    </row>
    <row r="2858" spans="1:13" ht="108">
      <c r="A2858" t="s">
        <v>8423</v>
      </c>
      <c r="B2858" s="1">
        <v>43928.290462962963</v>
      </c>
      <c r="C2858" t="s">
        <v>8424</v>
      </c>
      <c r="D2858">
        <v>2</v>
      </c>
      <c r="E2858">
        <v>0</v>
      </c>
      <c r="F2858" t="s">
        <v>15</v>
      </c>
      <c r="G2858" t="s">
        <v>8425</v>
      </c>
      <c r="H2858" s="2" t="s">
        <v>8426</v>
      </c>
      <c r="I2858">
        <v>78</v>
      </c>
      <c r="J2858" t="b">
        <v>0</v>
      </c>
      <c r="K2858">
        <v>128</v>
      </c>
      <c r="L2858">
        <v>289</v>
      </c>
      <c r="M2858" s="1">
        <v>43802.624236111114</v>
      </c>
    </row>
    <row r="2859" spans="1:13">
      <c r="A2859" t="s">
        <v>8427</v>
      </c>
      <c r="B2859" s="1">
        <v>43928.288599537038</v>
      </c>
      <c r="C2859" t="s">
        <v>8428</v>
      </c>
      <c r="D2859">
        <v>0</v>
      </c>
      <c r="E2859">
        <v>0</v>
      </c>
      <c r="F2859" t="s">
        <v>15</v>
      </c>
      <c r="G2859" t="s">
        <v>8429</v>
      </c>
      <c r="H2859" t="s">
        <v>8430</v>
      </c>
      <c r="I2859">
        <v>126</v>
      </c>
      <c r="J2859" t="b">
        <v>0</v>
      </c>
      <c r="K2859">
        <v>641</v>
      </c>
      <c r="L2859">
        <v>22708</v>
      </c>
      <c r="M2859" s="1">
        <v>41683.114039351851</v>
      </c>
    </row>
    <row r="2860" spans="1:13">
      <c r="A2860" t="s">
        <v>8431</v>
      </c>
      <c r="B2860" s="1">
        <v>43928.287465277775</v>
      </c>
      <c r="C2860" t="s">
        <v>8432</v>
      </c>
      <c r="D2860">
        <v>0</v>
      </c>
      <c r="E2860">
        <v>0</v>
      </c>
      <c r="F2860" t="s">
        <v>15</v>
      </c>
      <c r="I2860">
        <v>0</v>
      </c>
      <c r="J2860" t="b">
        <v>0</v>
      </c>
      <c r="K2860">
        <v>12</v>
      </c>
      <c r="L2860">
        <v>3</v>
      </c>
      <c r="M2860" s="1">
        <v>42787.493506944447</v>
      </c>
    </row>
    <row r="2861" spans="1:13">
      <c r="A2861" t="s">
        <v>8433</v>
      </c>
      <c r="B2861" s="1">
        <v>43928.286863425928</v>
      </c>
      <c r="C2861" t="s">
        <v>8434</v>
      </c>
      <c r="D2861">
        <v>0</v>
      </c>
      <c r="E2861">
        <v>0</v>
      </c>
      <c r="F2861" t="s">
        <v>15</v>
      </c>
      <c r="H2861" t="s">
        <v>8435</v>
      </c>
      <c r="I2861">
        <v>13</v>
      </c>
      <c r="J2861" t="b">
        <v>0</v>
      </c>
      <c r="K2861">
        <v>0</v>
      </c>
      <c r="L2861">
        <v>6492</v>
      </c>
      <c r="M2861" s="1">
        <v>42039.179490740738</v>
      </c>
    </row>
    <row r="2862" spans="1:13">
      <c r="A2862" t="s">
        <v>1428</v>
      </c>
      <c r="B2862" s="1">
        <v>43928.286446759259</v>
      </c>
      <c r="C2862" t="s">
        <v>8436</v>
      </c>
      <c r="D2862">
        <v>0</v>
      </c>
      <c r="E2862">
        <v>0</v>
      </c>
      <c r="F2862" t="s">
        <v>15</v>
      </c>
      <c r="G2862" t="s">
        <v>1430</v>
      </c>
      <c r="H2862" t="s">
        <v>1431</v>
      </c>
      <c r="I2862">
        <v>639</v>
      </c>
      <c r="J2862" t="b">
        <v>0</v>
      </c>
      <c r="K2862">
        <v>804</v>
      </c>
      <c r="L2862">
        <v>76924</v>
      </c>
      <c r="M2862" s="1">
        <v>40575.27275462963</v>
      </c>
    </row>
    <row r="2863" spans="1:13">
      <c r="A2863" t="s">
        <v>1428</v>
      </c>
      <c r="B2863" s="1">
        <v>43928.286435185182</v>
      </c>
      <c r="C2863" t="s">
        <v>8437</v>
      </c>
      <c r="D2863">
        <v>0</v>
      </c>
      <c r="E2863">
        <v>0</v>
      </c>
      <c r="F2863" t="s">
        <v>15</v>
      </c>
      <c r="G2863" t="s">
        <v>1430</v>
      </c>
      <c r="H2863" t="s">
        <v>1431</v>
      </c>
      <c r="I2863">
        <v>639</v>
      </c>
      <c r="J2863" t="b">
        <v>0</v>
      </c>
      <c r="K2863">
        <v>804</v>
      </c>
      <c r="L2863">
        <v>76924</v>
      </c>
      <c r="M2863" s="1">
        <v>40575.27275462963</v>
      </c>
    </row>
    <row r="2864" spans="1:13" ht="135">
      <c r="A2864" t="s">
        <v>8221</v>
      </c>
      <c r="B2864" s="1">
        <v>43928.285729166666</v>
      </c>
      <c r="C2864" t="e">
        <f ca="1">nanami_arssho 名前をPayPay勢にするなwww</f>
        <v>#NAME?</v>
      </c>
      <c r="D2864">
        <v>1</v>
      </c>
      <c r="E2864">
        <v>0</v>
      </c>
      <c r="F2864" t="s">
        <v>15</v>
      </c>
      <c r="H2864" s="2" t="s">
        <v>8223</v>
      </c>
      <c r="I2864">
        <v>424</v>
      </c>
      <c r="J2864" t="b">
        <v>0</v>
      </c>
      <c r="K2864">
        <v>452</v>
      </c>
      <c r="L2864">
        <v>2910</v>
      </c>
      <c r="M2864" s="1">
        <v>43645.549351851849</v>
      </c>
    </row>
    <row r="2865" spans="1:13">
      <c r="A2865" t="s">
        <v>8438</v>
      </c>
      <c r="B2865" s="1">
        <v>43928.283391203702</v>
      </c>
      <c r="C2865" t="s">
        <v>8439</v>
      </c>
      <c r="D2865">
        <v>0</v>
      </c>
      <c r="E2865">
        <v>0</v>
      </c>
      <c r="F2865" t="s">
        <v>15</v>
      </c>
      <c r="G2865" t="s">
        <v>8168</v>
      </c>
      <c r="H2865" t="s">
        <v>8440</v>
      </c>
      <c r="I2865">
        <v>11061</v>
      </c>
      <c r="J2865" t="b">
        <v>0</v>
      </c>
      <c r="K2865">
        <v>10636</v>
      </c>
      <c r="L2865">
        <v>10902</v>
      </c>
      <c r="M2865" s="1">
        <v>42212.106064814812</v>
      </c>
    </row>
    <row r="2866" spans="1:13">
      <c r="A2866" t="s">
        <v>7976</v>
      </c>
      <c r="B2866" s="1">
        <v>43928.282858796294</v>
      </c>
      <c r="C2866" t="s">
        <v>8441</v>
      </c>
      <c r="D2866">
        <v>0</v>
      </c>
      <c r="E2866">
        <v>0</v>
      </c>
      <c r="F2866" t="s">
        <v>15</v>
      </c>
      <c r="G2866" t="s">
        <v>2023</v>
      </c>
      <c r="H2866" t="s">
        <v>7977</v>
      </c>
      <c r="I2866">
        <v>384</v>
      </c>
      <c r="J2866" t="b">
        <v>0</v>
      </c>
      <c r="K2866">
        <v>293</v>
      </c>
      <c r="L2866">
        <v>21457</v>
      </c>
      <c r="M2866" s="1">
        <v>40538.349560185183</v>
      </c>
    </row>
    <row r="2867" spans="1:13" ht="108">
      <c r="A2867" t="s">
        <v>8442</v>
      </c>
      <c r="B2867" s="1">
        <v>43928.28162037037</v>
      </c>
      <c r="C2867" t="s">
        <v>8443</v>
      </c>
      <c r="D2867">
        <v>1</v>
      </c>
      <c r="E2867">
        <v>0</v>
      </c>
      <c r="F2867" t="s">
        <v>15</v>
      </c>
      <c r="H2867" s="2" t="s">
        <v>8444</v>
      </c>
      <c r="I2867">
        <v>1</v>
      </c>
      <c r="J2867" t="b">
        <v>0</v>
      </c>
      <c r="K2867">
        <v>4</v>
      </c>
      <c r="L2867">
        <v>83</v>
      </c>
      <c r="M2867" s="1">
        <v>43891.347129629627</v>
      </c>
    </row>
    <row r="2868" spans="1:13">
      <c r="A2868" t="s">
        <v>8445</v>
      </c>
      <c r="B2868" s="1">
        <v>43928.280868055554</v>
      </c>
      <c r="C2868" t="s">
        <v>8446</v>
      </c>
      <c r="D2868">
        <v>0</v>
      </c>
      <c r="E2868">
        <v>0</v>
      </c>
      <c r="F2868" t="s">
        <v>15</v>
      </c>
      <c r="G2868" t="s">
        <v>6180</v>
      </c>
      <c r="H2868" t="s">
        <v>8447</v>
      </c>
      <c r="I2868">
        <v>1015</v>
      </c>
      <c r="J2868" t="b">
        <v>0</v>
      </c>
      <c r="K2868">
        <v>1774</v>
      </c>
      <c r="L2868">
        <v>20797</v>
      </c>
      <c r="M2868" s="1">
        <v>42132.118738425925</v>
      </c>
    </row>
    <row r="2869" spans="1:13">
      <c r="A2869" t="s">
        <v>8448</v>
      </c>
      <c r="B2869" s="1">
        <v>43928.278935185182</v>
      </c>
      <c r="C2869" t="s">
        <v>8449</v>
      </c>
      <c r="D2869">
        <v>21</v>
      </c>
      <c r="E2869">
        <v>1</v>
      </c>
      <c r="F2869" t="s">
        <v>15</v>
      </c>
      <c r="H2869" t="s">
        <v>8450</v>
      </c>
      <c r="I2869">
        <v>1155</v>
      </c>
      <c r="J2869" t="b">
        <v>0</v>
      </c>
      <c r="K2869">
        <v>569</v>
      </c>
      <c r="L2869">
        <v>98177</v>
      </c>
      <c r="M2869" s="1">
        <v>41709.886481481481</v>
      </c>
    </row>
    <row r="2870" spans="1:13">
      <c r="A2870" t="s">
        <v>8451</v>
      </c>
      <c r="B2870" s="1">
        <v>43928.27851851852</v>
      </c>
      <c r="C2870" t="s">
        <v>8452</v>
      </c>
      <c r="D2870">
        <v>0</v>
      </c>
      <c r="E2870">
        <v>0</v>
      </c>
      <c r="F2870" t="s">
        <v>15</v>
      </c>
      <c r="G2870" t="s">
        <v>8453</v>
      </c>
      <c r="H2870" t="s">
        <v>8454</v>
      </c>
      <c r="I2870">
        <v>358</v>
      </c>
      <c r="J2870" t="b">
        <v>0</v>
      </c>
      <c r="K2870">
        <v>547</v>
      </c>
      <c r="L2870">
        <v>11638</v>
      </c>
      <c r="M2870" s="1">
        <v>40482.048020833332</v>
      </c>
    </row>
    <row r="2871" spans="1:13">
      <c r="A2871" t="s">
        <v>8455</v>
      </c>
      <c r="B2871" s="1">
        <v>43928.277499999997</v>
      </c>
      <c r="C2871" t="s">
        <v>8456</v>
      </c>
      <c r="D2871">
        <v>0</v>
      </c>
      <c r="E2871">
        <v>0</v>
      </c>
      <c r="F2871" t="s">
        <v>15</v>
      </c>
      <c r="G2871" t="s">
        <v>243</v>
      </c>
      <c r="H2871" t="s">
        <v>8457</v>
      </c>
      <c r="I2871">
        <v>333</v>
      </c>
      <c r="J2871" t="b">
        <v>0</v>
      </c>
      <c r="K2871">
        <v>168</v>
      </c>
      <c r="L2871">
        <v>14942</v>
      </c>
      <c r="M2871" s="1">
        <v>43330.565405092595</v>
      </c>
    </row>
    <row r="2872" spans="1:13">
      <c r="A2872" t="s">
        <v>8458</v>
      </c>
      <c r="B2872" s="1">
        <v>43928.277372685188</v>
      </c>
      <c r="C2872" t="s">
        <v>8459</v>
      </c>
      <c r="D2872">
        <v>2</v>
      </c>
      <c r="E2872">
        <v>0</v>
      </c>
      <c r="F2872" t="s">
        <v>15</v>
      </c>
      <c r="H2872" t="s">
        <v>8460</v>
      </c>
      <c r="I2872">
        <v>59</v>
      </c>
      <c r="J2872" t="b">
        <v>0</v>
      </c>
      <c r="K2872">
        <v>95</v>
      </c>
      <c r="L2872">
        <v>281</v>
      </c>
      <c r="M2872" s="1">
        <v>43835.733495370368</v>
      </c>
    </row>
    <row r="2873" spans="1:13">
      <c r="A2873" t="s">
        <v>8461</v>
      </c>
      <c r="B2873" s="1">
        <v>43928.276724537034</v>
      </c>
      <c r="C2873" t="s">
        <v>8462</v>
      </c>
      <c r="D2873">
        <v>1</v>
      </c>
      <c r="E2873">
        <v>1</v>
      </c>
      <c r="F2873" t="s">
        <v>15</v>
      </c>
      <c r="G2873" t="s">
        <v>552</v>
      </c>
      <c r="H2873" t="s">
        <v>8463</v>
      </c>
      <c r="I2873">
        <v>2485</v>
      </c>
      <c r="J2873" t="b">
        <v>0</v>
      </c>
      <c r="K2873">
        <v>848</v>
      </c>
      <c r="L2873">
        <v>33110</v>
      </c>
      <c r="M2873" s="1">
        <v>39189.680358796293</v>
      </c>
    </row>
    <row r="2874" spans="1:13">
      <c r="A2874" t="s">
        <v>8464</v>
      </c>
      <c r="B2874" s="1">
        <v>43928.274710648147</v>
      </c>
      <c r="C2874" t="e">
        <f ca="1">_xlfn.SINGLE(miomio5103 PａｙPａｙって全く使いこなせてない),今度教えてもらわなきゃ😂</f>
        <v>#NAME?</v>
      </c>
      <c r="D2874">
        <v>1</v>
      </c>
      <c r="E2874">
        <v>0</v>
      </c>
      <c r="F2874" t="s">
        <v>15</v>
      </c>
      <c r="G2874" t="s">
        <v>72</v>
      </c>
      <c r="H2874" t="s">
        <v>8465</v>
      </c>
      <c r="I2874">
        <v>94</v>
      </c>
      <c r="J2874" t="b">
        <v>0</v>
      </c>
      <c r="K2874">
        <v>61</v>
      </c>
      <c r="L2874">
        <v>4002</v>
      </c>
      <c r="M2874" s="1">
        <v>42492.385358796295</v>
      </c>
    </row>
    <row r="2875" spans="1:13">
      <c r="A2875" t="s">
        <v>8466</v>
      </c>
      <c r="B2875" s="1">
        <v>43928.274224537039</v>
      </c>
      <c r="C2875" t="s">
        <v>8467</v>
      </c>
      <c r="D2875">
        <v>12</v>
      </c>
      <c r="E2875">
        <v>0</v>
      </c>
      <c r="F2875" t="s">
        <v>15</v>
      </c>
      <c r="H2875" t="s">
        <v>8468</v>
      </c>
      <c r="I2875">
        <v>2903</v>
      </c>
      <c r="J2875" t="b">
        <v>0</v>
      </c>
      <c r="K2875">
        <v>1154</v>
      </c>
      <c r="L2875">
        <v>7719</v>
      </c>
      <c r="M2875" s="1">
        <v>42957.059965277775</v>
      </c>
    </row>
    <row r="2876" spans="1:13">
      <c r="A2876" t="s">
        <v>8469</v>
      </c>
      <c r="B2876" s="1">
        <v>43928.273506944446</v>
      </c>
      <c r="C2876" t="s">
        <v>8470</v>
      </c>
      <c r="D2876">
        <v>0</v>
      </c>
      <c r="E2876">
        <v>0</v>
      </c>
      <c r="F2876" t="s">
        <v>15</v>
      </c>
      <c r="I2876">
        <v>0</v>
      </c>
      <c r="J2876" t="b">
        <v>0</v>
      </c>
      <c r="K2876">
        <v>5</v>
      </c>
      <c r="L2876">
        <v>31</v>
      </c>
      <c r="M2876" s="1">
        <v>41769.948067129626</v>
      </c>
    </row>
    <row r="2877" spans="1:13">
      <c r="A2877" t="s">
        <v>8471</v>
      </c>
      <c r="B2877" s="1">
        <v>43928.270983796298</v>
      </c>
      <c r="C2877" t="s">
        <v>8472</v>
      </c>
      <c r="D2877">
        <v>0</v>
      </c>
      <c r="E2877">
        <v>0</v>
      </c>
      <c r="F2877" t="s">
        <v>15</v>
      </c>
      <c r="H2877" t="s">
        <v>8473</v>
      </c>
      <c r="I2877">
        <v>713</v>
      </c>
      <c r="J2877" t="b">
        <v>0</v>
      </c>
      <c r="K2877">
        <v>576</v>
      </c>
      <c r="L2877">
        <v>3435</v>
      </c>
      <c r="M2877" s="1">
        <v>42051.492546296293</v>
      </c>
    </row>
    <row r="2878" spans="1:13">
      <c r="A2878" t="s">
        <v>1355</v>
      </c>
      <c r="B2878" s="1">
        <v>43928.270173611112</v>
      </c>
      <c r="C2878" t="s">
        <v>8474</v>
      </c>
      <c r="D2878">
        <v>0</v>
      </c>
      <c r="E2878">
        <v>0</v>
      </c>
      <c r="F2878" t="s">
        <v>15</v>
      </c>
      <c r="G2878" t="s">
        <v>1357</v>
      </c>
      <c r="H2878" t="s">
        <v>1358</v>
      </c>
      <c r="I2878">
        <v>404</v>
      </c>
      <c r="J2878" t="b">
        <v>0</v>
      </c>
      <c r="K2878">
        <v>417</v>
      </c>
      <c r="L2878">
        <v>7819</v>
      </c>
      <c r="M2878" s="1">
        <v>39241.344467592593</v>
      </c>
    </row>
    <row r="2879" spans="1:13">
      <c r="A2879" t="s">
        <v>8475</v>
      </c>
      <c r="B2879" s="1">
        <v>43928.267789351848</v>
      </c>
      <c r="C2879" t="s">
        <v>8476</v>
      </c>
      <c r="D2879">
        <v>0</v>
      </c>
      <c r="E2879">
        <v>0</v>
      </c>
      <c r="F2879" t="s">
        <v>15</v>
      </c>
      <c r="I2879">
        <v>119</v>
      </c>
      <c r="J2879" t="b">
        <v>0</v>
      </c>
      <c r="K2879">
        <v>727</v>
      </c>
      <c r="L2879">
        <v>3771</v>
      </c>
      <c r="M2879" s="1">
        <v>41403.325659722221</v>
      </c>
    </row>
    <row r="2880" spans="1:13">
      <c r="A2880" t="s">
        <v>8477</v>
      </c>
      <c r="B2880" s="1">
        <v>43928.262488425928</v>
      </c>
      <c r="C2880" t="s">
        <v>8478</v>
      </c>
      <c r="D2880">
        <v>0</v>
      </c>
      <c r="E2880">
        <v>0</v>
      </c>
      <c r="F2880" t="s">
        <v>15</v>
      </c>
      <c r="G2880" t="s">
        <v>8479</v>
      </c>
      <c r="H2880" t="s">
        <v>8480</v>
      </c>
      <c r="I2880">
        <v>861</v>
      </c>
      <c r="J2880" t="b">
        <v>0</v>
      </c>
      <c r="K2880">
        <v>77</v>
      </c>
      <c r="L2880">
        <v>15368</v>
      </c>
      <c r="M2880" s="1">
        <v>41447.996493055558</v>
      </c>
    </row>
    <row r="2881" spans="1:13">
      <c r="A2881" t="s">
        <v>8481</v>
      </c>
      <c r="B2881" s="1">
        <v>43928.262476851851</v>
      </c>
      <c r="C2881" t="s">
        <v>8482</v>
      </c>
      <c r="D2881">
        <v>1</v>
      </c>
      <c r="E2881">
        <v>1</v>
      </c>
      <c r="F2881" t="s">
        <v>15</v>
      </c>
      <c r="G2881" t="s">
        <v>243</v>
      </c>
      <c r="H2881" t="s">
        <v>8483</v>
      </c>
      <c r="I2881">
        <v>265</v>
      </c>
      <c r="J2881" t="b">
        <v>0</v>
      </c>
      <c r="K2881">
        <v>272</v>
      </c>
      <c r="L2881">
        <v>257</v>
      </c>
      <c r="M2881" s="1">
        <v>43887.052951388891</v>
      </c>
    </row>
    <row r="2882" spans="1:13">
      <c r="A2882" t="s">
        <v>8484</v>
      </c>
      <c r="B2882" s="1">
        <v>43928.256979166668</v>
      </c>
      <c r="C2882" t="s">
        <v>8485</v>
      </c>
      <c r="D2882">
        <v>1</v>
      </c>
      <c r="E2882">
        <v>0</v>
      </c>
      <c r="F2882" t="s">
        <v>15</v>
      </c>
      <c r="G2882" t="s">
        <v>8486</v>
      </c>
      <c r="H2882" t="s">
        <v>8487</v>
      </c>
      <c r="I2882">
        <v>6834</v>
      </c>
      <c r="J2882" t="b">
        <v>0</v>
      </c>
      <c r="K2882">
        <v>4874</v>
      </c>
      <c r="L2882">
        <v>24447</v>
      </c>
      <c r="M2882" s="1">
        <v>43567.357974537037</v>
      </c>
    </row>
    <row r="2883" spans="1:13">
      <c r="A2883" t="s">
        <v>8488</v>
      </c>
      <c r="B2883" s="1">
        <v>43928.256851851853</v>
      </c>
      <c r="C2883" t="s">
        <v>8489</v>
      </c>
      <c r="D2883">
        <v>1</v>
      </c>
      <c r="E2883">
        <v>0</v>
      </c>
      <c r="F2883" t="s">
        <v>15</v>
      </c>
      <c r="G2883" t="s">
        <v>8490</v>
      </c>
      <c r="H2883" t="s">
        <v>8491</v>
      </c>
      <c r="I2883">
        <v>67</v>
      </c>
      <c r="J2883" t="b">
        <v>0</v>
      </c>
      <c r="K2883">
        <v>58</v>
      </c>
      <c r="L2883">
        <v>2742</v>
      </c>
      <c r="M2883" s="1">
        <v>43812.410868055558</v>
      </c>
    </row>
    <row r="2884" spans="1:13">
      <c r="A2884" t="s">
        <v>8492</v>
      </c>
      <c r="B2884" s="1">
        <v>43928.252534722225</v>
      </c>
      <c r="C2884" t="s">
        <v>8493</v>
      </c>
      <c r="D2884">
        <v>11</v>
      </c>
      <c r="E2884">
        <v>1</v>
      </c>
      <c r="F2884" t="s">
        <v>15</v>
      </c>
      <c r="G2884" t="s">
        <v>8494</v>
      </c>
      <c r="H2884" t="s">
        <v>8495</v>
      </c>
      <c r="I2884">
        <v>626</v>
      </c>
      <c r="J2884" t="b">
        <v>0</v>
      </c>
      <c r="K2884">
        <v>214</v>
      </c>
      <c r="L2884">
        <v>2729</v>
      </c>
      <c r="M2884" s="1">
        <v>43528.422453703701</v>
      </c>
    </row>
    <row r="2885" spans="1:13">
      <c r="A2885" t="s">
        <v>8496</v>
      </c>
      <c r="B2885" s="1">
        <v>43928.252199074072</v>
      </c>
      <c r="C2885" t="e">
        <f ca="1">_xlfn.SINGLE(ai45_zip 楽天のモバイルも含めて),まるっと統一派なら それもありだと思うけどこちらはたまたまSoftBankスタートなもので PAYPAYとヤフーのセットに落ち着いたので,皆それぞれだと思うおはよー</f>
        <v>#NAME?</v>
      </c>
      <c r="D2885">
        <v>0</v>
      </c>
      <c r="E2885">
        <v>0</v>
      </c>
      <c r="F2885" t="s">
        <v>15</v>
      </c>
      <c r="G2885" t="s">
        <v>8497</v>
      </c>
      <c r="H2885" t="s">
        <v>8498</v>
      </c>
      <c r="I2885">
        <v>166</v>
      </c>
      <c r="J2885" t="b">
        <v>0</v>
      </c>
      <c r="K2885">
        <v>464</v>
      </c>
      <c r="L2885">
        <v>12527</v>
      </c>
      <c r="M2885" s="1">
        <v>40172.477858796294</v>
      </c>
    </row>
    <row r="2886" spans="1:13">
      <c r="A2886" t="s">
        <v>8484</v>
      </c>
      <c r="B2886" s="1">
        <v>43928.250520833331</v>
      </c>
      <c r="C2886" t="s">
        <v>8499</v>
      </c>
      <c r="D2886">
        <v>0</v>
      </c>
      <c r="E2886">
        <v>0</v>
      </c>
      <c r="F2886" t="s">
        <v>15</v>
      </c>
      <c r="G2886" t="s">
        <v>8486</v>
      </c>
      <c r="H2886" t="s">
        <v>8487</v>
      </c>
      <c r="I2886">
        <v>6834</v>
      </c>
      <c r="J2886" t="b">
        <v>0</v>
      </c>
      <c r="K2886">
        <v>4874</v>
      </c>
      <c r="L2886">
        <v>24447</v>
      </c>
      <c r="M2886" s="1">
        <v>43567.357974537037</v>
      </c>
    </row>
    <row r="2887" spans="1:13">
      <c r="A2887" t="s">
        <v>1028</v>
      </c>
      <c r="B2887" s="1">
        <v>43928.250381944446</v>
      </c>
      <c r="C2887" t="s">
        <v>8500</v>
      </c>
      <c r="D2887">
        <v>5</v>
      </c>
      <c r="E2887">
        <v>0</v>
      </c>
      <c r="F2887" t="s">
        <v>15</v>
      </c>
      <c r="G2887" t="s">
        <v>1030</v>
      </c>
      <c r="H2887" t="s">
        <v>1031</v>
      </c>
      <c r="I2887">
        <v>4557</v>
      </c>
      <c r="J2887" t="b">
        <v>0</v>
      </c>
      <c r="K2887">
        <v>5194</v>
      </c>
      <c r="L2887">
        <v>525</v>
      </c>
      <c r="M2887" s="1">
        <v>41978.123055555552</v>
      </c>
    </row>
    <row r="2888" spans="1:13">
      <c r="A2888" t="s">
        <v>8501</v>
      </c>
      <c r="B2888" s="1">
        <v>43928.244189814817</v>
      </c>
      <c r="C2888" t="s">
        <v>8502</v>
      </c>
      <c r="D2888">
        <v>0</v>
      </c>
      <c r="E2888">
        <v>0</v>
      </c>
      <c r="F2888" t="s">
        <v>15</v>
      </c>
      <c r="G2888" t="s">
        <v>8503</v>
      </c>
      <c r="H2888" t="s">
        <v>8504</v>
      </c>
      <c r="I2888">
        <v>343</v>
      </c>
      <c r="J2888" t="b">
        <v>0</v>
      </c>
      <c r="K2888">
        <v>624</v>
      </c>
      <c r="L2888">
        <v>16566</v>
      </c>
      <c r="M2888" s="1">
        <v>40265.528136574074</v>
      </c>
    </row>
    <row r="2889" spans="1:13">
      <c r="A2889" t="s">
        <v>8505</v>
      </c>
      <c r="B2889" s="1">
        <v>43928.241226851853</v>
      </c>
      <c r="C2889" t="s">
        <v>8506</v>
      </c>
      <c r="D2889">
        <v>18</v>
      </c>
      <c r="E2889">
        <v>5</v>
      </c>
      <c r="F2889" t="s">
        <v>15</v>
      </c>
      <c r="G2889" t="s">
        <v>8507</v>
      </c>
      <c r="H2889" t="s">
        <v>8508</v>
      </c>
      <c r="I2889">
        <v>5834</v>
      </c>
      <c r="J2889" t="b">
        <v>0</v>
      </c>
      <c r="K2889">
        <v>767</v>
      </c>
      <c r="L2889">
        <v>76732</v>
      </c>
      <c r="M2889" s="1">
        <v>40081.707372685189</v>
      </c>
    </row>
    <row r="2890" spans="1:13">
      <c r="A2890" t="s">
        <v>8509</v>
      </c>
      <c r="B2890" s="1">
        <v>43928.240613425929</v>
      </c>
      <c r="C2890" t="s">
        <v>8510</v>
      </c>
      <c r="D2890">
        <v>1</v>
      </c>
      <c r="E2890">
        <v>0</v>
      </c>
      <c r="F2890" t="s">
        <v>15</v>
      </c>
      <c r="G2890" t="s">
        <v>8511</v>
      </c>
      <c r="I2890">
        <v>2348</v>
      </c>
      <c r="J2890" t="b">
        <v>0</v>
      </c>
      <c r="K2890">
        <v>1412</v>
      </c>
      <c r="L2890">
        <v>25559</v>
      </c>
      <c r="M2890" s="1">
        <v>42844.26185185185</v>
      </c>
    </row>
    <row r="2891" spans="1:13">
      <c r="A2891" t="s">
        <v>8512</v>
      </c>
      <c r="B2891" s="1">
        <v>43928.239351851851</v>
      </c>
      <c r="C2891" t="s">
        <v>8513</v>
      </c>
      <c r="D2891">
        <v>5</v>
      </c>
      <c r="E2891">
        <v>0</v>
      </c>
      <c r="F2891" t="s">
        <v>15</v>
      </c>
      <c r="H2891" t="s">
        <v>8514</v>
      </c>
      <c r="I2891">
        <v>234</v>
      </c>
      <c r="J2891" t="b">
        <v>0</v>
      </c>
      <c r="K2891">
        <v>235</v>
      </c>
      <c r="L2891">
        <v>1105</v>
      </c>
      <c r="M2891" s="1">
        <v>42937.405659722222</v>
      </c>
    </row>
    <row r="2892" spans="1:13">
      <c r="A2892" t="s">
        <v>8515</v>
      </c>
      <c r="B2892" s="1">
        <v>43928.238912037035</v>
      </c>
      <c r="C2892" t="s">
        <v>8516</v>
      </c>
      <c r="D2892">
        <v>0</v>
      </c>
      <c r="E2892">
        <v>0</v>
      </c>
      <c r="F2892" t="s">
        <v>15</v>
      </c>
      <c r="G2892" t="s">
        <v>8517</v>
      </c>
      <c r="H2892" t="s">
        <v>8518</v>
      </c>
      <c r="I2892">
        <v>47</v>
      </c>
      <c r="J2892" t="b">
        <v>0</v>
      </c>
      <c r="K2892">
        <v>150</v>
      </c>
      <c r="L2892">
        <v>3663</v>
      </c>
      <c r="M2892" s="1">
        <v>42544.414803240739</v>
      </c>
    </row>
    <row r="2893" spans="1:13">
      <c r="A2893" t="s">
        <v>539</v>
      </c>
      <c r="B2893" s="1">
        <v>43928.235567129632</v>
      </c>
      <c r="C2893" t="s">
        <v>8519</v>
      </c>
      <c r="D2893">
        <v>0</v>
      </c>
      <c r="E2893">
        <v>0</v>
      </c>
      <c r="F2893" t="s">
        <v>15</v>
      </c>
      <c r="H2893" t="s">
        <v>541</v>
      </c>
      <c r="I2893">
        <v>104</v>
      </c>
      <c r="J2893" t="b">
        <v>0</v>
      </c>
      <c r="K2893">
        <v>111</v>
      </c>
      <c r="L2893">
        <v>115</v>
      </c>
      <c r="M2893" s="1">
        <v>42673.32744212963</v>
      </c>
    </row>
    <row r="2894" spans="1:13" ht="81">
      <c r="A2894" t="s">
        <v>8520</v>
      </c>
      <c r="B2894" s="1">
        <v>43928.234965277778</v>
      </c>
      <c r="C2894" t="s">
        <v>8521</v>
      </c>
      <c r="D2894">
        <v>1</v>
      </c>
      <c r="E2894">
        <v>1</v>
      </c>
      <c r="F2894" t="s">
        <v>15</v>
      </c>
      <c r="G2894" t="s">
        <v>8522</v>
      </c>
      <c r="H2894" s="2" t="s">
        <v>8523</v>
      </c>
      <c r="I2894">
        <v>239</v>
      </c>
      <c r="J2894" t="b">
        <v>0</v>
      </c>
      <c r="K2894">
        <v>450</v>
      </c>
      <c r="L2894">
        <v>18882</v>
      </c>
      <c r="M2894" s="1">
        <v>43856.172777777778</v>
      </c>
    </row>
    <row r="2895" spans="1:13">
      <c r="A2895" t="s">
        <v>539</v>
      </c>
      <c r="B2895" s="1">
        <v>43928.234756944446</v>
      </c>
      <c r="C2895" t="e">
        <f ca="1">raku_jcfl_r 俺もそれになりかけた爆笑😂😂弟が何とかSwitch持っててくれた笑笑</f>
        <v>#NAME?</v>
      </c>
      <c r="D2895">
        <v>0</v>
      </c>
      <c r="E2895">
        <v>0</v>
      </c>
      <c r="F2895" t="s">
        <v>15</v>
      </c>
      <c r="H2895" t="s">
        <v>541</v>
      </c>
      <c r="I2895">
        <v>104</v>
      </c>
      <c r="J2895" t="b">
        <v>0</v>
      </c>
      <c r="K2895">
        <v>111</v>
      </c>
      <c r="L2895">
        <v>115</v>
      </c>
      <c r="M2895" s="1">
        <v>42673.32744212963</v>
      </c>
    </row>
    <row r="2896" spans="1:13" ht="81">
      <c r="A2896" t="s">
        <v>8520</v>
      </c>
      <c r="B2896" s="1">
        <v>43928.234085648146</v>
      </c>
      <c r="C2896" t="s">
        <v>8524</v>
      </c>
      <c r="D2896">
        <v>1</v>
      </c>
      <c r="E2896">
        <v>1</v>
      </c>
      <c r="F2896" t="s">
        <v>15</v>
      </c>
      <c r="G2896" t="s">
        <v>8522</v>
      </c>
      <c r="H2896" s="2" t="s">
        <v>8523</v>
      </c>
      <c r="I2896">
        <v>239</v>
      </c>
      <c r="J2896" t="b">
        <v>0</v>
      </c>
      <c r="K2896">
        <v>450</v>
      </c>
      <c r="L2896">
        <v>18882</v>
      </c>
      <c r="M2896" s="1">
        <v>43856.172777777778</v>
      </c>
    </row>
    <row r="2897" spans="1:13" ht="81">
      <c r="A2897" t="s">
        <v>8520</v>
      </c>
      <c r="B2897" s="1">
        <v>43928.233993055554</v>
      </c>
      <c r="C2897" t="s">
        <v>8525</v>
      </c>
      <c r="D2897">
        <v>1</v>
      </c>
      <c r="E2897">
        <v>1</v>
      </c>
      <c r="F2897" t="s">
        <v>15</v>
      </c>
      <c r="G2897" t="s">
        <v>8522</v>
      </c>
      <c r="H2897" s="2" t="s">
        <v>8523</v>
      </c>
      <c r="I2897">
        <v>239</v>
      </c>
      <c r="J2897" t="b">
        <v>0</v>
      </c>
      <c r="K2897">
        <v>450</v>
      </c>
      <c r="L2897">
        <v>18882</v>
      </c>
      <c r="M2897" s="1">
        <v>43856.172777777778</v>
      </c>
    </row>
    <row r="2898" spans="1:13" ht="81">
      <c r="A2898" t="s">
        <v>8520</v>
      </c>
      <c r="B2898" s="1">
        <v>43928.233738425923</v>
      </c>
      <c r="C2898" t="s">
        <v>8526</v>
      </c>
      <c r="D2898">
        <v>1</v>
      </c>
      <c r="E2898">
        <v>1</v>
      </c>
      <c r="F2898" t="s">
        <v>15</v>
      </c>
      <c r="G2898" t="s">
        <v>8522</v>
      </c>
      <c r="H2898" s="2" t="s">
        <v>8523</v>
      </c>
      <c r="I2898">
        <v>239</v>
      </c>
      <c r="J2898" t="b">
        <v>0</v>
      </c>
      <c r="K2898">
        <v>450</v>
      </c>
      <c r="L2898">
        <v>18882</v>
      </c>
      <c r="M2898" s="1">
        <v>43856.172777777778</v>
      </c>
    </row>
    <row r="2899" spans="1:13">
      <c r="A2899" t="s">
        <v>539</v>
      </c>
      <c r="B2899" s="1">
        <v>43928.233402777776</v>
      </c>
      <c r="C2899" t="s">
        <v>8527</v>
      </c>
      <c r="D2899">
        <v>0</v>
      </c>
      <c r="E2899">
        <v>0</v>
      </c>
      <c r="F2899" t="s">
        <v>15</v>
      </c>
      <c r="H2899" t="s">
        <v>541</v>
      </c>
      <c r="I2899">
        <v>104</v>
      </c>
      <c r="J2899" t="b">
        <v>0</v>
      </c>
      <c r="K2899">
        <v>111</v>
      </c>
      <c r="L2899">
        <v>115</v>
      </c>
      <c r="M2899" s="1">
        <v>42673.32744212963</v>
      </c>
    </row>
    <row r="2900" spans="1:13">
      <c r="A2900" t="s">
        <v>8528</v>
      </c>
      <c r="B2900" s="1">
        <v>43928.225381944445</v>
      </c>
      <c r="C2900" t="s">
        <v>8529</v>
      </c>
      <c r="D2900">
        <v>2</v>
      </c>
      <c r="E2900">
        <v>0</v>
      </c>
      <c r="F2900" t="s">
        <v>15</v>
      </c>
      <c r="G2900" t="s">
        <v>5227</v>
      </c>
      <c r="H2900" t="s">
        <v>8530</v>
      </c>
      <c r="I2900">
        <v>382</v>
      </c>
      <c r="J2900" t="b">
        <v>0</v>
      </c>
      <c r="K2900">
        <v>215</v>
      </c>
      <c r="L2900">
        <v>69679</v>
      </c>
      <c r="M2900" s="1">
        <v>41009.574189814812</v>
      </c>
    </row>
    <row r="2901" spans="1:13">
      <c r="A2901" t="s">
        <v>8531</v>
      </c>
      <c r="B2901" s="1">
        <v>43928.222893518519</v>
      </c>
      <c r="C2901" t="s">
        <v>8532</v>
      </c>
      <c r="D2901">
        <v>0</v>
      </c>
      <c r="E2901">
        <v>0</v>
      </c>
      <c r="F2901" t="s">
        <v>15</v>
      </c>
      <c r="I2901">
        <v>62</v>
      </c>
      <c r="J2901" t="b">
        <v>0</v>
      </c>
      <c r="K2901">
        <v>146</v>
      </c>
      <c r="L2901">
        <v>384</v>
      </c>
      <c r="M2901" s="1">
        <v>41679.612986111111</v>
      </c>
    </row>
    <row r="2902" spans="1:13">
      <c r="A2902" t="s">
        <v>8533</v>
      </c>
      <c r="B2902" s="1">
        <v>43928.218946759262</v>
      </c>
      <c r="C2902" t="s">
        <v>8534</v>
      </c>
      <c r="D2902">
        <v>31</v>
      </c>
      <c r="E2902">
        <v>0</v>
      </c>
      <c r="F2902" t="s">
        <v>15</v>
      </c>
      <c r="G2902" t="s">
        <v>3355</v>
      </c>
      <c r="H2902" t="s">
        <v>8535</v>
      </c>
      <c r="I2902">
        <v>1888</v>
      </c>
      <c r="J2902" t="b">
        <v>0</v>
      </c>
      <c r="K2902">
        <v>181</v>
      </c>
      <c r="L2902">
        <v>6452</v>
      </c>
      <c r="M2902" s="1">
        <v>43494.493634259263</v>
      </c>
    </row>
    <row r="2903" spans="1:13">
      <c r="A2903" t="s">
        <v>8536</v>
      </c>
      <c r="B2903" s="1">
        <v>43928.216921296298</v>
      </c>
      <c r="C2903" t="s">
        <v>8537</v>
      </c>
      <c r="D2903">
        <v>2</v>
      </c>
      <c r="E2903">
        <v>0</v>
      </c>
      <c r="F2903" t="s">
        <v>15</v>
      </c>
      <c r="H2903" t="s">
        <v>8538</v>
      </c>
      <c r="I2903">
        <v>99</v>
      </c>
      <c r="J2903" t="b">
        <v>0</v>
      </c>
      <c r="K2903">
        <v>130</v>
      </c>
      <c r="L2903">
        <v>4206</v>
      </c>
      <c r="M2903" s="1">
        <v>43380.411469907405</v>
      </c>
    </row>
    <row r="2904" spans="1:13" ht="40.5">
      <c r="A2904" t="s">
        <v>1608</v>
      </c>
      <c r="B2904" s="1">
        <v>43928.214178240742</v>
      </c>
      <c r="C2904" t="s">
        <v>1609</v>
      </c>
      <c r="D2904">
        <v>0</v>
      </c>
      <c r="E2904">
        <v>0</v>
      </c>
      <c r="F2904" t="s">
        <v>15</v>
      </c>
      <c r="H2904" s="2" t="s">
        <v>1610</v>
      </c>
      <c r="I2904">
        <v>2</v>
      </c>
      <c r="J2904" t="b">
        <v>0</v>
      </c>
      <c r="K2904">
        <v>2</v>
      </c>
      <c r="L2904">
        <v>1665</v>
      </c>
      <c r="M2904" s="1">
        <v>43700.759270833332</v>
      </c>
    </row>
    <row r="2905" spans="1:13">
      <c r="A2905" t="s">
        <v>824</v>
      </c>
      <c r="B2905" s="1">
        <v>43928.214085648149</v>
      </c>
      <c r="C2905" t="s">
        <v>8539</v>
      </c>
      <c r="D2905">
        <v>0</v>
      </c>
      <c r="E2905">
        <v>0</v>
      </c>
      <c r="F2905" t="s">
        <v>15</v>
      </c>
      <c r="H2905" t="s">
        <v>826</v>
      </c>
      <c r="I2905">
        <v>620</v>
      </c>
      <c r="J2905" t="b">
        <v>0</v>
      </c>
      <c r="K2905">
        <v>595</v>
      </c>
      <c r="L2905">
        <v>595</v>
      </c>
      <c r="M2905" s="1">
        <v>43891.340150462966</v>
      </c>
    </row>
    <row r="2906" spans="1:13">
      <c r="A2906" t="s">
        <v>8540</v>
      </c>
      <c r="B2906" s="1">
        <v>43928.209988425922</v>
      </c>
      <c r="C2906" t="s">
        <v>8541</v>
      </c>
      <c r="D2906">
        <v>0</v>
      </c>
      <c r="E2906">
        <v>0</v>
      </c>
      <c r="F2906" t="s">
        <v>15</v>
      </c>
      <c r="G2906" t="s">
        <v>8542</v>
      </c>
      <c r="H2906" t="s">
        <v>8543</v>
      </c>
      <c r="I2906">
        <v>1366</v>
      </c>
      <c r="J2906" t="b">
        <v>0</v>
      </c>
      <c r="K2906">
        <v>715</v>
      </c>
      <c r="L2906">
        <v>3134</v>
      </c>
      <c r="M2906" s="1">
        <v>42453.451643518521</v>
      </c>
    </row>
    <row r="2907" spans="1:13">
      <c r="A2907" t="s">
        <v>434</v>
      </c>
      <c r="B2907" s="1">
        <v>43928.208715277775</v>
      </c>
      <c r="C2907" t="s">
        <v>8544</v>
      </c>
      <c r="D2907">
        <v>1</v>
      </c>
      <c r="E2907">
        <v>0</v>
      </c>
      <c r="F2907" t="s">
        <v>15</v>
      </c>
      <c r="G2907" t="e">
        <f ca="1">_xlfn.SINGLE(doryaseria _xlfn.SINGLE(ser1alcode))</f>
        <v>#NAME?</v>
      </c>
      <c r="H2907" t="s">
        <v>436</v>
      </c>
      <c r="I2907">
        <v>2435</v>
      </c>
      <c r="J2907" t="b">
        <v>0</v>
      </c>
      <c r="K2907">
        <v>28</v>
      </c>
      <c r="L2907">
        <v>910</v>
      </c>
      <c r="M2907" s="1">
        <v>43558.296238425923</v>
      </c>
    </row>
    <row r="2908" spans="1:13" ht="81">
      <c r="A2908" t="s">
        <v>8545</v>
      </c>
      <c r="B2908" s="1">
        <v>43928.205810185187</v>
      </c>
      <c r="C2908" t="s">
        <v>8546</v>
      </c>
      <c r="D2908">
        <v>5</v>
      </c>
      <c r="E2908">
        <v>0</v>
      </c>
      <c r="F2908" t="s">
        <v>15</v>
      </c>
      <c r="G2908" t="s">
        <v>7334</v>
      </c>
      <c r="H2908" s="2" t="s">
        <v>8547</v>
      </c>
      <c r="I2908">
        <v>627</v>
      </c>
      <c r="J2908" t="b">
        <v>0</v>
      </c>
      <c r="K2908">
        <v>1638</v>
      </c>
      <c r="L2908">
        <v>21272</v>
      </c>
      <c r="M2908" s="1">
        <v>43852.764270833337</v>
      </c>
    </row>
    <row r="2909" spans="1:13">
      <c r="A2909" t="s">
        <v>8548</v>
      </c>
      <c r="B2909" s="1">
        <v>43928.203668981485</v>
      </c>
      <c r="C2909" t="s">
        <v>8549</v>
      </c>
      <c r="D2909">
        <v>1</v>
      </c>
      <c r="E2909">
        <v>0</v>
      </c>
      <c r="F2909" t="s">
        <v>15</v>
      </c>
      <c r="G2909" t="s">
        <v>8550</v>
      </c>
      <c r="H2909" t="s">
        <v>8551</v>
      </c>
      <c r="I2909">
        <v>145</v>
      </c>
      <c r="J2909" t="b">
        <v>0</v>
      </c>
      <c r="K2909">
        <v>191</v>
      </c>
      <c r="L2909">
        <v>116</v>
      </c>
      <c r="M2909" s="1">
        <v>40317.915763888886</v>
      </c>
    </row>
    <row r="2910" spans="1:13">
      <c r="A2910" t="s">
        <v>3166</v>
      </c>
      <c r="B2910" s="1">
        <v>43928.20175925926</v>
      </c>
      <c r="C2910" t="s">
        <v>8552</v>
      </c>
      <c r="D2910">
        <v>0</v>
      </c>
      <c r="E2910">
        <v>0</v>
      </c>
      <c r="F2910" t="s">
        <v>15</v>
      </c>
      <c r="H2910" t="s">
        <v>3168</v>
      </c>
      <c r="I2910">
        <v>778</v>
      </c>
      <c r="J2910" t="b">
        <v>0</v>
      </c>
      <c r="K2910">
        <v>1174</v>
      </c>
      <c r="L2910">
        <v>9326</v>
      </c>
      <c r="M2910" s="1">
        <v>43810.409537037034</v>
      </c>
    </row>
    <row r="2911" spans="1:13" ht="40.5">
      <c r="A2911" t="s">
        <v>8553</v>
      </c>
      <c r="B2911" s="1">
        <v>43928.199780092589</v>
      </c>
      <c r="C2911" t="s">
        <v>8554</v>
      </c>
      <c r="D2911">
        <v>1</v>
      </c>
      <c r="E2911">
        <v>0</v>
      </c>
      <c r="F2911" t="s">
        <v>15</v>
      </c>
      <c r="H2911" s="2" t="s">
        <v>8555</v>
      </c>
      <c r="I2911">
        <v>132</v>
      </c>
      <c r="J2911" t="b">
        <v>0</v>
      </c>
      <c r="K2911">
        <v>129</v>
      </c>
      <c r="L2911">
        <v>2342</v>
      </c>
      <c r="M2911" s="1">
        <v>43756.475439814814</v>
      </c>
    </row>
    <row r="2912" spans="1:13" ht="54">
      <c r="A2912" t="s">
        <v>5782</v>
      </c>
      <c r="B2912" s="1">
        <v>43928.193622685183</v>
      </c>
      <c r="C2912" t="s">
        <v>8556</v>
      </c>
      <c r="D2912">
        <v>0</v>
      </c>
      <c r="E2912">
        <v>0</v>
      </c>
      <c r="F2912" t="s">
        <v>15</v>
      </c>
      <c r="G2912" t="s">
        <v>243</v>
      </c>
      <c r="H2912" s="2" t="s">
        <v>5784</v>
      </c>
      <c r="I2912">
        <v>288</v>
      </c>
      <c r="J2912" t="b">
        <v>0</v>
      </c>
      <c r="K2912">
        <v>255</v>
      </c>
      <c r="L2912">
        <v>109678</v>
      </c>
      <c r="M2912" s="1">
        <v>42650.30164351852</v>
      </c>
    </row>
    <row r="2913" spans="1:13">
      <c r="A2913" t="s">
        <v>8557</v>
      </c>
      <c r="B2913" s="1">
        <v>43928.192291666666</v>
      </c>
      <c r="C2913" t="s">
        <v>8558</v>
      </c>
      <c r="D2913">
        <v>0</v>
      </c>
      <c r="E2913">
        <v>0</v>
      </c>
      <c r="F2913" t="s">
        <v>15</v>
      </c>
      <c r="H2913" t="s">
        <v>8559</v>
      </c>
      <c r="I2913">
        <v>3</v>
      </c>
      <c r="J2913" t="b">
        <v>0</v>
      </c>
      <c r="K2913">
        <v>15</v>
      </c>
      <c r="L2913">
        <v>132</v>
      </c>
      <c r="M2913" s="1">
        <v>43908.521053240744</v>
      </c>
    </row>
    <row r="2914" spans="1:13" ht="40.5">
      <c r="A2914" t="s">
        <v>8560</v>
      </c>
      <c r="B2914" s="1">
        <v>43928.190150462964</v>
      </c>
      <c r="C2914" t="s">
        <v>8561</v>
      </c>
      <c r="D2914">
        <v>0</v>
      </c>
      <c r="E2914">
        <v>0</v>
      </c>
      <c r="F2914" t="s">
        <v>15</v>
      </c>
      <c r="H2914" s="2" t="s">
        <v>8562</v>
      </c>
      <c r="I2914">
        <v>431</v>
      </c>
      <c r="J2914" t="b">
        <v>0</v>
      </c>
      <c r="K2914">
        <v>410</v>
      </c>
      <c r="L2914">
        <v>108454</v>
      </c>
      <c r="M2914" s="1">
        <v>42826.547847222224</v>
      </c>
    </row>
    <row r="2915" spans="1:13" ht="162">
      <c r="A2915" t="s">
        <v>8563</v>
      </c>
      <c r="B2915" s="1">
        <v>43928.189953703702</v>
      </c>
      <c r="C2915" t="s">
        <v>8564</v>
      </c>
      <c r="D2915">
        <v>0</v>
      </c>
      <c r="E2915">
        <v>0</v>
      </c>
      <c r="F2915" t="s">
        <v>15</v>
      </c>
      <c r="G2915" t="s">
        <v>8565</v>
      </c>
      <c r="H2915" s="2" t="s">
        <v>8566</v>
      </c>
      <c r="I2915">
        <v>106</v>
      </c>
      <c r="J2915" t="b">
        <v>0</v>
      </c>
      <c r="K2915">
        <v>201</v>
      </c>
      <c r="L2915">
        <v>8375</v>
      </c>
      <c r="M2915" s="1">
        <v>43575.437708333331</v>
      </c>
    </row>
    <row r="2916" spans="1:13" ht="81">
      <c r="A2916" t="s">
        <v>8545</v>
      </c>
      <c r="B2916" s="1">
        <v>43928.18855324074</v>
      </c>
      <c r="C2916" t="s">
        <v>8567</v>
      </c>
      <c r="D2916">
        <v>1</v>
      </c>
      <c r="E2916">
        <v>0</v>
      </c>
      <c r="F2916" t="s">
        <v>15</v>
      </c>
      <c r="G2916" t="s">
        <v>7334</v>
      </c>
      <c r="H2916" s="2" t="s">
        <v>8547</v>
      </c>
      <c r="I2916">
        <v>627</v>
      </c>
      <c r="J2916" t="b">
        <v>0</v>
      </c>
      <c r="K2916">
        <v>1638</v>
      </c>
      <c r="L2916">
        <v>21272</v>
      </c>
      <c r="M2916" s="1">
        <v>43852.764270833337</v>
      </c>
    </row>
    <row r="2917" spans="1:13">
      <c r="A2917" t="s">
        <v>1375</v>
      </c>
      <c r="B2917" s="1">
        <v>43928.186180555553</v>
      </c>
      <c r="C2917" t="s">
        <v>8568</v>
      </c>
      <c r="D2917">
        <v>1</v>
      </c>
      <c r="E2917">
        <v>0</v>
      </c>
      <c r="F2917" t="s">
        <v>15</v>
      </c>
      <c r="G2917" t="s">
        <v>1377</v>
      </c>
      <c r="H2917" t="s">
        <v>1378</v>
      </c>
      <c r="I2917">
        <v>683</v>
      </c>
      <c r="J2917" t="b">
        <v>0</v>
      </c>
      <c r="K2917">
        <v>1911</v>
      </c>
      <c r="L2917">
        <v>6495</v>
      </c>
      <c r="M2917" s="1">
        <v>43418.685995370368</v>
      </c>
    </row>
    <row r="2918" spans="1:13">
      <c r="A2918" t="s">
        <v>4466</v>
      </c>
      <c r="B2918" s="1">
        <v>43928.184201388889</v>
      </c>
      <c r="C2918" t="s">
        <v>4467</v>
      </c>
      <c r="D2918">
        <v>0</v>
      </c>
      <c r="E2918">
        <v>0</v>
      </c>
      <c r="F2918" t="s">
        <v>15</v>
      </c>
      <c r="G2918" t="s">
        <v>4468</v>
      </c>
      <c r="H2918" t="s">
        <v>4469</v>
      </c>
      <c r="I2918">
        <v>3554</v>
      </c>
      <c r="J2918" t="b">
        <v>0</v>
      </c>
      <c r="K2918">
        <v>4996</v>
      </c>
      <c r="L2918">
        <v>18716</v>
      </c>
      <c r="M2918" s="1">
        <v>41881.274745370371</v>
      </c>
    </row>
    <row r="2919" spans="1:13">
      <c r="A2919" t="s">
        <v>8569</v>
      </c>
      <c r="B2919" s="1">
        <v>43928.181296296294</v>
      </c>
      <c r="C2919" t="s">
        <v>8570</v>
      </c>
      <c r="D2919">
        <v>0</v>
      </c>
      <c r="E2919">
        <v>0</v>
      </c>
      <c r="F2919" t="s">
        <v>15</v>
      </c>
      <c r="H2919" t="s">
        <v>8571</v>
      </c>
      <c r="I2919">
        <v>253</v>
      </c>
      <c r="J2919" t="b">
        <v>0</v>
      </c>
      <c r="K2919">
        <v>182</v>
      </c>
      <c r="L2919">
        <v>62742</v>
      </c>
      <c r="M2919" s="1">
        <v>41110.080925925926</v>
      </c>
    </row>
    <row r="2920" spans="1:13">
      <c r="A2920" t="s">
        <v>576</v>
      </c>
      <c r="B2920" s="1">
        <v>43928.179861111108</v>
      </c>
      <c r="C2920" t="s">
        <v>8572</v>
      </c>
      <c r="D2920">
        <v>0</v>
      </c>
      <c r="E2920">
        <v>0</v>
      </c>
      <c r="F2920" t="s">
        <v>15</v>
      </c>
      <c r="H2920" t="s">
        <v>578</v>
      </c>
      <c r="I2920">
        <v>226</v>
      </c>
      <c r="J2920" t="b">
        <v>0</v>
      </c>
      <c r="K2920">
        <v>73</v>
      </c>
      <c r="L2920">
        <v>8814</v>
      </c>
      <c r="M2920" s="1">
        <v>43480.226701388892</v>
      </c>
    </row>
    <row r="2921" spans="1:13">
      <c r="A2921" t="s">
        <v>2740</v>
      </c>
      <c r="B2921" s="1">
        <v>43928.178935185184</v>
      </c>
      <c r="C2921" t="e">
        <f ca="1">tuoyoo2018 PayPay希望です☆</f>
        <v>#NAME?</v>
      </c>
      <c r="D2921">
        <v>0</v>
      </c>
      <c r="E2921">
        <v>0</v>
      </c>
      <c r="F2921" t="s">
        <v>15</v>
      </c>
      <c r="H2921" t="s">
        <v>2742</v>
      </c>
      <c r="I2921">
        <v>1814</v>
      </c>
      <c r="J2921" t="b">
        <v>0</v>
      </c>
      <c r="K2921">
        <v>4995</v>
      </c>
      <c r="L2921">
        <v>102622</v>
      </c>
      <c r="M2921" s="1">
        <v>42164.64770833333</v>
      </c>
    </row>
    <row r="2922" spans="1:13">
      <c r="A2922" t="s">
        <v>1375</v>
      </c>
      <c r="B2922" s="1">
        <v>43928.178159722222</v>
      </c>
      <c r="C2922" t="s">
        <v>8573</v>
      </c>
      <c r="D2922">
        <v>3</v>
      </c>
      <c r="E2922">
        <v>0</v>
      </c>
      <c r="F2922" t="s">
        <v>15</v>
      </c>
      <c r="G2922" t="s">
        <v>1377</v>
      </c>
      <c r="H2922" t="s">
        <v>1378</v>
      </c>
      <c r="I2922">
        <v>683</v>
      </c>
      <c r="J2922" t="b">
        <v>0</v>
      </c>
      <c r="K2922">
        <v>1911</v>
      </c>
      <c r="L2922">
        <v>6495</v>
      </c>
      <c r="M2922" s="1">
        <v>43418.685995370368</v>
      </c>
    </row>
    <row r="2923" spans="1:13">
      <c r="A2923" t="s">
        <v>8574</v>
      </c>
      <c r="B2923" s="1">
        <v>43928.171111111114</v>
      </c>
      <c r="C2923" t="s">
        <v>8575</v>
      </c>
      <c r="D2923">
        <v>1</v>
      </c>
      <c r="E2923">
        <v>0</v>
      </c>
      <c r="F2923" t="s">
        <v>15</v>
      </c>
      <c r="I2923">
        <v>92</v>
      </c>
      <c r="J2923" t="b">
        <v>0</v>
      </c>
      <c r="K2923">
        <v>100</v>
      </c>
      <c r="L2923">
        <v>354</v>
      </c>
      <c r="M2923" s="1">
        <v>42782.827488425923</v>
      </c>
    </row>
    <row r="2924" spans="1:13">
      <c r="A2924" t="s">
        <v>121</v>
      </c>
      <c r="B2924" s="1">
        <v>43928.168078703704</v>
      </c>
      <c r="C2924" t="s">
        <v>8576</v>
      </c>
      <c r="D2924">
        <v>0</v>
      </c>
      <c r="E2924">
        <v>0</v>
      </c>
      <c r="F2924" t="s">
        <v>15</v>
      </c>
      <c r="H2924" t="s">
        <v>123</v>
      </c>
      <c r="I2924">
        <v>3</v>
      </c>
      <c r="J2924" t="b">
        <v>0</v>
      </c>
      <c r="K2924">
        <v>0</v>
      </c>
      <c r="L2924">
        <v>95</v>
      </c>
      <c r="M2924" s="1">
        <v>43924.244016203702</v>
      </c>
    </row>
    <row r="2925" spans="1:13">
      <c r="A2925" t="s">
        <v>8577</v>
      </c>
      <c r="B2925" s="1">
        <v>43928.168009259258</v>
      </c>
      <c r="C2925" t="s">
        <v>8578</v>
      </c>
      <c r="D2925">
        <v>0</v>
      </c>
      <c r="E2925">
        <v>0</v>
      </c>
      <c r="F2925" t="s">
        <v>15</v>
      </c>
      <c r="G2925" t="s">
        <v>8579</v>
      </c>
      <c r="H2925" t="s">
        <v>8580</v>
      </c>
      <c r="I2925">
        <v>25</v>
      </c>
      <c r="J2925" t="b">
        <v>0</v>
      </c>
      <c r="K2925">
        <v>128</v>
      </c>
      <c r="L2925">
        <v>56</v>
      </c>
      <c r="M2925" s="1">
        <v>41460.121979166666</v>
      </c>
    </row>
    <row r="2926" spans="1:13">
      <c r="A2926" t="s">
        <v>1028</v>
      </c>
      <c r="B2926" s="1">
        <v>43928.167071759257</v>
      </c>
      <c r="C2926" t="s">
        <v>8581</v>
      </c>
      <c r="D2926">
        <v>1</v>
      </c>
      <c r="E2926">
        <v>0</v>
      </c>
      <c r="F2926" t="s">
        <v>15</v>
      </c>
      <c r="G2926" t="s">
        <v>1030</v>
      </c>
      <c r="H2926" t="s">
        <v>1031</v>
      </c>
      <c r="I2926">
        <v>4557</v>
      </c>
      <c r="J2926" t="b">
        <v>0</v>
      </c>
      <c r="K2926">
        <v>5194</v>
      </c>
      <c r="L2926">
        <v>525</v>
      </c>
      <c r="M2926" s="1">
        <v>41978.123055555552</v>
      </c>
    </row>
    <row r="2927" spans="1:13">
      <c r="A2927" t="s">
        <v>2506</v>
      </c>
      <c r="B2927" s="1">
        <v>43928.162615740737</v>
      </c>
      <c r="C2927" t="s">
        <v>8582</v>
      </c>
      <c r="D2927">
        <v>0</v>
      </c>
      <c r="E2927">
        <v>0</v>
      </c>
      <c r="F2927" t="s">
        <v>15</v>
      </c>
      <c r="G2927" t="s">
        <v>2508</v>
      </c>
      <c r="H2927" t="s">
        <v>2509</v>
      </c>
      <c r="I2927">
        <v>1758</v>
      </c>
      <c r="J2927" t="b">
        <v>0</v>
      </c>
      <c r="K2927">
        <v>2482</v>
      </c>
      <c r="L2927">
        <v>32590</v>
      </c>
      <c r="M2927" s="1">
        <v>40453.099004629628</v>
      </c>
    </row>
    <row r="2928" spans="1:13">
      <c r="A2928" t="s">
        <v>8583</v>
      </c>
      <c r="B2928" s="1">
        <v>43928.159513888888</v>
      </c>
      <c r="C2928" t="e">
        <f ca="1">manganomusi1 (沖縄でもPayPayは使えるのだろうか…)</f>
        <v>#NAME?</v>
      </c>
      <c r="D2928">
        <v>2</v>
      </c>
      <c r="E2928">
        <v>0</v>
      </c>
      <c r="F2928" t="s">
        <v>15</v>
      </c>
      <c r="G2928" t="s">
        <v>8584</v>
      </c>
      <c r="H2928" t="s">
        <v>8585</v>
      </c>
      <c r="I2928">
        <v>2246</v>
      </c>
      <c r="J2928" t="b">
        <v>0</v>
      </c>
      <c r="K2928">
        <v>403</v>
      </c>
      <c r="L2928">
        <v>22131</v>
      </c>
      <c r="M2928" s="1">
        <v>42908.182071759256</v>
      </c>
    </row>
    <row r="2929" spans="1:13" ht="67.5">
      <c r="A2929" t="s">
        <v>8586</v>
      </c>
      <c r="B2929" s="1">
        <v>43928.158368055556</v>
      </c>
      <c r="C2929" t="s">
        <v>8587</v>
      </c>
      <c r="D2929">
        <v>0</v>
      </c>
      <c r="E2929">
        <v>0</v>
      </c>
      <c r="F2929" t="s">
        <v>15</v>
      </c>
      <c r="G2929" t="s">
        <v>8588</v>
      </c>
      <c r="H2929" s="2" t="s">
        <v>8589</v>
      </c>
      <c r="I2929">
        <v>1073</v>
      </c>
      <c r="J2929" t="b">
        <v>0</v>
      </c>
      <c r="K2929">
        <v>432</v>
      </c>
      <c r="L2929">
        <v>22245</v>
      </c>
      <c r="M2929" s="1">
        <v>40977.647581018522</v>
      </c>
    </row>
    <row r="2930" spans="1:13" ht="135">
      <c r="A2930" t="s">
        <v>4825</v>
      </c>
      <c r="B2930" s="1">
        <v>43928.1565162037</v>
      </c>
      <c r="C2930" t="s">
        <v>4826</v>
      </c>
      <c r="D2930">
        <v>0</v>
      </c>
      <c r="E2930">
        <v>0</v>
      </c>
      <c r="F2930" t="s">
        <v>15</v>
      </c>
      <c r="G2930" t="s">
        <v>4827</v>
      </c>
      <c r="H2930" s="2" t="s">
        <v>4828</v>
      </c>
      <c r="I2930">
        <v>1623</v>
      </c>
      <c r="J2930" t="b">
        <v>0</v>
      </c>
      <c r="K2930">
        <v>2468</v>
      </c>
      <c r="L2930">
        <v>40783</v>
      </c>
      <c r="M2930" s="1">
        <v>40889.198587962965</v>
      </c>
    </row>
    <row r="2931" spans="1:13">
      <c r="A2931" t="s">
        <v>8590</v>
      </c>
      <c r="B2931" s="1">
        <v>43928.154826388891</v>
      </c>
      <c r="C2931" t="s">
        <v>8591</v>
      </c>
      <c r="D2931">
        <v>0</v>
      </c>
      <c r="E2931">
        <v>0</v>
      </c>
      <c r="F2931" t="s">
        <v>15</v>
      </c>
      <c r="G2931" t="s">
        <v>3704</v>
      </c>
      <c r="H2931" t="s">
        <v>8592</v>
      </c>
      <c r="I2931">
        <v>68</v>
      </c>
      <c r="J2931" t="b">
        <v>0</v>
      </c>
      <c r="K2931">
        <v>205</v>
      </c>
      <c r="L2931">
        <v>1070</v>
      </c>
      <c r="M2931" s="1">
        <v>40478.348541666666</v>
      </c>
    </row>
    <row r="2932" spans="1:13">
      <c r="A2932">
        <v>162284</v>
      </c>
      <c r="B2932" s="1">
        <v>43928.15452546296</v>
      </c>
      <c r="C2932" t="s">
        <v>8593</v>
      </c>
      <c r="D2932">
        <v>3</v>
      </c>
      <c r="E2932">
        <v>0</v>
      </c>
      <c r="F2932" t="s">
        <v>15</v>
      </c>
      <c r="I2932">
        <v>722</v>
      </c>
      <c r="J2932" t="b">
        <v>0</v>
      </c>
      <c r="K2932">
        <v>852</v>
      </c>
      <c r="L2932">
        <v>19</v>
      </c>
      <c r="M2932" s="1">
        <v>43837.608020833337</v>
      </c>
    </row>
    <row r="2933" spans="1:13">
      <c r="A2933">
        <v>378737</v>
      </c>
      <c r="B2933" s="1">
        <v>43928.154351851852</v>
      </c>
      <c r="C2933" t="s">
        <v>8594</v>
      </c>
      <c r="D2933">
        <v>7</v>
      </c>
      <c r="E2933">
        <v>1</v>
      </c>
      <c r="F2933" t="s">
        <v>15</v>
      </c>
      <c r="I2933">
        <v>610</v>
      </c>
      <c r="J2933" t="b">
        <v>0</v>
      </c>
      <c r="K2933">
        <v>765</v>
      </c>
      <c r="L2933">
        <v>10</v>
      </c>
      <c r="M2933" s="1">
        <v>43837.54760416667</v>
      </c>
    </row>
    <row r="2934" spans="1:13">
      <c r="A2934" t="s">
        <v>8595</v>
      </c>
      <c r="B2934" s="1">
        <v>43928.15357638889</v>
      </c>
      <c r="C2934" t="s">
        <v>8596</v>
      </c>
      <c r="D2934">
        <v>1</v>
      </c>
      <c r="E2934">
        <v>0</v>
      </c>
      <c r="F2934" t="s">
        <v>15</v>
      </c>
      <c r="H2934" t="e">
        <f ca="1">_xlfn.SINGLE(chat_noir_rお家に帰ろうよ🏠🐈🐾( _xlfn.SINGLE(m_tm_sf )) 歌うことと時透無一郎くんが好きです✩︎⡱)</f>
        <v>#NAME?</v>
      </c>
      <c r="I2934">
        <v>254</v>
      </c>
      <c r="J2934" t="b">
        <v>0</v>
      </c>
      <c r="K2934">
        <v>177</v>
      </c>
      <c r="L2934">
        <v>1167</v>
      </c>
      <c r="M2934" s="1">
        <v>43752.653668981482</v>
      </c>
    </row>
    <row r="2935" spans="1:13">
      <c r="A2935" t="s">
        <v>8597</v>
      </c>
      <c r="B2935" s="1">
        <v>43928.152719907404</v>
      </c>
      <c r="C2935" t="e">
        <f ca="1">Hina_uruuru PayPayで支払いする</f>
        <v>#NAME?</v>
      </c>
      <c r="D2935">
        <v>0</v>
      </c>
      <c r="E2935">
        <v>0</v>
      </c>
      <c r="F2935" t="s">
        <v>15</v>
      </c>
      <c r="G2935" t="s">
        <v>8598</v>
      </c>
      <c r="H2935" s="3" t="s">
        <v>8599</v>
      </c>
      <c r="I2935">
        <v>1108</v>
      </c>
      <c r="J2935" t="b">
        <v>0</v>
      </c>
      <c r="K2935">
        <v>741</v>
      </c>
      <c r="L2935">
        <v>13354</v>
      </c>
      <c r="M2935" s="1">
        <v>41489.008900462963</v>
      </c>
    </row>
    <row r="2936" spans="1:13">
      <c r="A2936" t="s">
        <v>8600</v>
      </c>
      <c r="B2936" s="1">
        <v>43928.152685185189</v>
      </c>
      <c r="C2936" t="s">
        <v>8601</v>
      </c>
      <c r="D2936">
        <v>6</v>
      </c>
      <c r="E2936">
        <v>4</v>
      </c>
      <c r="F2936" t="s">
        <v>15</v>
      </c>
      <c r="G2936" t="s">
        <v>8602</v>
      </c>
      <c r="H2936" t="s">
        <v>8603</v>
      </c>
      <c r="I2936">
        <v>672</v>
      </c>
      <c r="J2936" t="b">
        <v>0</v>
      </c>
      <c r="K2936">
        <v>669</v>
      </c>
      <c r="L2936">
        <v>1807</v>
      </c>
      <c r="M2936" s="1">
        <v>43670.719629629632</v>
      </c>
    </row>
    <row r="2937" spans="1:13">
      <c r="A2937" t="s">
        <v>8604</v>
      </c>
      <c r="B2937" s="1">
        <v>43928.152187500003</v>
      </c>
      <c r="C2937" t="s">
        <v>8605</v>
      </c>
      <c r="D2937">
        <v>0</v>
      </c>
      <c r="E2937">
        <v>0</v>
      </c>
      <c r="F2937" t="s">
        <v>15</v>
      </c>
      <c r="G2937" t="s">
        <v>8606</v>
      </c>
      <c r="H2937" t="s">
        <v>8607</v>
      </c>
      <c r="I2937">
        <v>180</v>
      </c>
      <c r="J2937" t="b">
        <v>0</v>
      </c>
      <c r="K2937">
        <v>268</v>
      </c>
      <c r="L2937">
        <v>4470</v>
      </c>
      <c r="M2937" s="1">
        <v>43597.424085648148</v>
      </c>
    </row>
    <row r="2938" spans="1:13">
      <c r="A2938" t="s">
        <v>8608</v>
      </c>
      <c r="B2938" s="1">
        <v>43928.151053240741</v>
      </c>
      <c r="C2938" t="s">
        <v>8609</v>
      </c>
      <c r="D2938">
        <v>0</v>
      </c>
      <c r="E2938">
        <v>0</v>
      </c>
      <c r="F2938" t="s">
        <v>15</v>
      </c>
      <c r="G2938" t="s">
        <v>243</v>
      </c>
      <c r="H2938" t="s">
        <v>8610</v>
      </c>
      <c r="I2938">
        <v>46</v>
      </c>
      <c r="J2938" t="b">
        <v>0</v>
      </c>
      <c r="K2938">
        <v>90</v>
      </c>
      <c r="L2938">
        <v>5890</v>
      </c>
      <c r="M2938" s="1">
        <v>43424.307106481479</v>
      </c>
    </row>
    <row r="2939" spans="1:13">
      <c r="A2939" t="s">
        <v>8611</v>
      </c>
      <c r="B2939" s="1">
        <v>43928.150960648149</v>
      </c>
      <c r="C2939" t="s">
        <v>8612</v>
      </c>
      <c r="D2939">
        <v>0</v>
      </c>
      <c r="E2939">
        <v>0</v>
      </c>
      <c r="F2939" t="s">
        <v>15</v>
      </c>
      <c r="G2939" t="s">
        <v>697</v>
      </c>
      <c r="H2939" t="s">
        <v>8613</v>
      </c>
      <c r="I2939">
        <v>951</v>
      </c>
      <c r="J2939" t="b">
        <v>0</v>
      </c>
      <c r="K2939">
        <v>584</v>
      </c>
      <c r="L2939">
        <v>5001</v>
      </c>
      <c r="M2939" s="1">
        <v>43382.111863425926</v>
      </c>
    </row>
    <row r="2940" spans="1:13">
      <c r="A2940" t="s">
        <v>8614</v>
      </c>
      <c r="B2940" s="1">
        <v>43928.150937500002</v>
      </c>
      <c r="C2940" t="s">
        <v>8615</v>
      </c>
      <c r="D2940">
        <v>0</v>
      </c>
      <c r="E2940">
        <v>0</v>
      </c>
      <c r="F2940" t="s">
        <v>15</v>
      </c>
      <c r="G2940" t="s">
        <v>8616</v>
      </c>
      <c r="H2940" t="s">
        <v>8617</v>
      </c>
      <c r="I2940">
        <v>950</v>
      </c>
      <c r="J2940" t="b">
        <v>0</v>
      </c>
      <c r="K2940">
        <v>2125</v>
      </c>
      <c r="L2940">
        <v>59691</v>
      </c>
      <c r="M2940" s="1">
        <v>41031.590810185182</v>
      </c>
    </row>
    <row r="2941" spans="1:13">
      <c r="A2941" t="s">
        <v>8618</v>
      </c>
      <c r="B2941" s="1">
        <v>43928.150092592594</v>
      </c>
      <c r="C2941" t="s">
        <v>8619</v>
      </c>
      <c r="D2941">
        <v>0</v>
      </c>
      <c r="E2941">
        <v>0</v>
      </c>
      <c r="F2941" t="s">
        <v>15</v>
      </c>
      <c r="G2941" t="s">
        <v>8620</v>
      </c>
      <c r="H2941" t="s">
        <v>8621</v>
      </c>
      <c r="I2941">
        <v>137</v>
      </c>
      <c r="J2941" t="b">
        <v>0</v>
      </c>
      <c r="K2941">
        <v>147</v>
      </c>
      <c r="L2941">
        <v>2594</v>
      </c>
      <c r="M2941" s="1">
        <v>42498.605995370373</v>
      </c>
    </row>
    <row r="2942" spans="1:13">
      <c r="A2942" t="s">
        <v>8622</v>
      </c>
      <c r="B2942" s="1">
        <v>43928.147615740738</v>
      </c>
      <c r="C2942" t="s">
        <v>8623</v>
      </c>
      <c r="D2942">
        <v>0</v>
      </c>
      <c r="E2942">
        <v>0</v>
      </c>
      <c r="F2942" t="s">
        <v>15</v>
      </c>
      <c r="G2942" t="s">
        <v>8624</v>
      </c>
      <c r="H2942" t="s">
        <v>8625</v>
      </c>
      <c r="I2942">
        <v>409</v>
      </c>
      <c r="J2942" t="b">
        <v>0</v>
      </c>
      <c r="K2942">
        <v>506</v>
      </c>
      <c r="L2942">
        <v>67069</v>
      </c>
      <c r="M2942" s="1">
        <v>42521.574583333335</v>
      </c>
    </row>
    <row r="2943" spans="1:13">
      <c r="A2943" t="s">
        <v>8626</v>
      </c>
      <c r="B2943" s="1">
        <v>43928.147141203706</v>
      </c>
      <c r="C2943" t="e">
        <f ca="1">sne_l9 これは詐欺アカです。PayPayのIDはs_307246です。</f>
        <v>#NAME?</v>
      </c>
      <c r="D2943">
        <v>0</v>
      </c>
      <c r="E2943">
        <v>0</v>
      </c>
      <c r="F2943" t="s">
        <v>15</v>
      </c>
      <c r="I2943">
        <v>20</v>
      </c>
      <c r="J2943" t="b">
        <v>0</v>
      </c>
      <c r="K2943">
        <v>19</v>
      </c>
      <c r="L2943">
        <v>2</v>
      </c>
      <c r="M2943" s="1">
        <v>43734.538935185185</v>
      </c>
    </row>
    <row r="2944" spans="1:13">
      <c r="A2944" t="s">
        <v>414</v>
      </c>
      <c r="B2944" s="1">
        <v>43928.146550925929</v>
      </c>
      <c r="C2944" t="s">
        <v>8627</v>
      </c>
      <c r="D2944">
        <v>0</v>
      </c>
      <c r="E2944">
        <v>0</v>
      </c>
      <c r="F2944" t="s">
        <v>15</v>
      </c>
      <c r="H2944" t="s">
        <v>416</v>
      </c>
      <c r="I2944">
        <v>28</v>
      </c>
      <c r="J2944" t="b">
        <v>0</v>
      </c>
      <c r="K2944">
        <v>39</v>
      </c>
      <c r="L2944">
        <v>5052</v>
      </c>
      <c r="M2944" s="1">
        <v>43678.207777777781</v>
      </c>
    </row>
    <row r="2945" spans="1:13">
      <c r="A2945" t="s">
        <v>8628</v>
      </c>
      <c r="B2945" s="1">
        <v>43928.146354166667</v>
      </c>
      <c r="C2945" t="e">
        <f ca="1">sne_l9 これは詐欺アカです。PayPayのIDはs_307246です。</f>
        <v>#NAME?</v>
      </c>
      <c r="D2945">
        <v>0</v>
      </c>
      <c r="E2945">
        <v>0</v>
      </c>
      <c r="F2945" t="s">
        <v>15</v>
      </c>
      <c r="I2945">
        <v>3</v>
      </c>
      <c r="J2945" t="b">
        <v>0</v>
      </c>
      <c r="K2945">
        <v>2</v>
      </c>
      <c r="L2945">
        <v>2</v>
      </c>
      <c r="M2945" s="1">
        <v>43735.147951388892</v>
      </c>
    </row>
    <row r="2946" spans="1:13">
      <c r="A2946" t="s">
        <v>8629</v>
      </c>
      <c r="B2946" s="1">
        <v>43928.146145833336</v>
      </c>
      <c r="C2946" t="s">
        <v>8630</v>
      </c>
      <c r="D2946">
        <v>0</v>
      </c>
      <c r="E2946">
        <v>0</v>
      </c>
      <c r="F2946" t="s">
        <v>15</v>
      </c>
      <c r="I2946">
        <v>185</v>
      </c>
      <c r="J2946" t="b">
        <v>0</v>
      </c>
      <c r="K2946">
        <v>182</v>
      </c>
      <c r="L2946">
        <v>426</v>
      </c>
      <c r="M2946" s="1">
        <v>42826.122002314813</v>
      </c>
    </row>
    <row r="2947" spans="1:13">
      <c r="A2947" t="s">
        <v>8631</v>
      </c>
      <c r="B2947" s="1">
        <v>43928.139513888891</v>
      </c>
      <c r="C2947" t="s">
        <v>8632</v>
      </c>
      <c r="D2947">
        <v>0</v>
      </c>
      <c r="E2947">
        <v>0</v>
      </c>
      <c r="F2947" t="s">
        <v>15</v>
      </c>
      <c r="G2947" t="s">
        <v>8633</v>
      </c>
      <c r="H2947" t="s">
        <v>8634</v>
      </c>
      <c r="I2947">
        <v>337</v>
      </c>
      <c r="J2947" t="b">
        <v>0</v>
      </c>
      <c r="K2947">
        <v>319</v>
      </c>
      <c r="L2947">
        <v>10793</v>
      </c>
      <c r="M2947" s="1">
        <v>42833.068067129629</v>
      </c>
    </row>
    <row r="2948" spans="1:13">
      <c r="A2948" t="s">
        <v>8635</v>
      </c>
      <c r="B2948" s="1">
        <v>43928.139317129629</v>
      </c>
      <c r="C2948" t="s">
        <v>8636</v>
      </c>
      <c r="D2948">
        <v>1</v>
      </c>
      <c r="E2948">
        <v>0</v>
      </c>
      <c r="F2948" t="s">
        <v>15</v>
      </c>
      <c r="H2948" t="e" cm="1">
        <f t="array" aca="1" ref="H2948" ca="1">_xlfn.SINGLE(東京金猫ヒルズ在住。きまぐれかつあまのじゃくな金猫です🐈主に米米CLUB 石井竜也  香取慎吾 氣志團。最近加わったクイーン)+アダムランバート。新しい地図とのんびりな会の行く末を見守るお仕事。休みの日には寄席とか美術館とか。何事も興味持ったら広く浅く。猫分高め。</f>
        <v>#NAME?</v>
      </c>
      <c r="I2948">
        <v>332</v>
      </c>
      <c r="J2948" t="b">
        <v>0</v>
      </c>
      <c r="K2948">
        <v>371</v>
      </c>
      <c r="L2948">
        <v>78933</v>
      </c>
      <c r="M2948" s="1">
        <v>41966.392731481479</v>
      </c>
    </row>
    <row r="2949" spans="1:13">
      <c r="A2949" t="s">
        <v>6582</v>
      </c>
      <c r="B2949" s="1">
        <v>43928.138645833336</v>
      </c>
      <c r="C2949" t="s">
        <v>8637</v>
      </c>
      <c r="D2949">
        <v>36</v>
      </c>
      <c r="E2949">
        <v>14</v>
      </c>
      <c r="F2949" t="s">
        <v>15</v>
      </c>
      <c r="G2949" t="s">
        <v>6584</v>
      </c>
      <c r="H2949" t="s">
        <v>6585</v>
      </c>
      <c r="I2949">
        <v>2189</v>
      </c>
      <c r="J2949" t="b">
        <v>0</v>
      </c>
      <c r="K2949">
        <v>100</v>
      </c>
      <c r="L2949">
        <v>117775</v>
      </c>
      <c r="M2949" s="1">
        <v>40206.455497685187</v>
      </c>
    </row>
    <row r="2950" spans="1:13">
      <c r="A2950" t="s">
        <v>4298</v>
      </c>
      <c r="B2950" s="1">
        <v>43928.138333333336</v>
      </c>
      <c r="C2950" t="s">
        <v>4299</v>
      </c>
      <c r="D2950">
        <v>0</v>
      </c>
      <c r="E2950">
        <v>0</v>
      </c>
      <c r="F2950" t="s">
        <v>15</v>
      </c>
      <c r="H2950" t="s">
        <v>4300</v>
      </c>
      <c r="I2950">
        <v>21</v>
      </c>
      <c r="J2950" t="b">
        <v>0</v>
      </c>
      <c r="K2950">
        <v>20</v>
      </c>
      <c r="L2950">
        <v>7798</v>
      </c>
      <c r="M2950" s="1">
        <v>43761.465914351851</v>
      </c>
    </row>
    <row r="2951" spans="1:13">
      <c r="A2951" t="s">
        <v>1047</v>
      </c>
      <c r="B2951" s="1">
        <v>43928.137789351851</v>
      </c>
      <c r="C2951" t="s">
        <v>8638</v>
      </c>
      <c r="D2951">
        <v>1</v>
      </c>
      <c r="E2951">
        <v>0</v>
      </c>
      <c r="F2951" t="s">
        <v>15</v>
      </c>
      <c r="G2951" t="s">
        <v>1049</v>
      </c>
      <c r="H2951" t="s">
        <v>1050</v>
      </c>
      <c r="I2951">
        <v>562</v>
      </c>
      <c r="J2951" t="b">
        <v>0</v>
      </c>
      <c r="K2951">
        <v>1273</v>
      </c>
      <c r="L2951">
        <v>1908</v>
      </c>
      <c r="M2951" s="1">
        <v>43009.585925925923</v>
      </c>
    </row>
    <row r="2952" spans="1:13">
      <c r="A2952" t="s">
        <v>8639</v>
      </c>
      <c r="B2952" s="1">
        <v>43928.137662037036</v>
      </c>
      <c r="C2952" t="s">
        <v>8640</v>
      </c>
      <c r="D2952">
        <v>0</v>
      </c>
      <c r="E2952">
        <v>0</v>
      </c>
      <c r="F2952" t="s">
        <v>15</v>
      </c>
      <c r="H2952" t="s">
        <v>8641</v>
      </c>
      <c r="I2952">
        <v>439</v>
      </c>
      <c r="J2952" t="b">
        <v>0</v>
      </c>
      <c r="K2952">
        <v>363</v>
      </c>
      <c r="L2952">
        <v>11099</v>
      </c>
      <c r="M2952" s="1">
        <v>42725.341307870367</v>
      </c>
    </row>
    <row r="2953" spans="1:13">
      <c r="A2953" t="s">
        <v>8557</v>
      </c>
      <c r="B2953" s="1">
        <v>43928.136273148149</v>
      </c>
      <c r="C2953" t="s">
        <v>8642</v>
      </c>
      <c r="D2953">
        <v>1</v>
      </c>
      <c r="E2953">
        <v>0</v>
      </c>
      <c r="F2953" t="s">
        <v>15</v>
      </c>
      <c r="H2953" t="s">
        <v>8559</v>
      </c>
      <c r="I2953">
        <v>3</v>
      </c>
      <c r="J2953" t="b">
        <v>0</v>
      </c>
      <c r="K2953">
        <v>15</v>
      </c>
      <c r="L2953">
        <v>132</v>
      </c>
      <c r="M2953" s="1">
        <v>43908.521053240744</v>
      </c>
    </row>
    <row r="2954" spans="1:13">
      <c r="A2954" t="s">
        <v>8643</v>
      </c>
      <c r="B2954" s="1">
        <v>43928.133680555555</v>
      </c>
      <c r="C2954" t="s">
        <v>8644</v>
      </c>
      <c r="D2954">
        <v>0</v>
      </c>
      <c r="E2954">
        <v>0</v>
      </c>
      <c r="F2954" t="s">
        <v>15</v>
      </c>
      <c r="G2954" t="s">
        <v>8645</v>
      </c>
      <c r="H2954" t="s">
        <v>8646</v>
      </c>
      <c r="I2954">
        <v>261</v>
      </c>
      <c r="J2954" t="b">
        <v>0</v>
      </c>
      <c r="K2954">
        <v>1142</v>
      </c>
      <c r="L2954">
        <v>12654</v>
      </c>
      <c r="M2954" s="1">
        <v>41261.640706018516</v>
      </c>
    </row>
    <row r="2955" spans="1:13">
      <c r="A2955" t="s">
        <v>434</v>
      </c>
      <c r="B2955" s="1">
        <v>43928.12537037037</v>
      </c>
      <c r="C2955" t="s">
        <v>8647</v>
      </c>
      <c r="D2955">
        <v>0</v>
      </c>
      <c r="E2955">
        <v>0</v>
      </c>
      <c r="F2955" t="s">
        <v>15</v>
      </c>
      <c r="G2955" t="e">
        <f ca="1">_xlfn.SINGLE(doryaseria _xlfn.SINGLE(ser1alcode))</f>
        <v>#NAME?</v>
      </c>
      <c r="H2955" t="s">
        <v>436</v>
      </c>
      <c r="I2955">
        <v>2435</v>
      </c>
      <c r="J2955" t="b">
        <v>0</v>
      </c>
      <c r="K2955">
        <v>28</v>
      </c>
      <c r="L2955">
        <v>910</v>
      </c>
      <c r="M2955" s="1">
        <v>43558.296238425923</v>
      </c>
    </row>
    <row r="2956" spans="1:13">
      <c r="A2956" t="s">
        <v>8648</v>
      </c>
      <c r="B2956" s="1">
        <v>43928.124363425923</v>
      </c>
      <c r="C2956" t="s">
        <v>8649</v>
      </c>
      <c r="D2956">
        <v>1</v>
      </c>
      <c r="E2956">
        <v>0</v>
      </c>
      <c r="F2956" t="s">
        <v>15</v>
      </c>
      <c r="G2956" t="s">
        <v>8650</v>
      </c>
      <c r="H2956" t="s">
        <v>8651</v>
      </c>
      <c r="I2956">
        <v>108</v>
      </c>
      <c r="J2956" t="b">
        <v>0</v>
      </c>
      <c r="K2956">
        <v>306</v>
      </c>
      <c r="L2956">
        <v>25591</v>
      </c>
      <c r="M2956" s="1">
        <v>40242.361759259256</v>
      </c>
    </row>
    <row r="2957" spans="1:13">
      <c r="A2957" t="s">
        <v>8652</v>
      </c>
      <c r="B2957" s="1">
        <v>43928.12222222222</v>
      </c>
      <c r="C2957" t="s">
        <v>8653</v>
      </c>
      <c r="D2957">
        <v>0</v>
      </c>
      <c r="E2957">
        <v>0</v>
      </c>
      <c r="F2957" t="s">
        <v>15</v>
      </c>
      <c r="G2957" t="s">
        <v>3118</v>
      </c>
      <c r="H2957" t="s">
        <v>8654</v>
      </c>
      <c r="I2957">
        <v>756</v>
      </c>
      <c r="J2957" t="b">
        <v>0</v>
      </c>
      <c r="K2957">
        <v>750</v>
      </c>
      <c r="L2957">
        <v>27137</v>
      </c>
      <c r="M2957" s="1">
        <v>41348.656886574077</v>
      </c>
    </row>
    <row r="2958" spans="1:13">
      <c r="A2958" t="s">
        <v>8655</v>
      </c>
      <c r="B2958" s="1">
        <v>43928.122013888889</v>
      </c>
      <c r="C2958" t="s">
        <v>8656</v>
      </c>
      <c r="D2958">
        <v>0</v>
      </c>
      <c r="E2958">
        <v>0</v>
      </c>
      <c r="F2958" t="s">
        <v>15</v>
      </c>
      <c r="G2958" t="s">
        <v>8657</v>
      </c>
      <c r="H2958" t="s">
        <v>8658</v>
      </c>
      <c r="I2958">
        <v>3</v>
      </c>
      <c r="J2958" t="b">
        <v>0</v>
      </c>
      <c r="K2958">
        <v>3</v>
      </c>
      <c r="L2958">
        <v>60</v>
      </c>
      <c r="M2958" s="1">
        <v>43924.104803240742</v>
      </c>
    </row>
    <row r="2959" spans="1:13">
      <c r="A2959" t="s">
        <v>8655</v>
      </c>
      <c r="B2959" s="1">
        <v>43928.120127314818</v>
      </c>
      <c r="C2959" t="s">
        <v>8659</v>
      </c>
      <c r="D2959">
        <v>0</v>
      </c>
      <c r="E2959">
        <v>0</v>
      </c>
      <c r="F2959" t="s">
        <v>15</v>
      </c>
      <c r="G2959" t="s">
        <v>8657</v>
      </c>
      <c r="H2959" t="s">
        <v>8658</v>
      </c>
      <c r="I2959">
        <v>3</v>
      </c>
      <c r="J2959" t="b">
        <v>0</v>
      </c>
      <c r="K2959">
        <v>3</v>
      </c>
      <c r="L2959">
        <v>60</v>
      </c>
      <c r="M2959" s="1">
        <v>43924.104803240742</v>
      </c>
    </row>
    <row r="2960" spans="1:13">
      <c r="A2960" t="s">
        <v>8660</v>
      </c>
      <c r="B2960" s="1">
        <v>43928.120023148149</v>
      </c>
      <c r="C2960" t="s">
        <v>8661</v>
      </c>
      <c r="D2960">
        <v>0</v>
      </c>
      <c r="E2960">
        <v>0</v>
      </c>
      <c r="F2960" t="s">
        <v>15</v>
      </c>
      <c r="G2960" t="s">
        <v>8421</v>
      </c>
      <c r="H2960" t="s">
        <v>8662</v>
      </c>
      <c r="I2960">
        <v>485</v>
      </c>
      <c r="J2960" t="b">
        <v>0</v>
      </c>
      <c r="K2960">
        <v>5001</v>
      </c>
      <c r="L2960">
        <v>1116</v>
      </c>
      <c r="M2960" s="1">
        <v>42211.485069444447</v>
      </c>
    </row>
    <row r="2961" spans="1:13">
      <c r="A2961" t="s">
        <v>8663</v>
      </c>
      <c r="B2961" s="1">
        <v>43928.118483796294</v>
      </c>
      <c r="C2961" t="s">
        <v>8664</v>
      </c>
      <c r="D2961">
        <v>0</v>
      </c>
      <c r="E2961">
        <v>0</v>
      </c>
      <c r="F2961" t="s">
        <v>15</v>
      </c>
      <c r="G2961" t="s">
        <v>8665</v>
      </c>
      <c r="H2961" t="s">
        <v>8666</v>
      </c>
      <c r="I2961">
        <v>7524</v>
      </c>
      <c r="J2961" t="b">
        <v>0</v>
      </c>
      <c r="K2961">
        <v>1859</v>
      </c>
      <c r="L2961">
        <v>253650</v>
      </c>
      <c r="M2961" s="1">
        <v>40868.655162037037</v>
      </c>
    </row>
    <row r="2962" spans="1:13" ht="54">
      <c r="A2962" t="s">
        <v>8667</v>
      </c>
      <c r="B2962" s="1">
        <v>43928.117037037038</v>
      </c>
      <c r="C2962" t="s">
        <v>8668</v>
      </c>
      <c r="D2962">
        <v>0</v>
      </c>
      <c r="E2962">
        <v>0</v>
      </c>
      <c r="F2962" t="s">
        <v>15</v>
      </c>
      <c r="H2962" s="2" t="s">
        <v>8669</v>
      </c>
      <c r="I2962">
        <v>276</v>
      </c>
      <c r="J2962" t="b">
        <v>0</v>
      </c>
      <c r="K2962">
        <v>930</v>
      </c>
      <c r="L2962">
        <v>17704</v>
      </c>
      <c r="M2962" s="1">
        <v>42331.007164351853</v>
      </c>
    </row>
    <row r="2963" spans="1:13">
      <c r="A2963" t="s">
        <v>8670</v>
      </c>
      <c r="B2963" s="1">
        <v>43928.116273148145</v>
      </c>
      <c r="C2963" t="s">
        <v>8671</v>
      </c>
      <c r="D2963">
        <v>0</v>
      </c>
      <c r="E2963">
        <v>0</v>
      </c>
      <c r="F2963" t="s">
        <v>15</v>
      </c>
      <c r="H2963" t="s">
        <v>8672</v>
      </c>
      <c r="I2963">
        <v>302</v>
      </c>
      <c r="J2963" t="b">
        <v>0</v>
      </c>
      <c r="K2963">
        <v>309</v>
      </c>
      <c r="L2963">
        <v>79183</v>
      </c>
      <c r="M2963" s="1">
        <v>42589.092326388891</v>
      </c>
    </row>
    <row r="2964" spans="1:13">
      <c r="A2964" t="s">
        <v>8673</v>
      </c>
      <c r="B2964" s="1">
        <v>43928.114502314813</v>
      </c>
      <c r="C2964" t="s">
        <v>8674</v>
      </c>
      <c r="D2964">
        <v>0</v>
      </c>
      <c r="E2964">
        <v>0</v>
      </c>
      <c r="F2964" t="s">
        <v>15</v>
      </c>
      <c r="G2964" t="s">
        <v>8675</v>
      </c>
      <c r="H2964" t="s">
        <v>8676</v>
      </c>
      <c r="I2964">
        <v>1074</v>
      </c>
      <c r="J2964" t="b">
        <v>0</v>
      </c>
      <c r="K2964">
        <v>1348</v>
      </c>
      <c r="L2964">
        <v>304199</v>
      </c>
      <c r="M2964" s="1">
        <v>40335.678993055553</v>
      </c>
    </row>
    <row r="2965" spans="1:13">
      <c r="A2965" t="s">
        <v>8677</v>
      </c>
      <c r="B2965" s="1">
        <v>43928.111354166664</v>
      </c>
      <c r="C2965" t="e">
        <f ca="1">suzukautako てぇてぇと思ったけど実態は延長料金をpaypayだった</f>
        <v>#NAME?</v>
      </c>
      <c r="D2965">
        <v>1</v>
      </c>
      <c r="E2965">
        <v>0</v>
      </c>
      <c r="F2965" t="s">
        <v>15</v>
      </c>
      <c r="H2965" t="s">
        <v>8678</v>
      </c>
      <c r="I2965">
        <v>0</v>
      </c>
      <c r="J2965" t="b">
        <v>0</v>
      </c>
      <c r="K2965">
        <v>27</v>
      </c>
      <c r="L2965">
        <v>354</v>
      </c>
      <c r="M2965" s="1">
        <v>42362.313680555555</v>
      </c>
    </row>
    <row r="2966" spans="1:13" ht="108">
      <c r="A2966" t="s">
        <v>8679</v>
      </c>
      <c r="B2966" s="1">
        <v>43928.110983796294</v>
      </c>
      <c r="C2966" t="s">
        <v>8680</v>
      </c>
      <c r="D2966">
        <v>12</v>
      </c>
      <c r="E2966">
        <v>0</v>
      </c>
      <c r="F2966" t="s">
        <v>15</v>
      </c>
      <c r="G2966" t="s">
        <v>72</v>
      </c>
      <c r="H2966" s="2" t="s">
        <v>8681</v>
      </c>
      <c r="I2966">
        <v>516</v>
      </c>
      <c r="J2966" t="b">
        <v>0</v>
      </c>
      <c r="K2966">
        <v>660</v>
      </c>
      <c r="L2966">
        <v>13703</v>
      </c>
      <c r="M2966" s="1">
        <v>43269.067418981482</v>
      </c>
    </row>
    <row r="2967" spans="1:13" ht="108">
      <c r="A2967" t="s">
        <v>8682</v>
      </c>
      <c r="B2967" s="1">
        <v>43928.110636574071</v>
      </c>
      <c r="C2967" t="s">
        <v>8683</v>
      </c>
      <c r="D2967">
        <v>4</v>
      </c>
      <c r="E2967">
        <v>0</v>
      </c>
      <c r="F2967" t="s">
        <v>15</v>
      </c>
      <c r="G2967" t="s">
        <v>243</v>
      </c>
      <c r="H2967" s="2" t="s">
        <v>8684</v>
      </c>
      <c r="I2967">
        <v>378</v>
      </c>
      <c r="J2967" t="b">
        <v>0</v>
      </c>
      <c r="K2967">
        <v>471</v>
      </c>
      <c r="L2967">
        <v>4086</v>
      </c>
      <c r="M2967" s="1">
        <v>40983.380150462966</v>
      </c>
    </row>
    <row r="2968" spans="1:13" ht="108">
      <c r="A2968" t="s">
        <v>8685</v>
      </c>
      <c r="B2968" s="1">
        <v>43928.110254629632</v>
      </c>
      <c r="C2968" t="s">
        <v>8686</v>
      </c>
      <c r="D2968">
        <v>0</v>
      </c>
      <c r="E2968">
        <v>0</v>
      </c>
      <c r="F2968" t="s">
        <v>15</v>
      </c>
      <c r="G2968" t="s">
        <v>8687</v>
      </c>
      <c r="H2968" s="2" t="s">
        <v>8688</v>
      </c>
      <c r="I2968">
        <v>1019</v>
      </c>
      <c r="J2968" t="b">
        <v>0</v>
      </c>
      <c r="K2968">
        <v>1237</v>
      </c>
      <c r="L2968">
        <v>50</v>
      </c>
      <c r="M2968" s="1">
        <v>42997.556770833333</v>
      </c>
    </row>
    <row r="2969" spans="1:13">
      <c r="A2969" t="s">
        <v>8689</v>
      </c>
      <c r="B2969" s="1">
        <v>43928.106817129628</v>
      </c>
      <c r="C2969" t="s">
        <v>8690</v>
      </c>
      <c r="D2969">
        <v>0</v>
      </c>
      <c r="E2969">
        <v>0</v>
      </c>
      <c r="F2969" t="s">
        <v>15</v>
      </c>
      <c r="H2969" t="s">
        <v>8691</v>
      </c>
      <c r="I2969">
        <v>26</v>
      </c>
      <c r="J2969" t="b">
        <v>0</v>
      </c>
      <c r="K2969">
        <v>29</v>
      </c>
      <c r="L2969">
        <v>7927</v>
      </c>
      <c r="M2969" s="1">
        <v>41290.597199074073</v>
      </c>
    </row>
    <row r="2970" spans="1:13" ht="54">
      <c r="A2970" t="s">
        <v>8692</v>
      </c>
      <c r="B2970" s="1">
        <v>43928.106458333335</v>
      </c>
      <c r="C2970" t="s">
        <v>8693</v>
      </c>
      <c r="D2970">
        <v>0</v>
      </c>
      <c r="E2970">
        <v>0</v>
      </c>
      <c r="F2970" t="s">
        <v>15</v>
      </c>
      <c r="G2970" t="s">
        <v>8694</v>
      </c>
      <c r="H2970" s="2" t="s">
        <v>8695</v>
      </c>
      <c r="I2970">
        <v>75</v>
      </c>
      <c r="J2970" t="b">
        <v>0</v>
      </c>
      <c r="K2970">
        <v>93</v>
      </c>
      <c r="L2970">
        <v>3052</v>
      </c>
      <c r="M2970" s="1">
        <v>42207.724479166667</v>
      </c>
    </row>
    <row r="2971" spans="1:13">
      <c r="A2971" t="s">
        <v>8696</v>
      </c>
      <c r="B2971" s="1">
        <v>43928.103981481479</v>
      </c>
      <c r="C2971" t="s">
        <v>8697</v>
      </c>
      <c r="D2971">
        <v>0</v>
      </c>
      <c r="E2971">
        <v>0</v>
      </c>
      <c r="F2971" t="s">
        <v>15</v>
      </c>
      <c r="G2971" t="s">
        <v>8698</v>
      </c>
      <c r="H2971" t="s">
        <v>8699</v>
      </c>
      <c r="I2971">
        <v>35</v>
      </c>
      <c r="J2971" t="b">
        <v>0</v>
      </c>
      <c r="K2971">
        <v>86</v>
      </c>
      <c r="L2971">
        <v>3538</v>
      </c>
      <c r="M2971" s="1">
        <v>41579.593692129631</v>
      </c>
    </row>
    <row r="2972" spans="1:13" ht="108">
      <c r="A2972" t="s">
        <v>8700</v>
      </c>
      <c r="B2972" s="1">
        <v>43928.103252314817</v>
      </c>
      <c r="C2972" t="s">
        <v>8701</v>
      </c>
      <c r="D2972">
        <v>8</v>
      </c>
      <c r="E2972">
        <v>2</v>
      </c>
      <c r="F2972" t="s">
        <v>15</v>
      </c>
      <c r="G2972" t="s">
        <v>8702</v>
      </c>
      <c r="H2972" s="2" t="s">
        <v>8703</v>
      </c>
      <c r="I2972">
        <v>544</v>
      </c>
      <c r="J2972" t="b">
        <v>0</v>
      </c>
      <c r="K2972">
        <v>221</v>
      </c>
      <c r="L2972">
        <v>2601</v>
      </c>
      <c r="M2972" s="1">
        <v>41763.548078703701</v>
      </c>
    </row>
    <row r="2973" spans="1:13">
      <c r="A2973" t="s">
        <v>8704</v>
      </c>
      <c r="B2973" s="1">
        <v>43928.10324074074</v>
      </c>
      <c r="C2973" t="s">
        <v>8705</v>
      </c>
      <c r="D2973">
        <v>0</v>
      </c>
      <c r="E2973">
        <v>0</v>
      </c>
      <c r="F2973" t="s">
        <v>15</v>
      </c>
      <c r="H2973" t="s">
        <v>8706</v>
      </c>
      <c r="I2973">
        <v>215</v>
      </c>
      <c r="J2973" t="b">
        <v>0</v>
      </c>
      <c r="K2973">
        <v>502</v>
      </c>
      <c r="L2973">
        <v>5382</v>
      </c>
      <c r="M2973" s="1">
        <v>41916.774236111109</v>
      </c>
    </row>
    <row r="2974" spans="1:13">
      <c r="A2974" t="s">
        <v>3938</v>
      </c>
      <c r="B2974" s="1">
        <v>43928.09574074074</v>
      </c>
      <c r="C2974" t="s">
        <v>3939</v>
      </c>
      <c r="D2974">
        <v>0</v>
      </c>
      <c r="E2974">
        <v>0</v>
      </c>
      <c r="F2974" t="s">
        <v>15</v>
      </c>
      <c r="H2974" t="s">
        <v>3940</v>
      </c>
      <c r="I2974">
        <v>2</v>
      </c>
      <c r="J2974" t="b">
        <v>0</v>
      </c>
      <c r="K2974">
        <v>1</v>
      </c>
      <c r="L2974">
        <v>42</v>
      </c>
      <c r="M2974" s="1">
        <v>43809.349421296298</v>
      </c>
    </row>
    <row r="2975" spans="1:13">
      <c r="A2975" t="s">
        <v>1509</v>
      </c>
      <c r="B2975" s="1">
        <v>43928.095393518517</v>
      </c>
      <c r="C2975" t="s">
        <v>1510</v>
      </c>
      <c r="D2975">
        <v>0</v>
      </c>
      <c r="E2975">
        <v>0</v>
      </c>
      <c r="F2975" t="s">
        <v>15</v>
      </c>
      <c r="H2975" t="s">
        <v>1511</v>
      </c>
      <c r="I2975">
        <v>166</v>
      </c>
      <c r="J2975" t="b">
        <v>0</v>
      </c>
      <c r="K2975">
        <v>969</v>
      </c>
      <c r="L2975">
        <v>10308</v>
      </c>
      <c r="M2975" s="1">
        <v>43353.763159722221</v>
      </c>
    </row>
    <row r="2976" spans="1:13">
      <c r="A2976" t="s">
        <v>8707</v>
      </c>
      <c r="B2976" s="1">
        <v>43928.092974537038</v>
      </c>
      <c r="C2976" t="e">
        <f ca="1">takoyakichan55 Paypayでサポして🥰🥰🥰</f>
        <v>#NAME?</v>
      </c>
      <c r="D2976">
        <v>1</v>
      </c>
      <c r="E2976">
        <v>0</v>
      </c>
      <c r="F2976" t="s">
        <v>15</v>
      </c>
      <c r="G2976" t="s">
        <v>8708</v>
      </c>
      <c r="H2976" t="s">
        <v>8709</v>
      </c>
      <c r="I2976">
        <v>1114</v>
      </c>
      <c r="J2976" t="b">
        <v>0</v>
      </c>
      <c r="K2976">
        <v>334</v>
      </c>
      <c r="L2976">
        <v>38145</v>
      </c>
      <c r="M2976" s="1">
        <v>43411.941828703704</v>
      </c>
    </row>
    <row r="2977" spans="1:13">
      <c r="A2977" t="s">
        <v>8710</v>
      </c>
      <c r="B2977" s="1">
        <v>43928.090196759258</v>
      </c>
      <c r="C2977" t="s">
        <v>8711</v>
      </c>
      <c r="D2977">
        <v>0</v>
      </c>
      <c r="E2977">
        <v>0</v>
      </c>
      <c r="F2977" t="s">
        <v>15</v>
      </c>
      <c r="G2977" t="s">
        <v>243</v>
      </c>
      <c r="H2977" t="s">
        <v>8712</v>
      </c>
      <c r="I2977">
        <v>400</v>
      </c>
      <c r="J2977" t="b">
        <v>0</v>
      </c>
      <c r="K2977">
        <v>341</v>
      </c>
      <c r="L2977">
        <v>42733</v>
      </c>
      <c r="M2977" s="1">
        <v>40307.551712962966</v>
      </c>
    </row>
    <row r="2978" spans="1:13">
      <c r="A2978" t="s">
        <v>8713</v>
      </c>
      <c r="B2978" s="1">
        <v>43928.088449074072</v>
      </c>
      <c r="C2978" t="s">
        <v>8714</v>
      </c>
      <c r="D2978">
        <v>0</v>
      </c>
      <c r="E2978">
        <v>0</v>
      </c>
      <c r="F2978" t="s">
        <v>15</v>
      </c>
      <c r="H2978" t="s">
        <v>8715</v>
      </c>
      <c r="I2978">
        <v>1</v>
      </c>
      <c r="J2978" t="b">
        <v>0</v>
      </c>
      <c r="K2978">
        <v>12</v>
      </c>
      <c r="L2978">
        <v>19</v>
      </c>
      <c r="M2978" s="1">
        <v>43786.455312500002</v>
      </c>
    </row>
    <row r="2979" spans="1:13">
      <c r="A2979" t="s">
        <v>24</v>
      </c>
      <c r="B2979" s="1">
        <v>43928.087060185186</v>
      </c>
      <c r="C2979" t="s">
        <v>25</v>
      </c>
      <c r="D2979">
        <v>0</v>
      </c>
      <c r="E2979">
        <v>0</v>
      </c>
      <c r="F2979" t="s">
        <v>15</v>
      </c>
      <c r="I2979">
        <v>262</v>
      </c>
      <c r="J2979" t="b">
        <v>0</v>
      </c>
      <c r="K2979">
        <v>378</v>
      </c>
      <c r="L2979">
        <v>28184</v>
      </c>
      <c r="M2979" s="1">
        <v>40748.491111111114</v>
      </c>
    </row>
    <row r="2980" spans="1:13">
      <c r="A2980" t="s">
        <v>8716</v>
      </c>
      <c r="B2980" s="1">
        <v>43928.086087962962</v>
      </c>
      <c r="C2980" t="e">
        <f ca="1">sachi5593 現状今年のバの現場多分行かんと思われPayPayドーム延期でも開催されるんならチケ取りにいくべ</f>
        <v>#NAME?</v>
      </c>
      <c r="D2980">
        <v>0</v>
      </c>
      <c r="E2980">
        <v>0</v>
      </c>
      <c r="F2980" t="s">
        <v>15</v>
      </c>
      <c r="G2980" t="s">
        <v>8717</v>
      </c>
      <c r="H2980" t="s">
        <v>8718</v>
      </c>
      <c r="I2980">
        <v>847</v>
      </c>
      <c r="J2980" t="b">
        <v>0</v>
      </c>
      <c r="K2980">
        <v>1224</v>
      </c>
      <c r="L2980">
        <v>34044</v>
      </c>
      <c r="M2980" s="1">
        <v>43333.542766203704</v>
      </c>
    </row>
    <row r="2981" spans="1:13">
      <c r="A2981" t="s">
        <v>1028</v>
      </c>
      <c r="B2981" s="1">
        <v>43928.083715277775</v>
      </c>
      <c r="C2981" t="s">
        <v>8719</v>
      </c>
      <c r="D2981">
        <v>3</v>
      </c>
      <c r="E2981">
        <v>0</v>
      </c>
      <c r="F2981" t="s">
        <v>15</v>
      </c>
      <c r="G2981" t="s">
        <v>1030</v>
      </c>
      <c r="H2981" t="s">
        <v>1031</v>
      </c>
      <c r="I2981">
        <v>4557</v>
      </c>
      <c r="J2981" t="b">
        <v>0</v>
      </c>
      <c r="K2981">
        <v>5194</v>
      </c>
      <c r="L2981">
        <v>525</v>
      </c>
      <c r="M2981" s="1">
        <v>41978.123055555552</v>
      </c>
    </row>
    <row r="2982" spans="1:13">
      <c r="A2982" t="s">
        <v>2848</v>
      </c>
      <c r="B2982" s="1">
        <v>43928.082395833335</v>
      </c>
      <c r="C2982" t="s">
        <v>8720</v>
      </c>
      <c r="D2982">
        <v>1</v>
      </c>
      <c r="E2982">
        <v>0</v>
      </c>
      <c r="F2982" t="s">
        <v>15</v>
      </c>
      <c r="G2982" t="s">
        <v>2850</v>
      </c>
      <c r="H2982" t="s">
        <v>2851</v>
      </c>
      <c r="I2982">
        <v>282</v>
      </c>
      <c r="J2982" t="b">
        <v>0</v>
      </c>
      <c r="K2982">
        <v>359</v>
      </c>
      <c r="L2982">
        <v>321221</v>
      </c>
      <c r="M2982" s="1">
        <v>40620.476840277777</v>
      </c>
    </row>
    <row r="2983" spans="1:13">
      <c r="A2983" t="s">
        <v>8721</v>
      </c>
      <c r="B2983" s="1">
        <v>43928.080625000002</v>
      </c>
      <c r="C2983" t="s">
        <v>8722</v>
      </c>
      <c r="D2983">
        <v>4</v>
      </c>
      <c r="E2983">
        <v>0</v>
      </c>
      <c r="F2983" t="s">
        <v>15</v>
      </c>
      <c r="G2983" t="s">
        <v>8723</v>
      </c>
      <c r="H2983" t="s">
        <v>8724</v>
      </c>
      <c r="I2983">
        <v>365</v>
      </c>
      <c r="J2983" t="b">
        <v>0</v>
      </c>
      <c r="K2983">
        <v>574</v>
      </c>
      <c r="L2983">
        <v>2804</v>
      </c>
      <c r="M2983" s="1">
        <v>41833.038148148145</v>
      </c>
    </row>
    <row r="2984" spans="1:13">
      <c r="A2984" t="s">
        <v>8725</v>
      </c>
      <c r="B2984" s="1">
        <v>43928.080277777779</v>
      </c>
      <c r="C2984" t="s">
        <v>8726</v>
      </c>
      <c r="D2984">
        <v>2</v>
      </c>
      <c r="E2984">
        <v>0</v>
      </c>
      <c r="F2984" t="s">
        <v>15</v>
      </c>
      <c r="H2984" t="s">
        <v>8727</v>
      </c>
      <c r="I2984">
        <v>112</v>
      </c>
      <c r="J2984" t="b">
        <v>0</v>
      </c>
      <c r="K2984">
        <v>273</v>
      </c>
      <c r="L2984">
        <v>1335</v>
      </c>
      <c r="M2984" s="1">
        <v>43564.519050925926</v>
      </c>
    </row>
    <row r="2985" spans="1:13">
      <c r="A2985" t="s">
        <v>8716</v>
      </c>
      <c r="B2985" s="1">
        <v>43928.07917824074</v>
      </c>
      <c r="C2985" t="e">
        <f ca="1">sachi5593 PayPayドームのやつ行くかんしらん</f>
        <v>#NAME?</v>
      </c>
      <c r="D2985">
        <v>0</v>
      </c>
      <c r="E2985">
        <v>0</v>
      </c>
      <c r="F2985" t="s">
        <v>15</v>
      </c>
      <c r="G2985" t="s">
        <v>8717</v>
      </c>
      <c r="H2985" t="s">
        <v>8718</v>
      </c>
      <c r="I2985">
        <v>847</v>
      </c>
      <c r="J2985" t="b">
        <v>0</v>
      </c>
      <c r="K2985">
        <v>1224</v>
      </c>
      <c r="L2985">
        <v>34044</v>
      </c>
      <c r="M2985" s="1">
        <v>43333.542766203704</v>
      </c>
    </row>
    <row r="2986" spans="1:13">
      <c r="A2986" t="s">
        <v>8728</v>
      </c>
      <c r="B2986" s="1">
        <v>43928.075821759259</v>
      </c>
      <c r="C2986" t="s">
        <v>8729</v>
      </c>
      <c r="D2986">
        <v>0</v>
      </c>
      <c r="E2986">
        <v>0</v>
      </c>
      <c r="F2986" t="s">
        <v>15</v>
      </c>
      <c r="G2986" t="s">
        <v>8730</v>
      </c>
      <c r="H2986" t="s">
        <v>8731</v>
      </c>
      <c r="I2986">
        <v>131</v>
      </c>
      <c r="J2986" t="b">
        <v>0</v>
      </c>
      <c r="K2986">
        <v>193</v>
      </c>
      <c r="L2986">
        <v>21162</v>
      </c>
      <c r="M2986" s="1">
        <v>40153.686307870368</v>
      </c>
    </row>
    <row r="2987" spans="1:13">
      <c r="A2987" t="s">
        <v>121</v>
      </c>
      <c r="B2987" s="1">
        <v>43928.075601851851</v>
      </c>
      <c r="C2987" t="s">
        <v>8732</v>
      </c>
      <c r="D2987">
        <v>0</v>
      </c>
      <c r="E2987">
        <v>0</v>
      </c>
      <c r="F2987" t="s">
        <v>15</v>
      </c>
      <c r="H2987" t="s">
        <v>123</v>
      </c>
      <c r="I2987">
        <v>3</v>
      </c>
      <c r="J2987" t="b">
        <v>0</v>
      </c>
      <c r="K2987">
        <v>0</v>
      </c>
      <c r="L2987">
        <v>95</v>
      </c>
      <c r="M2987" s="1">
        <v>43924.244016203702</v>
      </c>
    </row>
    <row r="2988" spans="1:13">
      <c r="A2988" t="s">
        <v>8733</v>
      </c>
      <c r="B2988" s="1">
        <v>43928.071828703702</v>
      </c>
      <c r="C2988" t="e">
        <f ca="1">_xlfn.SINGLE(sukiya_jp すき家さんの3種のチーズ牛丼大好きです💖💖💖🤗PayPayでお金に触らず支払いできるし),テイクアウトなら感染を気にしすぎず美味しくいただけそうで利用したいです🧡🧡🥺どうか素敵なご縁があると嬉しいです❤️❤️❤️🙇‍♀️</f>
        <v>#NAME?</v>
      </c>
      <c r="D2988">
        <v>0</v>
      </c>
      <c r="E2988">
        <v>0</v>
      </c>
      <c r="F2988" t="s">
        <v>15</v>
      </c>
      <c r="H2988" t="s">
        <v>8734</v>
      </c>
      <c r="I2988">
        <v>802</v>
      </c>
      <c r="J2988" t="b">
        <v>0</v>
      </c>
      <c r="K2988">
        <v>2566</v>
      </c>
      <c r="L2988">
        <v>4890</v>
      </c>
      <c r="M2988" s="1">
        <v>43462.623749999999</v>
      </c>
    </row>
    <row r="2989" spans="1:13" ht="121.5">
      <c r="A2989" t="s">
        <v>8735</v>
      </c>
      <c r="B2989" s="1">
        <v>43928.071331018517</v>
      </c>
      <c r="C2989" t="s">
        <v>8736</v>
      </c>
      <c r="D2989">
        <v>0</v>
      </c>
      <c r="E2989">
        <v>0</v>
      </c>
      <c r="F2989" t="s">
        <v>15</v>
      </c>
      <c r="G2989" t="s">
        <v>8737</v>
      </c>
      <c r="H2989" s="2" t="s">
        <v>8738</v>
      </c>
      <c r="I2989">
        <v>67</v>
      </c>
      <c r="J2989" t="b">
        <v>0</v>
      </c>
      <c r="K2989">
        <v>112</v>
      </c>
      <c r="L2989">
        <v>1252</v>
      </c>
      <c r="M2989" s="1">
        <v>43907.603402777779</v>
      </c>
    </row>
    <row r="2990" spans="1:13">
      <c r="A2990" t="s">
        <v>8739</v>
      </c>
      <c r="B2990" s="1">
        <v>43928.070324074077</v>
      </c>
      <c r="C2990" t="s">
        <v>8740</v>
      </c>
      <c r="D2990">
        <v>1</v>
      </c>
      <c r="E2990">
        <v>0</v>
      </c>
      <c r="F2990" t="s">
        <v>15</v>
      </c>
      <c r="G2990" t="s">
        <v>8741</v>
      </c>
      <c r="H2990" t="s">
        <v>8742</v>
      </c>
      <c r="I2990">
        <v>1533</v>
      </c>
      <c r="J2990" t="b">
        <v>0</v>
      </c>
      <c r="K2990">
        <v>1383</v>
      </c>
      <c r="L2990">
        <v>26536</v>
      </c>
      <c r="M2990" s="1">
        <v>41609.712025462963</v>
      </c>
    </row>
    <row r="2991" spans="1:13">
      <c r="A2991" t="s">
        <v>8743</v>
      </c>
      <c r="B2991" s="1">
        <v>43928.070196759261</v>
      </c>
      <c r="C2991" t="s">
        <v>8744</v>
      </c>
      <c r="D2991">
        <v>0</v>
      </c>
      <c r="E2991">
        <v>0</v>
      </c>
      <c r="F2991" t="s">
        <v>15</v>
      </c>
      <c r="G2991" t="s">
        <v>2912</v>
      </c>
      <c r="H2991" t="s">
        <v>8745</v>
      </c>
      <c r="I2991">
        <v>10</v>
      </c>
      <c r="J2991" t="b">
        <v>0</v>
      </c>
      <c r="K2991">
        <v>95</v>
      </c>
      <c r="L2991">
        <v>1518</v>
      </c>
      <c r="M2991" s="1">
        <v>43338.699629629627</v>
      </c>
    </row>
    <row r="2992" spans="1:13">
      <c r="A2992" t="s">
        <v>8746</v>
      </c>
      <c r="B2992" s="1">
        <v>43928.067696759259</v>
      </c>
      <c r="C2992" t="s">
        <v>8747</v>
      </c>
      <c r="D2992">
        <v>11</v>
      </c>
      <c r="E2992">
        <v>0</v>
      </c>
      <c r="F2992" t="s">
        <v>15</v>
      </c>
      <c r="G2992" t="s">
        <v>8748</v>
      </c>
      <c r="H2992" t="s">
        <v>8749</v>
      </c>
      <c r="I2992">
        <v>508</v>
      </c>
      <c r="J2992" t="b">
        <v>0</v>
      </c>
      <c r="K2992">
        <v>354</v>
      </c>
      <c r="L2992">
        <v>1569</v>
      </c>
      <c r="M2992" s="1">
        <v>43422.376423611109</v>
      </c>
    </row>
    <row r="2993" spans="1:13">
      <c r="A2993" t="s">
        <v>8750</v>
      </c>
      <c r="B2993" s="1">
        <v>43928.067546296297</v>
      </c>
      <c r="C2993" t="s">
        <v>8751</v>
      </c>
      <c r="D2993">
        <v>1</v>
      </c>
      <c r="E2993">
        <v>0</v>
      </c>
      <c r="F2993" t="s">
        <v>15</v>
      </c>
      <c r="H2993" t="s">
        <v>8752</v>
      </c>
      <c r="I2993">
        <v>102</v>
      </c>
      <c r="J2993" t="b">
        <v>0</v>
      </c>
      <c r="K2993">
        <v>551</v>
      </c>
      <c r="L2993">
        <v>2548</v>
      </c>
      <c r="M2993" s="1">
        <v>42939.418738425928</v>
      </c>
    </row>
    <row r="2994" spans="1:13">
      <c r="A2994" t="s">
        <v>8753</v>
      </c>
      <c r="B2994" s="1">
        <v>43928.067094907405</v>
      </c>
      <c r="C2994" t="e">
        <f ca="1">_xlfn.SINGLE(yukifuji_johnpe _xlfn.SINGLE(tempestpaniponi なるへそなるへそ。少額でクレカ使うってのが)),店に対して申し訳なかったけどアリっちゃあアリか。まぁ,PayPayとかも店にとったら変わらないのかもしれんが……。</f>
        <v>#NAME?</v>
      </c>
      <c r="D2994">
        <v>0</v>
      </c>
      <c r="E2994">
        <v>0</v>
      </c>
      <c r="F2994" t="s">
        <v>15</v>
      </c>
      <c r="H2994" t="s">
        <v>8754</v>
      </c>
      <c r="I2994">
        <v>481</v>
      </c>
      <c r="J2994" t="b">
        <v>0</v>
      </c>
      <c r="K2994">
        <v>419</v>
      </c>
      <c r="L2994">
        <v>5935</v>
      </c>
      <c r="M2994" s="1">
        <v>40962.626400462963</v>
      </c>
    </row>
    <row r="2995" spans="1:13">
      <c r="A2995" t="s">
        <v>8755</v>
      </c>
      <c r="B2995" s="1">
        <v>43928.065532407411</v>
      </c>
      <c r="C2995" t="s">
        <v>8756</v>
      </c>
      <c r="D2995">
        <v>2</v>
      </c>
      <c r="E2995">
        <v>0</v>
      </c>
      <c r="F2995" t="s">
        <v>15</v>
      </c>
      <c r="G2995" t="s">
        <v>3260</v>
      </c>
      <c r="H2995" t="s">
        <v>8757</v>
      </c>
      <c r="I2995">
        <v>2446</v>
      </c>
      <c r="J2995" t="b">
        <v>0</v>
      </c>
      <c r="K2995">
        <v>652</v>
      </c>
      <c r="L2995">
        <v>6348</v>
      </c>
      <c r="M2995" s="1">
        <v>40949.650405092594</v>
      </c>
    </row>
    <row r="2996" spans="1:13">
      <c r="A2996" t="s">
        <v>8758</v>
      </c>
      <c r="B2996" s="1">
        <v>43928.06523148148</v>
      </c>
      <c r="C2996" t="s">
        <v>8759</v>
      </c>
      <c r="D2996">
        <v>0</v>
      </c>
      <c r="E2996">
        <v>0</v>
      </c>
      <c r="F2996" t="s">
        <v>15</v>
      </c>
      <c r="G2996" t="s">
        <v>8760</v>
      </c>
      <c r="H2996" t="s">
        <v>8761</v>
      </c>
      <c r="I2996">
        <v>1043</v>
      </c>
      <c r="J2996" t="b">
        <v>0</v>
      </c>
      <c r="K2996">
        <v>827</v>
      </c>
      <c r="L2996">
        <v>104706</v>
      </c>
      <c r="M2996" s="1">
        <v>40933.365057870367</v>
      </c>
    </row>
    <row r="2997" spans="1:13" ht="135">
      <c r="A2997" t="s">
        <v>8762</v>
      </c>
      <c r="B2997" s="1">
        <v>43928.064837962964</v>
      </c>
      <c r="C2997" t="s">
        <v>8763</v>
      </c>
      <c r="D2997">
        <v>1</v>
      </c>
      <c r="E2997">
        <v>0</v>
      </c>
      <c r="F2997" t="s">
        <v>15</v>
      </c>
      <c r="G2997" t="s">
        <v>8764</v>
      </c>
      <c r="H2997" s="2" t="s">
        <v>8765</v>
      </c>
      <c r="I2997">
        <v>52</v>
      </c>
      <c r="J2997" t="b">
        <v>0</v>
      </c>
      <c r="K2997">
        <v>129</v>
      </c>
      <c r="L2997">
        <v>6268</v>
      </c>
      <c r="M2997" s="1">
        <v>43637.542847222219</v>
      </c>
    </row>
    <row r="2998" spans="1:13">
      <c r="A2998" t="s">
        <v>8766</v>
      </c>
      <c r="B2998" s="1">
        <v>43928.064837962964</v>
      </c>
      <c r="C2998" t="s">
        <v>8767</v>
      </c>
      <c r="D2998">
        <v>0</v>
      </c>
      <c r="E2998">
        <v>0</v>
      </c>
      <c r="F2998" t="s">
        <v>15</v>
      </c>
      <c r="G2998" t="s">
        <v>8768</v>
      </c>
      <c r="H2998" t="s">
        <v>8769</v>
      </c>
      <c r="I2998">
        <v>642</v>
      </c>
      <c r="J2998" t="b">
        <v>0</v>
      </c>
      <c r="K2998">
        <v>1893</v>
      </c>
      <c r="L2998">
        <v>87645</v>
      </c>
      <c r="M2998" s="1">
        <v>41815.323194444441</v>
      </c>
    </row>
    <row r="2999" spans="1:13">
      <c r="A2999" t="s">
        <v>8770</v>
      </c>
      <c r="B2999" s="1">
        <v>43928.061909722222</v>
      </c>
      <c r="C2999" t="s">
        <v>8771</v>
      </c>
      <c r="D2999">
        <v>61</v>
      </c>
      <c r="E2999">
        <v>3</v>
      </c>
      <c r="F2999" t="s">
        <v>15</v>
      </c>
      <c r="G2999" t="s">
        <v>1986</v>
      </c>
      <c r="H2999" t="s">
        <v>8772</v>
      </c>
      <c r="I2999">
        <v>7768</v>
      </c>
      <c r="J2999" t="b">
        <v>0</v>
      </c>
      <c r="K2999">
        <v>1085</v>
      </c>
      <c r="L2999">
        <v>1731</v>
      </c>
      <c r="M2999" s="1">
        <v>43687.483831018515</v>
      </c>
    </row>
    <row r="3000" spans="1:13">
      <c r="A3000" t="s">
        <v>8773</v>
      </c>
      <c r="B3000" s="1">
        <v>43928.061516203707</v>
      </c>
      <c r="C3000" t="s">
        <v>8774</v>
      </c>
      <c r="D3000">
        <v>15</v>
      </c>
      <c r="E3000">
        <v>0</v>
      </c>
      <c r="F3000" t="s">
        <v>15</v>
      </c>
      <c r="G3000" t="s">
        <v>1377</v>
      </c>
      <c r="H3000" t="s">
        <v>8775</v>
      </c>
      <c r="I3000">
        <v>2195</v>
      </c>
      <c r="J3000" t="b">
        <v>0</v>
      </c>
      <c r="K3000">
        <v>1669</v>
      </c>
      <c r="L3000">
        <v>16857</v>
      </c>
      <c r="M3000" s="1">
        <v>40710.702673611115</v>
      </c>
    </row>
    <row r="3001" spans="1:13" ht="135">
      <c r="A3001" t="s">
        <v>8776</v>
      </c>
      <c r="B3001" s="1">
        <v>43928.060370370367</v>
      </c>
      <c r="C3001" t="s">
        <v>8777</v>
      </c>
      <c r="D3001">
        <v>0</v>
      </c>
      <c r="E3001">
        <v>0</v>
      </c>
      <c r="F3001" t="s">
        <v>15</v>
      </c>
      <c r="G3001" t="s">
        <v>8778</v>
      </c>
      <c r="H3001" s="2" t="s">
        <v>8779</v>
      </c>
      <c r="I3001">
        <v>286</v>
      </c>
      <c r="J3001" t="b">
        <v>0</v>
      </c>
      <c r="K3001">
        <v>363</v>
      </c>
      <c r="L3001">
        <v>100783</v>
      </c>
      <c r="M3001" s="1">
        <v>41255.569965277777</v>
      </c>
    </row>
    <row r="3002" spans="1:13">
      <c r="A3002" t="s">
        <v>8780</v>
      </c>
      <c r="B3002" s="1">
        <v>43928.060370370367</v>
      </c>
      <c r="C3002" t="s">
        <v>8781</v>
      </c>
      <c r="D3002">
        <v>39</v>
      </c>
      <c r="E3002">
        <v>2</v>
      </c>
      <c r="F3002" t="s">
        <v>15</v>
      </c>
      <c r="G3002" t="s">
        <v>8782</v>
      </c>
      <c r="H3002" t="s">
        <v>8783</v>
      </c>
      <c r="I3002">
        <v>5160</v>
      </c>
      <c r="J3002" t="b">
        <v>0</v>
      </c>
      <c r="K3002">
        <v>1551</v>
      </c>
      <c r="L3002">
        <v>38725</v>
      </c>
      <c r="M3002" s="1">
        <v>40773.170451388891</v>
      </c>
    </row>
    <row r="3003" spans="1:13">
      <c r="A3003" t="s">
        <v>8784</v>
      </c>
      <c r="B3003" s="1">
        <v>43928.059386574074</v>
      </c>
      <c r="C3003" t="s">
        <v>8785</v>
      </c>
      <c r="D3003">
        <v>0</v>
      </c>
      <c r="E3003">
        <v>0</v>
      </c>
      <c r="F3003" t="s">
        <v>15</v>
      </c>
      <c r="G3003" t="s">
        <v>2912</v>
      </c>
      <c r="H3003" t="s">
        <v>8786</v>
      </c>
      <c r="I3003">
        <v>246</v>
      </c>
      <c r="J3003" t="b">
        <v>0</v>
      </c>
      <c r="K3003">
        <v>373</v>
      </c>
      <c r="L3003">
        <v>22957</v>
      </c>
      <c r="M3003" s="1">
        <v>42527.630578703705</v>
      </c>
    </row>
    <row r="3004" spans="1:13">
      <c r="A3004" t="s">
        <v>7258</v>
      </c>
      <c r="B3004" s="1">
        <v>43928.059131944443</v>
      </c>
      <c r="C3004" t="s">
        <v>8787</v>
      </c>
      <c r="D3004">
        <v>0</v>
      </c>
      <c r="E3004">
        <v>0</v>
      </c>
      <c r="F3004" t="s">
        <v>15</v>
      </c>
      <c r="G3004" t="s">
        <v>7260</v>
      </c>
      <c r="H3004" t="s">
        <v>7261</v>
      </c>
      <c r="I3004">
        <v>3656</v>
      </c>
      <c r="J3004" t="b">
        <v>0</v>
      </c>
      <c r="K3004">
        <v>872</v>
      </c>
      <c r="L3004">
        <v>13118</v>
      </c>
      <c r="M3004" s="1">
        <v>42830.298726851855</v>
      </c>
    </row>
    <row r="3005" spans="1:13">
      <c r="A3005" t="s">
        <v>8788</v>
      </c>
      <c r="B3005" s="1">
        <v>43928.05810185185</v>
      </c>
      <c r="C3005" t="s">
        <v>8789</v>
      </c>
      <c r="D3005">
        <v>1</v>
      </c>
      <c r="E3005">
        <v>0</v>
      </c>
      <c r="F3005" t="s">
        <v>15</v>
      </c>
      <c r="H3005" t="s">
        <v>8790</v>
      </c>
      <c r="I3005">
        <v>8</v>
      </c>
      <c r="J3005" t="b">
        <v>0</v>
      </c>
      <c r="K3005">
        <v>35</v>
      </c>
      <c r="L3005">
        <v>68</v>
      </c>
      <c r="M3005" s="1">
        <v>43735.855868055558</v>
      </c>
    </row>
    <row r="3006" spans="1:13" ht="54">
      <c r="A3006" t="s">
        <v>8791</v>
      </c>
      <c r="B3006" s="1">
        <v>43928.05809027778</v>
      </c>
      <c r="C3006" t="s">
        <v>8792</v>
      </c>
      <c r="D3006">
        <v>8</v>
      </c>
      <c r="E3006">
        <v>0</v>
      </c>
      <c r="F3006" t="s">
        <v>15</v>
      </c>
      <c r="G3006" t="s">
        <v>8793</v>
      </c>
      <c r="H3006" s="2" t="s">
        <v>8794</v>
      </c>
      <c r="I3006">
        <v>383</v>
      </c>
      <c r="J3006" t="b">
        <v>0</v>
      </c>
      <c r="K3006">
        <v>206</v>
      </c>
      <c r="L3006">
        <v>58805</v>
      </c>
      <c r="M3006" s="1">
        <v>40358.585601851853</v>
      </c>
    </row>
    <row r="3007" spans="1:13">
      <c r="A3007" t="s">
        <v>8795</v>
      </c>
      <c r="B3007" s="1">
        <v>43928.05773148148</v>
      </c>
      <c r="C3007" t="s">
        <v>8796</v>
      </c>
      <c r="D3007">
        <v>2</v>
      </c>
      <c r="E3007">
        <v>0</v>
      </c>
      <c r="F3007" t="s">
        <v>15</v>
      </c>
      <c r="H3007" t="s">
        <v>8797</v>
      </c>
      <c r="I3007">
        <v>468</v>
      </c>
      <c r="J3007" t="b">
        <v>0</v>
      </c>
      <c r="K3007">
        <v>522</v>
      </c>
      <c r="L3007">
        <v>89444</v>
      </c>
      <c r="M3007" s="1">
        <v>42535.397581018522</v>
      </c>
    </row>
    <row r="3008" spans="1:13">
      <c r="A3008" t="s">
        <v>8798</v>
      </c>
      <c r="B3008" s="1">
        <v>43928.05741898148</v>
      </c>
      <c r="C3008" t="s">
        <v>8799</v>
      </c>
      <c r="D3008">
        <v>1</v>
      </c>
      <c r="E3008">
        <v>0</v>
      </c>
      <c r="F3008" t="s">
        <v>15</v>
      </c>
      <c r="H3008" t="s">
        <v>8800</v>
      </c>
      <c r="I3008">
        <v>18</v>
      </c>
      <c r="J3008" t="b">
        <v>0</v>
      </c>
      <c r="K3008">
        <v>48</v>
      </c>
      <c r="L3008">
        <v>439</v>
      </c>
      <c r="M3008" s="1">
        <v>43749.169444444444</v>
      </c>
    </row>
    <row r="3009" spans="1:13">
      <c r="A3009" t="s">
        <v>8801</v>
      </c>
      <c r="B3009" s="1">
        <v>43928.057268518518</v>
      </c>
      <c r="C3009" t="s">
        <v>8802</v>
      </c>
      <c r="D3009">
        <v>0</v>
      </c>
      <c r="E3009">
        <v>0</v>
      </c>
      <c r="F3009" t="s">
        <v>15</v>
      </c>
      <c r="G3009" t="s">
        <v>8803</v>
      </c>
      <c r="H3009" t="s">
        <v>8804</v>
      </c>
      <c r="I3009">
        <v>1108</v>
      </c>
      <c r="J3009" t="b">
        <v>0</v>
      </c>
      <c r="K3009">
        <v>2498</v>
      </c>
      <c r="L3009">
        <v>7813</v>
      </c>
      <c r="M3009" s="1">
        <v>42978.231562499997</v>
      </c>
    </row>
    <row r="3010" spans="1:13">
      <c r="A3010" t="s">
        <v>8805</v>
      </c>
      <c r="B3010" s="1">
        <v>43928.056388888886</v>
      </c>
      <c r="C3010" t="s">
        <v>8806</v>
      </c>
      <c r="D3010">
        <v>3</v>
      </c>
      <c r="E3010">
        <v>0</v>
      </c>
      <c r="F3010" t="s">
        <v>15</v>
      </c>
      <c r="I3010">
        <v>25</v>
      </c>
      <c r="J3010" t="b">
        <v>0</v>
      </c>
      <c r="K3010">
        <v>79</v>
      </c>
      <c r="L3010">
        <v>381</v>
      </c>
      <c r="M3010" s="1">
        <v>43682.225972222222</v>
      </c>
    </row>
    <row r="3011" spans="1:13">
      <c r="A3011" t="s">
        <v>8807</v>
      </c>
      <c r="B3011" s="1">
        <v>43928.055428240739</v>
      </c>
      <c r="C3011" t="s">
        <v>8808</v>
      </c>
      <c r="D3011">
        <v>0</v>
      </c>
      <c r="E3011">
        <v>0</v>
      </c>
      <c r="F3011" t="s">
        <v>15</v>
      </c>
      <c r="H3011" t="s">
        <v>8809</v>
      </c>
      <c r="I3011">
        <v>178</v>
      </c>
      <c r="J3011" t="b">
        <v>0</v>
      </c>
      <c r="K3011">
        <v>231</v>
      </c>
      <c r="L3011">
        <v>6025</v>
      </c>
      <c r="M3011" s="1">
        <v>42299.592766203707</v>
      </c>
    </row>
    <row r="3012" spans="1:13">
      <c r="A3012" t="s">
        <v>8810</v>
      </c>
      <c r="B3012" s="1">
        <v>43928.055335648147</v>
      </c>
      <c r="C3012" t="s">
        <v>8811</v>
      </c>
      <c r="D3012">
        <v>1</v>
      </c>
      <c r="E3012">
        <v>0</v>
      </c>
      <c r="F3012" t="s">
        <v>15</v>
      </c>
      <c r="G3012" t="s">
        <v>8812</v>
      </c>
      <c r="H3012" t="s">
        <v>8813</v>
      </c>
      <c r="I3012">
        <v>332</v>
      </c>
      <c r="J3012" t="b">
        <v>0</v>
      </c>
      <c r="K3012">
        <v>323</v>
      </c>
      <c r="L3012">
        <v>12752</v>
      </c>
      <c r="M3012" s="1">
        <v>42793.599236111113</v>
      </c>
    </row>
    <row r="3013" spans="1:13">
      <c r="A3013" t="s">
        <v>8814</v>
      </c>
      <c r="B3013" s="1">
        <v>43928.054502314815</v>
      </c>
      <c r="C3013" t="s">
        <v>8815</v>
      </c>
      <c r="D3013">
        <v>0</v>
      </c>
      <c r="E3013">
        <v>0</v>
      </c>
      <c r="F3013" t="s">
        <v>15</v>
      </c>
      <c r="I3013">
        <v>1016</v>
      </c>
      <c r="J3013" t="b">
        <v>0</v>
      </c>
      <c r="K3013">
        <v>1618</v>
      </c>
      <c r="L3013">
        <v>12888</v>
      </c>
      <c r="M3013" s="1">
        <v>41980.395208333335</v>
      </c>
    </row>
    <row r="3014" spans="1:13">
      <c r="A3014" t="s">
        <v>8816</v>
      </c>
      <c r="B3014" s="1">
        <v>43928.054456018515</v>
      </c>
      <c r="C3014" t="s">
        <v>8817</v>
      </c>
      <c r="D3014">
        <v>0</v>
      </c>
      <c r="E3014">
        <v>0</v>
      </c>
      <c r="F3014" t="s">
        <v>15</v>
      </c>
      <c r="G3014" t="s">
        <v>8818</v>
      </c>
      <c r="H3014" t="s">
        <v>8819</v>
      </c>
      <c r="I3014">
        <v>140</v>
      </c>
      <c r="J3014" t="b">
        <v>0</v>
      </c>
      <c r="K3014">
        <v>124</v>
      </c>
      <c r="L3014">
        <v>20108</v>
      </c>
      <c r="M3014" s="1">
        <v>41561.144930555558</v>
      </c>
    </row>
    <row r="3015" spans="1:13">
      <c r="A3015" t="s">
        <v>8820</v>
      </c>
      <c r="B3015" s="1">
        <v>43928.054247685184</v>
      </c>
      <c r="C3015" t="s">
        <v>8821</v>
      </c>
      <c r="D3015">
        <v>1</v>
      </c>
      <c r="E3015">
        <v>0</v>
      </c>
      <c r="F3015" t="s">
        <v>15</v>
      </c>
      <c r="H3015" t="s">
        <v>8822</v>
      </c>
      <c r="I3015">
        <v>40</v>
      </c>
      <c r="J3015" t="b">
        <v>0</v>
      </c>
      <c r="K3015">
        <v>184</v>
      </c>
      <c r="L3015">
        <v>85</v>
      </c>
      <c r="M3015" s="1">
        <v>43833.613993055558</v>
      </c>
    </row>
    <row r="3016" spans="1:13" ht="135">
      <c r="A3016" t="s">
        <v>8762</v>
      </c>
      <c r="B3016" s="1">
        <v>43928.054016203707</v>
      </c>
      <c r="C3016" t="s">
        <v>8823</v>
      </c>
      <c r="D3016">
        <v>0</v>
      </c>
      <c r="E3016">
        <v>0</v>
      </c>
      <c r="F3016" t="s">
        <v>15</v>
      </c>
      <c r="G3016" t="s">
        <v>8764</v>
      </c>
      <c r="H3016" s="2" t="s">
        <v>8765</v>
      </c>
      <c r="I3016">
        <v>52</v>
      </c>
      <c r="J3016" t="b">
        <v>0</v>
      </c>
      <c r="K3016">
        <v>129</v>
      </c>
      <c r="L3016">
        <v>6268</v>
      </c>
      <c r="M3016" s="1">
        <v>43637.542847222219</v>
      </c>
    </row>
    <row r="3017" spans="1:13">
      <c r="A3017" t="s">
        <v>8824</v>
      </c>
      <c r="B3017" s="1">
        <v>43928.053935185184</v>
      </c>
      <c r="C3017" t="s">
        <v>8825</v>
      </c>
      <c r="D3017">
        <v>0</v>
      </c>
      <c r="E3017">
        <v>0</v>
      </c>
      <c r="F3017" t="s">
        <v>15</v>
      </c>
      <c r="G3017" t="s">
        <v>8826</v>
      </c>
      <c r="H3017" t="s">
        <v>8827</v>
      </c>
      <c r="I3017">
        <v>390</v>
      </c>
      <c r="J3017" t="b">
        <v>0</v>
      </c>
      <c r="K3017">
        <v>398</v>
      </c>
      <c r="L3017">
        <v>13759</v>
      </c>
      <c r="M3017" s="1">
        <v>43271.131886574076</v>
      </c>
    </row>
    <row r="3018" spans="1:13" ht="94.5">
      <c r="A3018" t="s">
        <v>8828</v>
      </c>
      <c r="B3018" s="1">
        <v>43928.053483796299</v>
      </c>
      <c r="C3018" t="s">
        <v>8829</v>
      </c>
      <c r="D3018">
        <v>13</v>
      </c>
      <c r="E3018">
        <v>7</v>
      </c>
      <c r="F3018" t="s">
        <v>15</v>
      </c>
      <c r="G3018" t="s">
        <v>8830</v>
      </c>
      <c r="H3018" s="2" t="s">
        <v>8831</v>
      </c>
      <c r="I3018">
        <v>1562</v>
      </c>
      <c r="J3018" t="b">
        <v>0</v>
      </c>
      <c r="K3018">
        <v>2151</v>
      </c>
      <c r="L3018">
        <v>7806</v>
      </c>
      <c r="M3018" s="1">
        <v>40432.69122685185</v>
      </c>
    </row>
    <row r="3019" spans="1:13" ht="135">
      <c r="A3019" t="s">
        <v>8762</v>
      </c>
      <c r="B3019" s="1">
        <v>43928.052939814814</v>
      </c>
      <c r="C3019" t="s">
        <v>8832</v>
      </c>
      <c r="D3019">
        <v>0</v>
      </c>
      <c r="E3019">
        <v>0</v>
      </c>
      <c r="F3019" t="s">
        <v>15</v>
      </c>
      <c r="G3019" t="s">
        <v>8764</v>
      </c>
      <c r="H3019" s="2" t="s">
        <v>8765</v>
      </c>
      <c r="I3019">
        <v>52</v>
      </c>
      <c r="J3019" t="b">
        <v>0</v>
      </c>
      <c r="K3019">
        <v>129</v>
      </c>
      <c r="L3019">
        <v>6268</v>
      </c>
      <c r="M3019" s="1">
        <v>43637.542847222219</v>
      </c>
    </row>
    <row r="3020" spans="1:13" ht="54">
      <c r="A3020" t="s">
        <v>8833</v>
      </c>
      <c r="B3020" s="1">
        <v>43928.052604166667</v>
      </c>
      <c r="C3020" t="s">
        <v>8834</v>
      </c>
      <c r="D3020">
        <v>0</v>
      </c>
      <c r="E3020">
        <v>0</v>
      </c>
      <c r="F3020" t="s">
        <v>15</v>
      </c>
      <c r="G3020" t="s">
        <v>8835</v>
      </c>
      <c r="H3020" s="2" t="s">
        <v>8836</v>
      </c>
      <c r="I3020">
        <v>509</v>
      </c>
      <c r="J3020" t="b">
        <v>0</v>
      </c>
      <c r="K3020">
        <v>588</v>
      </c>
      <c r="L3020">
        <v>40290</v>
      </c>
      <c r="M3020" s="1">
        <v>40648.170717592591</v>
      </c>
    </row>
    <row r="3021" spans="1:13">
      <c r="A3021" t="s">
        <v>8837</v>
      </c>
      <c r="B3021" s="1">
        <v>43928.051898148151</v>
      </c>
      <c r="C3021" t="s">
        <v>8838</v>
      </c>
      <c r="D3021">
        <v>1</v>
      </c>
      <c r="E3021">
        <v>0</v>
      </c>
      <c r="F3021" t="s">
        <v>15</v>
      </c>
      <c r="G3021" t="s">
        <v>8839</v>
      </c>
      <c r="H3021" t="s">
        <v>8840</v>
      </c>
      <c r="I3021">
        <v>306</v>
      </c>
      <c r="J3021" t="b">
        <v>0</v>
      </c>
      <c r="K3021">
        <v>401</v>
      </c>
      <c r="L3021">
        <v>20594</v>
      </c>
      <c r="M3021" s="1">
        <v>43817.379155092596</v>
      </c>
    </row>
    <row r="3022" spans="1:13">
      <c r="A3022" t="s">
        <v>164</v>
      </c>
      <c r="B3022" s="1">
        <v>43928.051655092589</v>
      </c>
      <c r="C3022" t="s">
        <v>8841</v>
      </c>
      <c r="D3022">
        <v>1</v>
      </c>
      <c r="E3022">
        <v>0</v>
      </c>
      <c r="F3022" t="s">
        <v>15</v>
      </c>
      <c r="H3022" t="s">
        <v>166</v>
      </c>
      <c r="I3022">
        <v>1189</v>
      </c>
      <c r="J3022" t="b">
        <v>0</v>
      </c>
      <c r="K3022">
        <v>731</v>
      </c>
      <c r="L3022">
        <v>74039</v>
      </c>
      <c r="M3022" s="1">
        <v>40777.563738425924</v>
      </c>
    </row>
    <row r="3023" spans="1:13">
      <c r="A3023" t="s">
        <v>8842</v>
      </c>
      <c r="B3023" s="1">
        <v>43928.051365740743</v>
      </c>
      <c r="C3023" t="s">
        <v>8843</v>
      </c>
      <c r="D3023">
        <v>1</v>
      </c>
      <c r="E3023">
        <v>0</v>
      </c>
      <c r="F3023" t="s">
        <v>15</v>
      </c>
      <c r="H3023" t="s">
        <v>8844</v>
      </c>
      <c r="I3023">
        <v>908</v>
      </c>
      <c r="J3023" t="b">
        <v>0</v>
      </c>
      <c r="K3023">
        <v>1230</v>
      </c>
      <c r="L3023">
        <v>153247</v>
      </c>
      <c r="M3023" s="1">
        <v>40895.55060185185</v>
      </c>
    </row>
    <row r="3024" spans="1:13">
      <c r="A3024" t="s">
        <v>8845</v>
      </c>
      <c r="B3024" s="1">
        <v>43928.05133101852</v>
      </c>
      <c r="C3024" t="s">
        <v>8846</v>
      </c>
      <c r="D3024">
        <v>9</v>
      </c>
      <c r="E3024">
        <v>1</v>
      </c>
      <c r="F3024" t="s">
        <v>15</v>
      </c>
      <c r="G3024" t="s">
        <v>7450</v>
      </c>
      <c r="H3024" t="s">
        <v>8847</v>
      </c>
      <c r="I3024">
        <v>565</v>
      </c>
      <c r="J3024" t="b">
        <v>0</v>
      </c>
      <c r="K3024">
        <v>382</v>
      </c>
      <c r="L3024">
        <v>4433</v>
      </c>
      <c r="M3024" s="1">
        <v>41105.567395833335</v>
      </c>
    </row>
    <row r="3025" spans="1:13">
      <c r="A3025" t="s">
        <v>8848</v>
      </c>
      <c r="B3025" s="1">
        <v>43928.051238425927</v>
      </c>
      <c r="C3025" t="s">
        <v>8849</v>
      </c>
      <c r="D3025">
        <v>1</v>
      </c>
      <c r="E3025">
        <v>0</v>
      </c>
      <c r="F3025" t="s">
        <v>15</v>
      </c>
      <c r="G3025" t="s">
        <v>8850</v>
      </c>
      <c r="H3025" t="s">
        <v>8851</v>
      </c>
      <c r="I3025">
        <v>419</v>
      </c>
      <c r="J3025" t="b">
        <v>0</v>
      </c>
      <c r="K3025">
        <v>369</v>
      </c>
      <c r="L3025">
        <v>235</v>
      </c>
      <c r="M3025" s="1">
        <v>43898.363113425927</v>
      </c>
    </row>
    <row r="3026" spans="1:13" ht="94.5">
      <c r="A3026" t="s">
        <v>8852</v>
      </c>
      <c r="B3026" s="1">
        <v>43928.050081018519</v>
      </c>
      <c r="C3026" t="s">
        <v>8853</v>
      </c>
      <c r="D3026">
        <v>1</v>
      </c>
      <c r="E3026">
        <v>0</v>
      </c>
      <c r="F3026" t="s">
        <v>15</v>
      </c>
      <c r="G3026" t="s">
        <v>72</v>
      </c>
      <c r="H3026" s="2" t="s">
        <v>8854</v>
      </c>
      <c r="I3026">
        <v>584</v>
      </c>
      <c r="J3026" t="b">
        <v>0</v>
      </c>
      <c r="K3026">
        <v>894</v>
      </c>
      <c r="L3026">
        <v>55543</v>
      </c>
      <c r="M3026" s="1">
        <v>40307.501099537039</v>
      </c>
    </row>
    <row r="3027" spans="1:13">
      <c r="A3027" t="s">
        <v>8855</v>
      </c>
      <c r="B3027" s="1">
        <v>43928.048645833333</v>
      </c>
      <c r="C3027" t="s">
        <v>8856</v>
      </c>
      <c r="D3027">
        <v>1</v>
      </c>
      <c r="E3027">
        <v>0</v>
      </c>
      <c r="F3027" t="s">
        <v>15</v>
      </c>
      <c r="G3027" t="s">
        <v>8857</v>
      </c>
      <c r="H3027" t="s">
        <v>8858</v>
      </c>
      <c r="I3027">
        <v>98</v>
      </c>
      <c r="J3027" t="b">
        <v>0</v>
      </c>
      <c r="K3027">
        <v>74</v>
      </c>
      <c r="L3027">
        <v>1711</v>
      </c>
      <c r="M3027" s="1">
        <v>43057.36446759259</v>
      </c>
    </row>
    <row r="3028" spans="1:13">
      <c r="A3028" t="s">
        <v>8859</v>
      </c>
      <c r="B3028" s="1">
        <v>43928.047256944446</v>
      </c>
      <c r="C3028" t="s">
        <v>8860</v>
      </c>
      <c r="D3028">
        <v>9</v>
      </c>
      <c r="E3028">
        <v>0</v>
      </c>
      <c r="F3028" t="s">
        <v>15</v>
      </c>
      <c r="G3028" t="s">
        <v>1007</v>
      </c>
      <c r="H3028" t="s">
        <v>8861</v>
      </c>
      <c r="I3028">
        <v>3803</v>
      </c>
      <c r="J3028" t="b">
        <v>0</v>
      </c>
      <c r="K3028">
        <v>4</v>
      </c>
      <c r="L3028">
        <v>10261</v>
      </c>
      <c r="M3028" s="1">
        <v>40730.17633101852</v>
      </c>
    </row>
    <row r="3029" spans="1:13">
      <c r="A3029" t="s">
        <v>8862</v>
      </c>
      <c r="B3029" s="1">
        <v>43928.046238425923</v>
      </c>
      <c r="C3029" t="e">
        <f ca="1">miraikyoto2020 普段はお気に入りの着物でメディア使って必死にアピール。コロナが流行り始めの中でのPayPayとの協力会見の時はいい笑顔でしたね。今息してますか？緊急事態宣言でますけどご存知ですか？一日も早くあなたの好きなメディアに出てきて下さい。</f>
        <v>#NAME?</v>
      </c>
      <c r="D3029">
        <v>2</v>
      </c>
      <c r="E3029">
        <v>0</v>
      </c>
      <c r="F3029" t="s">
        <v>15</v>
      </c>
      <c r="I3029">
        <v>2</v>
      </c>
      <c r="J3029" t="b">
        <v>0</v>
      </c>
      <c r="K3029">
        <v>42</v>
      </c>
      <c r="L3029">
        <v>394</v>
      </c>
      <c r="M3029" s="1">
        <v>43831.910358796296</v>
      </c>
    </row>
    <row r="3030" spans="1:13">
      <c r="A3030" t="s">
        <v>121</v>
      </c>
      <c r="B3030" s="1">
        <v>43928.044907407406</v>
      </c>
      <c r="C3030" t="s">
        <v>8863</v>
      </c>
      <c r="D3030">
        <v>0</v>
      </c>
      <c r="E3030">
        <v>0</v>
      </c>
      <c r="F3030" t="s">
        <v>15</v>
      </c>
      <c r="H3030" t="s">
        <v>123</v>
      </c>
      <c r="I3030">
        <v>3</v>
      </c>
      <c r="J3030" t="b">
        <v>0</v>
      </c>
      <c r="K3030">
        <v>0</v>
      </c>
      <c r="L3030">
        <v>95</v>
      </c>
      <c r="M3030" s="1">
        <v>43924.244016203702</v>
      </c>
    </row>
    <row r="3031" spans="1:13">
      <c r="A3031" t="s">
        <v>8864</v>
      </c>
      <c r="B3031" s="1">
        <v>43928.044548611113</v>
      </c>
      <c r="C3031" t="s">
        <v>8865</v>
      </c>
      <c r="D3031">
        <v>0</v>
      </c>
      <c r="E3031">
        <v>0</v>
      </c>
      <c r="F3031" t="s">
        <v>15</v>
      </c>
      <c r="H3031" t="s">
        <v>8866</v>
      </c>
      <c r="I3031">
        <v>756</v>
      </c>
      <c r="J3031" t="b">
        <v>0</v>
      </c>
      <c r="K3031">
        <v>76</v>
      </c>
      <c r="L3031">
        <v>1260</v>
      </c>
      <c r="M3031" s="1">
        <v>43779.54409722222</v>
      </c>
    </row>
    <row r="3032" spans="1:13">
      <c r="A3032" t="s">
        <v>8867</v>
      </c>
      <c r="B3032" s="1">
        <v>43928.044178240743</v>
      </c>
      <c r="C3032" t="s">
        <v>8868</v>
      </c>
      <c r="D3032">
        <v>5</v>
      </c>
      <c r="E3032">
        <v>0</v>
      </c>
      <c r="F3032" t="s">
        <v>15</v>
      </c>
      <c r="H3032" t="s">
        <v>8869</v>
      </c>
      <c r="I3032">
        <v>72</v>
      </c>
      <c r="J3032" t="b">
        <v>0</v>
      </c>
      <c r="K3032">
        <v>9</v>
      </c>
      <c r="L3032">
        <v>11</v>
      </c>
      <c r="M3032" s="1">
        <v>43921.642962962964</v>
      </c>
    </row>
    <row r="3033" spans="1:13">
      <c r="A3033" t="s">
        <v>8870</v>
      </c>
      <c r="B3033" s="1">
        <v>43928.043912037036</v>
      </c>
      <c r="C3033" t="s">
        <v>8871</v>
      </c>
      <c r="D3033">
        <v>0</v>
      </c>
      <c r="E3033">
        <v>0</v>
      </c>
      <c r="F3033" t="s">
        <v>15</v>
      </c>
      <c r="G3033" t="s">
        <v>8872</v>
      </c>
      <c r="H3033" t="s">
        <v>8873</v>
      </c>
      <c r="I3033">
        <v>163</v>
      </c>
      <c r="J3033" t="b">
        <v>0</v>
      </c>
      <c r="K3033">
        <v>191</v>
      </c>
      <c r="L3033">
        <v>3364</v>
      </c>
      <c r="M3033" s="1">
        <v>42097.582476851851</v>
      </c>
    </row>
    <row r="3034" spans="1:13">
      <c r="A3034" t="s">
        <v>8874</v>
      </c>
      <c r="B3034" s="1">
        <v>43928.043263888889</v>
      </c>
      <c r="C3034" t="s">
        <v>8875</v>
      </c>
      <c r="D3034">
        <v>4</v>
      </c>
      <c r="E3034">
        <v>0</v>
      </c>
      <c r="F3034" t="s">
        <v>15</v>
      </c>
      <c r="G3034" t="s">
        <v>8876</v>
      </c>
      <c r="H3034" t="s">
        <v>8877</v>
      </c>
      <c r="I3034">
        <v>363</v>
      </c>
      <c r="J3034" t="b">
        <v>0</v>
      </c>
      <c r="K3034">
        <v>355</v>
      </c>
      <c r="L3034">
        <v>649</v>
      </c>
      <c r="M3034" s="1">
        <v>42425.628379629627</v>
      </c>
    </row>
    <row r="3035" spans="1:13">
      <c r="A3035" t="s">
        <v>8878</v>
      </c>
      <c r="B3035" s="1">
        <v>43928.042719907404</v>
      </c>
      <c r="C3035" t="s">
        <v>8879</v>
      </c>
      <c r="D3035">
        <v>1</v>
      </c>
      <c r="E3035">
        <v>0</v>
      </c>
      <c r="F3035" t="s">
        <v>15</v>
      </c>
      <c r="G3035" t="s">
        <v>8880</v>
      </c>
      <c r="H3035" t="s">
        <v>8881</v>
      </c>
      <c r="I3035">
        <v>353</v>
      </c>
      <c r="J3035" t="b">
        <v>0</v>
      </c>
      <c r="K3035">
        <v>303</v>
      </c>
      <c r="L3035">
        <v>60129</v>
      </c>
      <c r="M3035" s="1">
        <v>40130.243298611109</v>
      </c>
    </row>
    <row r="3036" spans="1:13">
      <c r="A3036" t="s">
        <v>8882</v>
      </c>
      <c r="B3036" s="1">
        <v>43928.042615740742</v>
      </c>
      <c r="C3036" t="s">
        <v>8883</v>
      </c>
      <c r="D3036">
        <v>0</v>
      </c>
      <c r="E3036">
        <v>0</v>
      </c>
      <c r="F3036" t="s">
        <v>15</v>
      </c>
      <c r="H3036" t="s">
        <v>8884</v>
      </c>
      <c r="I3036">
        <v>55</v>
      </c>
      <c r="J3036" t="b">
        <v>0</v>
      </c>
      <c r="K3036">
        <v>80</v>
      </c>
      <c r="L3036">
        <v>696</v>
      </c>
      <c r="M3036" s="1">
        <v>43859.233831018515</v>
      </c>
    </row>
    <row r="3037" spans="1:13">
      <c r="A3037" t="s">
        <v>434</v>
      </c>
      <c r="B3037" s="1">
        <v>43928.042071759257</v>
      </c>
      <c r="C3037" t="s">
        <v>8885</v>
      </c>
      <c r="D3037">
        <v>0</v>
      </c>
      <c r="E3037">
        <v>0</v>
      </c>
      <c r="F3037" t="s">
        <v>15</v>
      </c>
      <c r="G3037" t="e">
        <f ca="1">_xlfn.SINGLE(doryaseria _xlfn.SINGLE(ser1alcode))</f>
        <v>#NAME?</v>
      </c>
      <c r="H3037" t="s">
        <v>436</v>
      </c>
      <c r="I3037">
        <v>2435</v>
      </c>
      <c r="J3037" t="b">
        <v>0</v>
      </c>
      <c r="K3037">
        <v>28</v>
      </c>
      <c r="L3037">
        <v>910</v>
      </c>
      <c r="M3037" s="1">
        <v>43558.296238425923</v>
      </c>
    </row>
    <row r="3038" spans="1:13">
      <c r="A3038" t="s">
        <v>8886</v>
      </c>
      <c r="B3038" s="1">
        <v>43928.04173611111</v>
      </c>
      <c r="C3038" t="s">
        <v>8887</v>
      </c>
      <c r="D3038">
        <v>1</v>
      </c>
      <c r="E3038">
        <v>0</v>
      </c>
      <c r="F3038" t="s">
        <v>15</v>
      </c>
      <c r="H3038" t="s">
        <v>8888</v>
      </c>
      <c r="I3038">
        <v>311</v>
      </c>
      <c r="J3038" t="b">
        <v>0</v>
      </c>
      <c r="K3038">
        <v>56</v>
      </c>
      <c r="L3038">
        <v>1482</v>
      </c>
      <c r="M3038" s="1">
        <v>43910.248703703706</v>
      </c>
    </row>
    <row r="3039" spans="1:13">
      <c r="A3039" t="s">
        <v>8889</v>
      </c>
      <c r="B3039" s="1">
        <v>43928.041307870371</v>
      </c>
      <c r="C3039" t="s">
        <v>8890</v>
      </c>
      <c r="D3039">
        <v>0</v>
      </c>
      <c r="E3039">
        <v>0</v>
      </c>
      <c r="F3039" t="s">
        <v>15</v>
      </c>
      <c r="G3039" t="s">
        <v>1317</v>
      </c>
      <c r="H3039" t="s">
        <v>8891</v>
      </c>
      <c r="I3039">
        <v>185</v>
      </c>
      <c r="J3039" t="b">
        <v>0</v>
      </c>
      <c r="K3039">
        <v>185</v>
      </c>
      <c r="L3039">
        <v>122622</v>
      </c>
      <c r="M3039" s="1">
        <v>40722.947210648148</v>
      </c>
    </row>
    <row r="3040" spans="1:13">
      <c r="A3040" t="s">
        <v>5281</v>
      </c>
      <c r="B3040" s="1">
        <v>43928.04111111111</v>
      </c>
      <c r="C3040" t="s">
        <v>8892</v>
      </c>
      <c r="D3040">
        <v>1</v>
      </c>
      <c r="E3040">
        <v>0</v>
      </c>
      <c r="F3040" t="s">
        <v>15</v>
      </c>
      <c r="G3040" t="s">
        <v>5283</v>
      </c>
      <c r="H3040" t="s">
        <v>5284</v>
      </c>
      <c r="I3040">
        <v>227</v>
      </c>
      <c r="J3040" t="b">
        <v>0</v>
      </c>
      <c r="K3040">
        <v>229</v>
      </c>
      <c r="L3040">
        <v>20255</v>
      </c>
      <c r="M3040" s="1">
        <v>43593.72859953704</v>
      </c>
    </row>
    <row r="3041" spans="1:13">
      <c r="A3041" t="s">
        <v>8893</v>
      </c>
      <c r="B3041" s="1">
        <v>43928.040833333333</v>
      </c>
      <c r="C3041" t="s">
        <v>8894</v>
      </c>
      <c r="D3041">
        <v>0</v>
      </c>
      <c r="E3041">
        <v>0</v>
      </c>
      <c r="F3041" t="s">
        <v>15</v>
      </c>
      <c r="G3041" t="s">
        <v>8895</v>
      </c>
      <c r="H3041" t="s">
        <v>8896</v>
      </c>
      <c r="I3041">
        <v>1174</v>
      </c>
      <c r="J3041" t="b">
        <v>0</v>
      </c>
      <c r="K3041">
        <v>1558</v>
      </c>
      <c r="L3041">
        <v>49410</v>
      </c>
      <c r="M3041" s="1">
        <v>41392.655486111114</v>
      </c>
    </row>
    <row r="3042" spans="1:13">
      <c r="A3042" t="s">
        <v>8897</v>
      </c>
      <c r="B3042" s="1">
        <v>43928.040173611109</v>
      </c>
      <c r="C3042" t="e">
        <f ca="1">_xlfn.SINGLE(kawausoninarita _xlfn.SINGLE(sakayuni0426 くっそwwwwwPayPay対応してますか？←))</f>
        <v>#NAME?</v>
      </c>
      <c r="D3042">
        <v>0</v>
      </c>
      <c r="E3042">
        <v>0</v>
      </c>
      <c r="F3042" t="s">
        <v>15</v>
      </c>
      <c r="G3042" t="s">
        <v>4852</v>
      </c>
      <c r="H3042" t="s">
        <v>8898</v>
      </c>
      <c r="I3042">
        <v>1101</v>
      </c>
      <c r="J3042" t="b">
        <v>0</v>
      </c>
      <c r="K3042">
        <v>680</v>
      </c>
      <c r="L3042">
        <v>50824</v>
      </c>
      <c r="M3042" s="1">
        <v>42257.398136574076</v>
      </c>
    </row>
    <row r="3043" spans="1:13">
      <c r="A3043" t="s">
        <v>8899</v>
      </c>
      <c r="B3043" s="1">
        <v>43928.040069444447</v>
      </c>
      <c r="C3043" t="s">
        <v>8900</v>
      </c>
      <c r="D3043">
        <v>11</v>
      </c>
      <c r="E3043">
        <v>0</v>
      </c>
      <c r="F3043" t="s">
        <v>15</v>
      </c>
      <c r="G3043" t="s">
        <v>8901</v>
      </c>
      <c r="H3043" t="s">
        <v>8902</v>
      </c>
      <c r="I3043">
        <v>2785</v>
      </c>
      <c r="J3043" t="b">
        <v>0</v>
      </c>
      <c r="K3043">
        <v>827</v>
      </c>
      <c r="L3043">
        <v>117818</v>
      </c>
      <c r="M3043" s="1">
        <v>40627.739942129629</v>
      </c>
    </row>
    <row r="3044" spans="1:13" ht="67.5">
      <c r="A3044" t="s">
        <v>8903</v>
      </c>
      <c r="B3044" s="1">
        <v>43928.039918981478</v>
      </c>
      <c r="C3044" t="s">
        <v>8904</v>
      </c>
      <c r="D3044">
        <v>1</v>
      </c>
      <c r="E3044">
        <v>0</v>
      </c>
      <c r="F3044" t="s">
        <v>15</v>
      </c>
      <c r="G3044" t="s">
        <v>8905</v>
      </c>
      <c r="H3044" s="2" t="s">
        <v>8906</v>
      </c>
      <c r="I3044">
        <v>342</v>
      </c>
      <c r="J3044" t="b">
        <v>0</v>
      </c>
      <c r="K3044">
        <v>448</v>
      </c>
      <c r="L3044">
        <v>1733</v>
      </c>
      <c r="M3044" s="1">
        <v>41832.872314814813</v>
      </c>
    </row>
    <row r="3045" spans="1:13">
      <c r="A3045" t="s">
        <v>8907</v>
      </c>
      <c r="B3045" s="1">
        <v>43928.039861111109</v>
      </c>
      <c r="C3045" t="s">
        <v>8908</v>
      </c>
      <c r="D3045">
        <v>0</v>
      </c>
      <c r="E3045">
        <v>0</v>
      </c>
      <c r="F3045" t="s">
        <v>15</v>
      </c>
      <c r="G3045" t="s">
        <v>8909</v>
      </c>
      <c r="H3045" t="s">
        <v>8910</v>
      </c>
      <c r="I3045">
        <v>3313</v>
      </c>
      <c r="J3045" t="b">
        <v>0</v>
      </c>
      <c r="K3045">
        <v>4981</v>
      </c>
      <c r="L3045">
        <v>69024</v>
      </c>
      <c r="M3045" s="1">
        <v>42953.64335648148</v>
      </c>
    </row>
    <row r="3046" spans="1:13">
      <c r="A3046" t="s">
        <v>8911</v>
      </c>
      <c r="B3046" s="1">
        <v>43928.03974537037</v>
      </c>
      <c r="C3046" t="s">
        <v>8912</v>
      </c>
      <c r="D3046">
        <v>0</v>
      </c>
      <c r="E3046">
        <v>0</v>
      </c>
      <c r="F3046" t="s">
        <v>15</v>
      </c>
      <c r="G3046" t="s">
        <v>8913</v>
      </c>
      <c r="H3046" t="s">
        <v>8914</v>
      </c>
      <c r="I3046">
        <v>42</v>
      </c>
      <c r="J3046" t="b">
        <v>0</v>
      </c>
      <c r="K3046">
        <v>63</v>
      </c>
      <c r="L3046">
        <v>3677</v>
      </c>
      <c r="M3046" s="1">
        <v>41370.90283564815</v>
      </c>
    </row>
    <row r="3047" spans="1:13">
      <c r="A3047" t="s">
        <v>7844</v>
      </c>
      <c r="B3047" s="1">
        <v>43928.039537037039</v>
      </c>
      <c r="C3047" t="s">
        <v>8915</v>
      </c>
      <c r="D3047">
        <v>2</v>
      </c>
      <c r="E3047">
        <v>0</v>
      </c>
      <c r="F3047" t="s">
        <v>15</v>
      </c>
      <c r="G3047" t="s">
        <v>7845</v>
      </c>
      <c r="H3047" t="s">
        <v>7846</v>
      </c>
      <c r="I3047">
        <v>466</v>
      </c>
      <c r="J3047" t="b">
        <v>0</v>
      </c>
      <c r="K3047">
        <v>717</v>
      </c>
      <c r="L3047">
        <v>18654</v>
      </c>
      <c r="M3047" s="1">
        <v>41023.483773148146</v>
      </c>
    </row>
    <row r="3048" spans="1:13">
      <c r="A3048" t="s">
        <v>8916</v>
      </c>
      <c r="B3048" s="1">
        <v>43928.039317129631</v>
      </c>
      <c r="C3048" t="s">
        <v>8917</v>
      </c>
      <c r="D3048">
        <v>2</v>
      </c>
      <c r="E3048">
        <v>0</v>
      </c>
      <c r="F3048" t="s">
        <v>15</v>
      </c>
      <c r="G3048" t="s">
        <v>8918</v>
      </c>
      <c r="H3048" t="s">
        <v>8919</v>
      </c>
      <c r="I3048">
        <v>2696</v>
      </c>
      <c r="J3048" t="b">
        <v>0</v>
      </c>
      <c r="K3048">
        <v>485</v>
      </c>
      <c r="L3048">
        <v>30662</v>
      </c>
      <c r="M3048" s="1">
        <v>40817.347245370373</v>
      </c>
    </row>
    <row r="3049" spans="1:13" ht="54">
      <c r="A3049" t="s">
        <v>8920</v>
      </c>
      <c r="B3049" s="1">
        <v>43928.039178240739</v>
      </c>
      <c r="C3049" t="s">
        <v>8921</v>
      </c>
      <c r="D3049">
        <v>9</v>
      </c>
      <c r="E3049">
        <v>6</v>
      </c>
      <c r="F3049" t="s">
        <v>15</v>
      </c>
      <c r="H3049" s="2" t="s">
        <v>8922</v>
      </c>
      <c r="I3049">
        <v>86</v>
      </c>
      <c r="J3049" t="b">
        <v>0</v>
      </c>
      <c r="K3049">
        <v>64</v>
      </c>
      <c r="L3049">
        <v>640</v>
      </c>
      <c r="M3049" s="1">
        <v>40311.748564814814</v>
      </c>
    </row>
    <row r="3050" spans="1:13">
      <c r="A3050" t="s">
        <v>8923</v>
      </c>
      <c r="B3050" s="1">
        <v>43928.038900462961</v>
      </c>
      <c r="C3050" t="s">
        <v>8924</v>
      </c>
      <c r="D3050">
        <v>9</v>
      </c>
      <c r="E3050">
        <v>2</v>
      </c>
      <c r="F3050" t="s">
        <v>15</v>
      </c>
      <c r="G3050" t="s">
        <v>8925</v>
      </c>
      <c r="H3050" t="s">
        <v>8926</v>
      </c>
      <c r="I3050">
        <v>650</v>
      </c>
      <c r="J3050" t="b">
        <v>0</v>
      </c>
      <c r="K3050">
        <v>923</v>
      </c>
      <c r="L3050">
        <v>1445</v>
      </c>
      <c r="M3050" s="1">
        <v>40363.621655092589</v>
      </c>
    </row>
    <row r="3051" spans="1:13">
      <c r="A3051" t="s">
        <v>8927</v>
      </c>
      <c r="B3051" s="1">
        <v>43928.038472222222</v>
      </c>
      <c r="C3051" t="s">
        <v>8928</v>
      </c>
      <c r="D3051">
        <v>0</v>
      </c>
      <c r="E3051">
        <v>0</v>
      </c>
      <c r="F3051" t="s">
        <v>15</v>
      </c>
      <c r="G3051" t="s">
        <v>8929</v>
      </c>
      <c r="H3051" t="s">
        <v>8930</v>
      </c>
      <c r="I3051">
        <v>943</v>
      </c>
      <c r="J3051" t="b">
        <v>0</v>
      </c>
      <c r="K3051">
        <v>273</v>
      </c>
      <c r="L3051">
        <v>81688</v>
      </c>
      <c r="M3051" s="1">
        <v>40151.067696759259</v>
      </c>
    </row>
    <row r="3052" spans="1:13">
      <c r="A3052" t="s">
        <v>8931</v>
      </c>
      <c r="B3052" s="1">
        <v>43928.037939814814</v>
      </c>
      <c r="C3052" t="s">
        <v>8932</v>
      </c>
      <c r="D3052">
        <v>4</v>
      </c>
      <c r="E3052">
        <v>0</v>
      </c>
      <c r="F3052" t="s">
        <v>15</v>
      </c>
      <c r="H3052" t="s">
        <v>8933</v>
      </c>
      <c r="I3052">
        <v>170</v>
      </c>
      <c r="J3052" t="b">
        <v>0</v>
      </c>
      <c r="K3052">
        <v>259</v>
      </c>
      <c r="L3052">
        <v>593</v>
      </c>
      <c r="M3052" s="1">
        <v>43449.98951388889</v>
      </c>
    </row>
    <row r="3053" spans="1:13">
      <c r="A3053" t="s">
        <v>8934</v>
      </c>
      <c r="B3053" s="1">
        <v>43928.037777777776</v>
      </c>
      <c r="C3053" t="s">
        <v>8935</v>
      </c>
      <c r="D3053">
        <v>1</v>
      </c>
      <c r="E3053">
        <v>0</v>
      </c>
      <c r="F3053" t="s">
        <v>15</v>
      </c>
      <c r="H3053" t="e">
        <f ca="1">MANIrrrrrrr 永遠のかまぼこアイルー推し</f>
        <v>#NAME?</v>
      </c>
      <c r="I3053">
        <v>84</v>
      </c>
      <c r="J3053" t="b">
        <v>0</v>
      </c>
      <c r="K3053">
        <v>181</v>
      </c>
      <c r="L3053">
        <v>17450</v>
      </c>
      <c r="M3053" s="1">
        <v>43304.141168981485</v>
      </c>
    </row>
    <row r="3054" spans="1:13">
      <c r="A3054" t="s">
        <v>49</v>
      </c>
      <c r="B3054" s="1">
        <v>43928.037175925929</v>
      </c>
      <c r="C3054" t="s">
        <v>8936</v>
      </c>
      <c r="D3054">
        <v>0</v>
      </c>
      <c r="E3054">
        <v>0</v>
      </c>
      <c r="F3054" t="s">
        <v>15</v>
      </c>
      <c r="H3054" t="s">
        <v>51</v>
      </c>
      <c r="I3054">
        <v>96</v>
      </c>
      <c r="J3054" t="b">
        <v>0</v>
      </c>
      <c r="K3054">
        <v>243</v>
      </c>
      <c r="L3054">
        <v>579</v>
      </c>
      <c r="M3054" s="1">
        <v>43744.311469907407</v>
      </c>
    </row>
    <row r="3055" spans="1:13">
      <c r="A3055" t="s">
        <v>5798</v>
      </c>
      <c r="B3055" s="1">
        <v>43928.036643518521</v>
      </c>
      <c r="C3055" t="s">
        <v>8937</v>
      </c>
      <c r="D3055">
        <v>25</v>
      </c>
      <c r="E3055">
        <v>5</v>
      </c>
      <c r="F3055" t="s">
        <v>15</v>
      </c>
      <c r="H3055" t="s">
        <v>5799</v>
      </c>
      <c r="I3055">
        <v>3877</v>
      </c>
      <c r="J3055" t="b">
        <v>0</v>
      </c>
      <c r="K3055">
        <v>4810</v>
      </c>
      <c r="L3055">
        <v>28203</v>
      </c>
      <c r="M3055" s="1">
        <v>41080.585347222222</v>
      </c>
    </row>
    <row r="3056" spans="1:13">
      <c r="A3056" t="s">
        <v>8938</v>
      </c>
      <c r="B3056" s="1">
        <v>43928.036446759259</v>
      </c>
      <c r="C3056" t="s">
        <v>8939</v>
      </c>
      <c r="D3056">
        <v>1</v>
      </c>
      <c r="E3056">
        <v>0</v>
      </c>
      <c r="F3056" t="s">
        <v>15</v>
      </c>
      <c r="G3056" t="s">
        <v>8940</v>
      </c>
      <c r="H3056" t="s">
        <v>8941</v>
      </c>
      <c r="I3056">
        <v>160</v>
      </c>
      <c r="J3056" t="b">
        <v>0</v>
      </c>
      <c r="K3056">
        <v>116</v>
      </c>
      <c r="L3056">
        <v>6897</v>
      </c>
      <c r="M3056" s="1">
        <v>40477.963252314818</v>
      </c>
    </row>
    <row r="3057" spans="1:13" ht="189">
      <c r="A3057" t="s">
        <v>8942</v>
      </c>
      <c r="B3057" s="1">
        <v>43928.035624999997</v>
      </c>
      <c r="C3057" t="s">
        <v>8943</v>
      </c>
      <c r="D3057">
        <v>0</v>
      </c>
      <c r="E3057">
        <v>0</v>
      </c>
      <c r="F3057" t="s">
        <v>15</v>
      </c>
      <c r="G3057" t="s">
        <v>8944</v>
      </c>
      <c r="H3057" s="2" t="s">
        <v>8945</v>
      </c>
      <c r="I3057">
        <v>348</v>
      </c>
      <c r="J3057" t="b">
        <v>0</v>
      </c>
      <c r="K3057">
        <v>348</v>
      </c>
      <c r="L3057">
        <v>4987</v>
      </c>
      <c r="M3057" s="1">
        <v>43638.614166666666</v>
      </c>
    </row>
    <row r="3058" spans="1:13">
      <c r="A3058" t="s">
        <v>8946</v>
      </c>
      <c r="B3058" s="1">
        <v>43928.035231481481</v>
      </c>
      <c r="C3058" t="e">
        <f ca="1">_xlfn.SINGLE(HAMAZUSHi_com 最近),家族でお寿司行きたいねーと話してたところでした。娘がはま寿司が好きなので,paypayでお得に,はま寿司でテイクアウトしたいと思います。キャンペーン,応募させていただきます🙏🍀</f>
        <v>#NAME?</v>
      </c>
      <c r="D3058">
        <v>0</v>
      </c>
      <c r="E3058">
        <v>0</v>
      </c>
      <c r="F3058" t="s">
        <v>15</v>
      </c>
      <c r="G3058" t="s">
        <v>3704</v>
      </c>
      <c r="H3058" t="s">
        <v>8947</v>
      </c>
      <c r="I3058">
        <v>3443</v>
      </c>
      <c r="J3058" t="b">
        <v>0</v>
      </c>
      <c r="K3058">
        <v>4106</v>
      </c>
      <c r="L3058">
        <v>29490</v>
      </c>
      <c r="M3058" s="1">
        <v>41916.524247685185</v>
      </c>
    </row>
    <row r="3059" spans="1:13" ht="108">
      <c r="A3059" t="s">
        <v>8948</v>
      </c>
      <c r="B3059" s="1">
        <v>43928.034884259258</v>
      </c>
      <c r="C3059" t="s">
        <v>8949</v>
      </c>
      <c r="D3059">
        <v>5</v>
      </c>
      <c r="E3059">
        <v>0</v>
      </c>
      <c r="F3059" t="s">
        <v>15</v>
      </c>
      <c r="G3059" t="s">
        <v>884</v>
      </c>
      <c r="H3059" s="2" t="s">
        <v>8950</v>
      </c>
      <c r="I3059">
        <v>3235</v>
      </c>
      <c r="J3059" t="b">
        <v>0</v>
      </c>
      <c r="K3059">
        <v>4985</v>
      </c>
      <c r="L3059">
        <v>96631</v>
      </c>
      <c r="M3059" s="1">
        <v>41956.5940625</v>
      </c>
    </row>
    <row r="3060" spans="1:13">
      <c r="A3060" t="s">
        <v>8951</v>
      </c>
      <c r="B3060" s="1">
        <v>43928.033807870372</v>
      </c>
      <c r="C3060" t="s">
        <v>8952</v>
      </c>
      <c r="D3060">
        <v>4</v>
      </c>
      <c r="E3060">
        <v>0</v>
      </c>
      <c r="F3060" t="s">
        <v>15</v>
      </c>
      <c r="G3060" t="s">
        <v>880</v>
      </c>
      <c r="H3060" t="s">
        <v>8953</v>
      </c>
      <c r="I3060">
        <v>272</v>
      </c>
      <c r="J3060" t="b">
        <v>0</v>
      </c>
      <c r="K3060">
        <v>407</v>
      </c>
      <c r="L3060">
        <v>134</v>
      </c>
      <c r="M3060" s="1">
        <v>43859.338240740741</v>
      </c>
    </row>
    <row r="3061" spans="1:13">
      <c r="A3061" t="s">
        <v>8954</v>
      </c>
      <c r="B3061" s="1">
        <v>43928.033125000002</v>
      </c>
      <c r="C3061" t="s">
        <v>8955</v>
      </c>
      <c r="D3061">
        <v>1</v>
      </c>
      <c r="E3061">
        <v>0</v>
      </c>
      <c r="F3061" t="s">
        <v>15</v>
      </c>
      <c r="H3061" t="s">
        <v>8956</v>
      </c>
      <c r="I3061">
        <v>36</v>
      </c>
      <c r="J3061" t="b">
        <v>0</v>
      </c>
      <c r="K3061">
        <v>146</v>
      </c>
      <c r="L3061">
        <v>20693</v>
      </c>
      <c r="M3061" s="1">
        <v>40755.605555555558</v>
      </c>
    </row>
    <row r="3062" spans="1:13">
      <c r="A3062" t="s">
        <v>8957</v>
      </c>
      <c r="B3062" s="1">
        <v>43928.032951388886</v>
      </c>
      <c r="C3062" t="s">
        <v>8958</v>
      </c>
      <c r="D3062">
        <v>4</v>
      </c>
      <c r="E3062">
        <v>0</v>
      </c>
      <c r="F3062" t="s">
        <v>15</v>
      </c>
      <c r="G3062" t="s">
        <v>8959</v>
      </c>
      <c r="I3062">
        <v>11</v>
      </c>
      <c r="J3062" t="b">
        <v>0</v>
      </c>
      <c r="K3062">
        <v>64</v>
      </c>
      <c r="L3062">
        <v>2434</v>
      </c>
      <c r="M3062" s="1">
        <v>43018.644733796296</v>
      </c>
    </row>
    <row r="3063" spans="1:13">
      <c r="A3063" t="s">
        <v>8960</v>
      </c>
      <c r="B3063" s="1">
        <v>43928.032673611109</v>
      </c>
      <c r="C3063" t="e">
        <f ca="1">_xlfn.SINGLE(hideki_dungaree 料金はPayPayで払ってもらう。時間制でもいいし),投げ銭でもいいよね。</f>
        <v>#NAME?</v>
      </c>
      <c r="D3063">
        <v>3</v>
      </c>
      <c r="E3063">
        <v>0</v>
      </c>
      <c r="F3063" t="s">
        <v>15</v>
      </c>
      <c r="G3063" t="s">
        <v>397</v>
      </c>
      <c r="H3063" t="s">
        <v>8961</v>
      </c>
      <c r="I3063">
        <v>183</v>
      </c>
      <c r="J3063" t="b">
        <v>0</v>
      </c>
      <c r="K3063">
        <v>180</v>
      </c>
      <c r="L3063">
        <v>1404</v>
      </c>
      <c r="M3063" s="1">
        <v>40880.951307870368</v>
      </c>
    </row>
    <row r="3064" spans="1:13">
      <c r="A3064" t="s">
        <v>8962</v>
      </c>
      <c r="B3064" s="1">
        <v>43928.032627314817</v>
      </c>
      <c r="C3064" t="s">
        <v>8963</v>
      </c>
      <c r="D3064">
        <v>3</v>
      </c>
      <c r="E3064">
        <v>1</v>
      </c>
      <c r="F3064" t="s">
        <v>15</v>
      </c>
      <c r="H3064" t="s">
        <v>8964</v>
      </c>
      <c r="I3064">
        <v>1779</v>
      </c>
      <c r="J3064" t="b">
        <v>0</v>
      </c>
      <c r="K3064">
        <v>3144</v>
      </c>
      <c r="L3064">
        <v>3211</v>
      </c>
      <c r="M3064" s="1">
        <v>43755.921493055554</v>
      </c>
    </row>
    <row r="3065" spans="1:13">
      <c r="A3065" t="s">
        <v>8965</v>
      </c>
      <c r="B3065" s="1">
        <v>43928.032349537039</v>
      </c>
      <c r="C3065" t="e">
        <f ca="1">_xlfn.SINGLE(life_in_myhobby _xlfn.SINGLE(wataru112358 ゆるしませんよPayPayはキャッシュバックあるから強いんですよ))</f>
        <v>#NAME?</v>
      </c>
      <c r="D3065">
        <v>1</v>
      </c>
      <c r="E3065">
        <v>0</v>
      </c>
      <c r="F3065" t="s">
        <v>15</v>
      </c>
      <c r="G3065" t="s">
        <v>8966</v>
      </c>
      <c r="H3065" t="s">
        <v>8967</v>
      </c>
      <c r="I3065">
        <v>373</v>
      </c>
      <c r="J3065" t="b">
        <v>0</v>
      </c>
      <c r="K3065">
        <v>873</v>
      </c>
      <c r="L3065">
        <v>14909</v>
      </c>
      <c r="M3065" s="1">
        <v>42462.539097222223</v>
      </c>
    </row>
    <row r="3066" spans="1:13">
      <c r="A3066" t="s">
        <v>8968</v>
      </c>
      <c r="B3066" s="1">
        <v>43928.031180555554</v>
      </c>
      <c r="C3066" t="s">
        <v>8969</v>
      </c>
      <c r="D3066">
        <v>1</v>
      </c>
      <c r="E3066">
        <v>0</v>
      </c>
      <c r="F3066" t="s">
        <v>15</v>
      </c>
      <c r="G3066" t="s">
        <v>8970</v>
      </c>
      <c r="H3066" t="s">
        <v>8971</v>
      </c>
      <c r="I3066">
        <v>125</v>
      </c>
      <c r="J3066" t="b">
        <v>0</v>
      </c>
      <c r="K3066">
        <v>324</v>
      </c>
      <c r="L3066">
        <v>271</v>
      </c>
      <c r="M3066" s="1">
        <v>43878.479131944441</v>
      </c>
    </row>
    <row r="3067" spans="1:13">
      <c r="A3067" t="s">
        <v>8972</v>
      </c>
      <c r="B3067" s="1">
        <v>43928.031168981484</v>
      </c>
      <c r="C3067" t="s">
        <v>8973</v>
      </c>
      <c r="D3067">
        <v>0</v>
      </c>
      <c r="E3067">
        <v>0</v>
      </c>
      <c r="F3067" t="s">
        <v>15</v>
      </c>
      <c r="G3067" t="s">
        <v>8974</v>
      </c>
      <c r="H3067" t="s">
        <v>8975</v>
      </c>
      <c r="I3067">
        <v>323</v>
      </c>
      <c r="J3067" t="b">
        <v>0</v>
      </c>
      <c r="K3067">
        <v>208</v>
      </c>
      <c r="L3067">
        <v>30493</v>
      </c>
      <c r="M3067" s="1">
        <v>41660.440428240741</v>
      </c>
    </row>
    <row r="3068" spans="1:13">
      <c r="A3068" t="s">
        <v>3887</v>
      </c>
      <c r="B3068" s="1">
        <v>43928.030150462961</v>
      </c>
      <c r="C3068" t="s">
        <v>8976</v>
      </c>
      <c r="D3068">
        <v>0</v>
      </c>
      <c r="E3068">
        <v>0</v>
      </c>
      <c r="F3068" t="s">
        <v>15</v>
      </c>
      <c r="G3068" t="s">
        <v>3889</v>
      </c>
      <c r="H3068" t="s">
        <v>3890</v>
      </c>
      <c r="I3068">
        <v>77</v>
      </c>
      <c r="J3068" t="b">
        <v>0</v>
      </c>
      <c r="K3068">
        <v>442</v>
      </c>
      <c r="L3068">
        <v>1401</v>
      </c>
      <c r="M3068" s="1">
        <v>43415.499328703707</v>
      </c>
    </row>
    <row r="3069" spans="1:13" ht="67.5">
      <c r="A3069" t="s">
        <v>8903</v>
      </c>
      <c r="B3069" s="1">
        <v>43928.030046296299</v>
      </c>
      <c r="C3069" t="e">
        <f ca="1">adMbY1Jqb7CcyBO 若者の方よりも高齢の方がPayPay使われててビックリしますw</f>
        <v>#NAME?</v>
      </c>
      <c r="D3069">
        <v>0</v>
      </c>
      <c r="E3069">
        <v>0</v>
      </c>
      <c r="F3069" t="s">
        <v>15</v>
      </c>
      <c r="G3069" t="s">
        <v>8905</v>
      </c>
      <c r="H3069" s="2" t="s">
        <v>8906</v>
      </c>
      <c r="I3069">
        <v>342</v>
      </c>
      <c r="J3069" t="b">
        <v>0</v>
      </c>
      <c r="K3069">
        <v>448</v>
      </c>
      <c r="L3069">
        <v>1733</v>
      </c>
      <c r="M3069" s="1">
        <v>41832.872314814813</v>
      </c>
    </row>
    <row r="3070" spans="1:13" ht="81">
      <c r="A3070" t="s">
        <v>8977</v>
      </c>
      <c r="B3070" s="1">
        <v>43928.029895833337</v>
      </c>
      <c r="C3070" t="s">
        <v>8978</v>
      </c>
      <c r="D3070">
        <v>1</v>
      </c>
      <c r="E3070">
        <v>0</v>
      </c>
      <c r="F3070" t="s">
        <v>15</v>
      </c>
      <c r="H3070" s="2" t="s">
        <v>8979</v>
      </c>
      <c r="I3070">
        <v>141</v>
      </c>
      <c r="J3070" t="b">
        <v>0</v>
      </c>
      <c r="K3070">
        <v>264</v>
      </c>
      <c r="L3070">
        <v>3641</v>
      </c>
      <c r="M3070" s="1">
        <v>43696.929050925923</v>
      </c>
    </row>
    <row r="3071" spans="1:13">
      <c r="A3071" t="s">
        <v>8758</v>
      </c>
      <c r="B3071" s="1">
        <v>43928.029537037037</v>
      </c>
      <c r="C3071" t="s">
        <v>8980</v>
      </c>
      <c r="D3071">
        <v>0</v>
      </c>
      <c r="E3071">
        <v>0</v>
      </c>
      <c r="F3071" t="s">
        <v>15</v>
      </c>
      <c r="G3071" t="s">
        <v>8760</v>
      </c>
      <c r="H3071" t="s">
        <v>8761</v>
      </c>
      <c r="I3071">
        <v>1043</v>
      </c>
      <c r="J3071" t="b">
        <v>0</v>
      </c>
      <c r="K3071">
        <v>827</v>
      </c>
      <c r="L3071">
        <v>104706</v>
      </c>
      <c r="M3071" s="1">
        <v>40933.365057870367</v>
      </c>
    </row>
    <row r="3072" spans="1:13">
      <c r="A3072" t="s">
        <v>8981</v>
      </c>
      <c r="B3072" s="1">
        <v>43928.029444444444</v>
      </c>
      <c r="C3072" t="s">
        <v>8982</v>
      </c>
      <c r="D3072">
        <v>0</v>
      </c>
      <c r="E3072">
        <v>0</v>
      </c>
      <c r="F3072" t="s">
        <v>15</v>
      </c>
      <c r="H3072" t="s">
        <v>8983</v>
      </c>
      <c r="I3072">
        <v>69</v>
      </c>
      <c r="J3072" t="b">
        <v>0</v>
      </c>
      <c r="K3072">
        <v>179</v>
      </c>
      <c r="L3072">
        <v>34</v>
      </c>
      <c r="M3072" s="1">
        <v>43922.279490740744</v>
      </c>
    </row>
    <row r="3073" spans="1:13" ht="81">
      <c r="A3073" t="s">
        <v>8984</v>
      </c>
      <c r="B3073" s="1">
        <v>43928.029074074075</v>
      </c>
      <c r="C3073" t="s">
        <v>8985</v>
      </c>
      <c r="D3073">
        <v>0</v>
      </c>
      <c r="E3073">
        <v>0</v>
      </c>
      <c r="F3073" t="s">
        <v>15</v>
      </c>
      <c r="G3073" t="s">
        <v>8986</v>
      </c>
      <c r="H3073" s="2" t="s">
        <v>8987</v>
      </c>
      <c r="I3073">
        <v>180</v>
      </c>
      <c r="J3073" t="b">
        <v>0</v>
      </c>
      <c r="K3073">
        <v>137</v>
      </c>
      <c r="L3073">
        <v>1703</v>
      </c>
      <c r="M3073" s="1">
        <v>43571.08798611111</v>
      </c>
    </row>
    <row r="3074" spans="1:13">
      <c r="A3074" t="s">
        <v>8988</v>
      </c>
      <c r="B3074" s="1">
        <v>43928.029062499998</v>
      </c>
      <c r="C3074" t="e">
        <f ca="1">omelet_25 コンビニでクレカ払いかpaypayかな🤔</f>
        <v>#NAME?</v>
      </c>
      <c r="D3074">
        <v>0</v>
      </c>
      <c r="E3074">
        <v>0</v>
      </c>
      <c r="F3074" t="s">
        <v>15</v>
      </c>
      <c r="G3074" t="s">
        <v>8989</v>
      </c>
      <c r="H3074" t="s">
        <v>8990</v>
      </c>
      <c r="I3074">
        <v>720</v>
      </c>
      <c r="J3074" t="b">
        <v>0</v>
      </c>
      <c r="K3074">
        <v>823</v>
      </c>
      <c r="L3074">
        <v>108915</v>
      </c>
      <c r="M3074" s="1">
        <v>40542.065613425926</v>
      </c>
    </row>
    <row r="3075" spans="1:13">
      <c r="A3075" t="s">
        <v>8991</v>
      </c>
      <c r="B3075" s="1">
        <v>43928.02888888889</v>
      </c>
      <c r="C3075" t="s">
        <v>8992</v>
      </c>
      <c r="D3075">
        <v>0</v>
      </c>
      <c r="E3075">
        <v>0</v>
      </c>
      <c r="F3075" t="s">
        <v>15</v>
      </c>
      <c r="H3075" t="s">
        <v>8993</v>
      </c>
      <c r="I3075">
        <v>0</v>
      </c>
      <c r="J3075" t="b">
        <v>0</v>
      </c>
      <c r="K3075">
        <v>0</v>
      </c>
      <c r="L3075">
        <v>385</v>
      </c>
      <c r="M3075" s="1">
        <v>43331.175300925926</v>
      </c>
    </row>
    <row r="3076" spans="1:13" ht="67.5">
      <c r="A3076" t="s">
        <v>8994</v>
      </c>
      <c r="B3076" s="1">
        <v>43928.028657407405</v>
      </c>
      <c r="C3076" t="e">
        <f ca="1">_xlfn.SINGLE(dj_nliya paypal),あとはpaypayなどつかえます。使いみちがAmazon限定でもよければEメールでAmazonギフト券も送れます。</f>
        <v>#NAME?</v>
      </c>
      <c r="D3076">
        <v>0</v>
      </c>
      <c r="E3076">
        <v>0</v>
      </c>
      <c r="F3076" t="s">
        <v>15</v>
      </c>
      <c r="G3076" t="s">
        <v>492</v>
      </c>
      <c r="H3076" s="2" t="s">
        <v>8995</v>
      </c>
      <c r="I3076">
        <v>2482</v>
      </c>
      <c r="J3076" t="b">
        <v>0</v>
      </c>
      <c r="K3076">
        <v>1669</v>
      </c>
      <c r="L3076">
        <v>491350</v>
      </c>
      <c r="M3076" s="1">
        <v>39969.689513888887</v>
      </c>
    </row>
    <row r="3077" spans="1:13">
      <c r="A3077" t="s">
        <v>6339</v>
      </c>
      <c r="B3077" s="1">
        <v>43928.02853009259</v>
      </c>
      <c r="C3077" t="s">
        <v>8996</v>
      </c>
      <c r="D3077">
        <v>0</v>
      </c>
      <c r="E3077">
        <v>0</v>
      </c>
      <c r="F3077" t="s">
        <v>15</v>
      </c>
      <c r="H3077" t="s">
        <v>6340</v>
      </c>
      <c r="I3077">
        <v>941</v>
      </c>
      <c r="J3077" t="b">
        <v>0</v>
      </c>
      <c r="K3077">
        <v>2424</v>
      </c>
      <c r="L3077">
        <v>5157</v>
      </c>
      <c r="M3077" s="1">
        <v>43894.277812499997</v>
      </c>
    </row>
    <row r="3078" spans="1:13">
      <c r="A3078" t="s">
        <v>8997</v>
      </c>
      <c r="B3078" s="1">
        <v>43928.028460648151</v>
      </c>
      <c r="C3078" t="s">
        <v>8998</v>
      </c>
      <c r="D3078">
        <v>0</v>
      </c>
      <c r="E3078">
        <v>0</v>
      </c>
      <c r="F3078" t="s">
        <v>15</v>
      </c>
      <c r="G3078" t="s">
        <v>8999</v>
      </c>
      <c r="H3078" t="s">
        <v>9000</v>
      </c>
      <c r="I3078">
        <v>302</v>
      </c>
      <c r="J3078" t="b">
        <v>0</v>
      </c>
      <c r="K3078">
        <v>281</v>
      </c>
      <c r="L3078">
        <v>52652</v>
      </c>
      <c r="M3078" s="1">
        <v>41799.546793981484</v>
      </c>
    </row>
    <row r="3079" spans="1:13">
      <c r="A3079" t="s">
        <v>9001</v>
      </c>
      <c r="B3079" s="1">
        <v>43928.027881944443</v>
      </c>
      <c r="C3079" t="s">
        <v>9002</v>
      </c>
      <c r="D3079">
        <v>0</v>
      </c>
      <c r="E3079">
        <v>0</v>
      </c>
      <c r="F3079" t="s">
        <v>15</v>
      </c>
      <c r="G3079" t="s">
        <v>9003</v>
      </c>
      <c r="H3079" t="s">
        <v>9004</v>
      </c>
      <c r="I3079">
        <v>22</v>
      </c>
      <c r="J3079" t="b">
        <v>0</v>
      </c>
      <c r="K3079">
        <v>75</v>
      </c>
      <c r="L3079">
        <v>388</v>
      </c>
      <c r="M3079" s="1">
        <v>43788.651944444442</v>
      </c>
    </row>
    <row r="3080" spans="1:13">
      <c r="A3080" t="s">
        <v>9005</v>
      </c>
      <c r="B3080" s="1">
        <v>43928.027557870373</v>
      </c>
      <c r="C3080" t="s">
        <v>9006</v>
      </c>
      <c r="D3080">
        <v>4</v>
      </c>
      <c r="E3080">
        <v>0</v>
      </c>
      <c r="F3080" t="s">
        <v>15</v>
      </c>
      <c r="G3080" t="s">
        <v>9007</v>
      </c>
      <c r="H3080" t="s">
        <v>9008</v>
      </c>
      <c r="I3080">
        <v>729</v>
      </c>
      <c r="J3080" t="b">
        <v>0</v>
      </c>
      <c r="K3080">
        <v>364</v>
      </c>
      <c r="L3080">
        <v>107386</v>
      </c>
      <c r="M3080" s="1">
        <v>42191.372615740744</v>
      </c>
    </row>
    <row r="3081" spans="1:13" ht="81">
      <c r="A3081" t="s">
        <v>9009</v>
      </c>
      <c r="B3081" s="1">
        <v>43928.026388888888</v>
      </c>
      <c r="C3081" t="s">
        <v>9010</v>
      </c>
      <c r="D3081">
        <v>0</v>
      </c>
      <c r="E3081">
        <v>0</v>
      </c>
      <c r="F3081" t="s">
        <v>15</v>
      </c>
      <c r="H3081" s="2" t="s">
        <v>9011</v>
      </c>
      <c r="I3081">
        <v>307</v>
      </c>
      <c r="J3081" t="b">
        <v>0</v>
      </c>
      <c r="K3081">
        <v>537</v>
      </c>
      <c r="L3081">
        <v>581</v>
      </c>
      <c r="M3081" s="1">
        <v>43831.094074074077</v>
      </c>
    </row>
    <row r="3082" spans="1:13">
      <c r="A3082" t="s">
        <v>9012</v>
      </c>
      <c r="B3082" s="1">
        <v>43928.026319444441</v>
      </c>
      <c r="C3082" t="s">
        <v>9013</v>
      </c>
      <c r="D3082">
        <v>1</v>
      </c>
      <c r="E3082">
        <v>0</v>
      </c>
      <c r="F3082" t="s">
        <v>15</v>
      </c>
      <c r="G3082" t="s">
        <v>9014</v>
      </c>
      <c r="H3082" t="s">
        <v>9015</v>
      </c>
      <c r="I3082">
        <v>1046</v>
      </c>
      <c r="J3082" t="b">
        <v>0</v>
      </c>
      <c r="K3082">
        <v>971</v>
      </c>
      <c r="L3082">
        <v>12607</v>
      </c>
      <c r="M3082" s="1">
        <v>43534.548449074071</v>
      </c>
    </row>
    <row r="3083" spans="1:13" ht="81">
      <c r="A3083" t="s">
        <v>9009</v>
      </c>
      <c r="B3083" s="1">
        <v>43928.026307870372</v>
      </c>
      <c r="C3083" t="s">
        <v>9016</v>
      </c>
      <c r="D3083">
        <v>0</v>
      </c>
      <c r="E3083">
        <v>0</v>
      </c>
      <c r="F3083" t="s">
        <v>15</v>
      </c>
      <c r="H3083" s="2" t="s">
        <v>9011</v>
      </c>
      <c r="I3083">
        <v>307</v>
      </c>
      <c r="J3083" t="b">
        <v>0</v>
      </c>
      <c r="K3083">
        <v>537</v>
      </c>
      <c r="L3083">
        <v>581</v>
      </c>
      <c r="M3083" s="1">
        <v>43831.094074074077</v>
      </c>
    </row>
    <row r="3084" spans="1:13" ht="81">
      <c r="A3084" t="s">
        <v>9009</v>
      </c>
      <c r="B3084" s="1">
        <v>43928.026122685187</v>
      </c>
      <c r="C3084" t="s">
        <v>9017</v>
      </c>
      <c r="D3084">
        <v>0</v>
      </c>
      <c r="E3084">
        <v>0</v>
      </c>
      <c r="F3084" t="s">
        <v>15</v>
      </c>
      <c r="H3084" s="2" t="s">
        <v>9011</v>
      </c>
      <c r="I3084">
        <v>307</v>
      </c>
      <c r="J3084" t="b">
        <v>0</v>
      </c>
      <c r="K3084">
        <v>537</v>
      </c>
      <c r="L3084">
        <v>581</v>
      </c>
      <c r="M3084" s="1">
        <v>43831.094074074077</v>
      </c>
    </row>
    <row r="3085" spans="1:13" ht="81">
      <c r="A3085" t="s">
        <v>9009</v>
      </c>
      <c r="B3085" s="1">
        <v>43928.026041666664</v>
      </c>
      <c r="C3085" t="s">
        <v>9018</v>
      </c>
      <c r="D3085">
        <v>0</v>
      </c>
      <c r="E3085">
        <v>0</v>
      </c>
      <c r="F3085" t="s">
        <v>15</v>
      </c>
      <c r="H3085" s="2" t="s">
        <v>9011</v>
      </c>
      <c r="I3085">
        <v>307</v>
      </c>
      <c r="J3085" t="b">
        <v>0</v>
      </c>
      <c r="K3085">
        <v>537</v>
      </c>
      <c r="L3085">
        <v>581</v>
      </c>
      <c r="M3085" s="1">
        <v>43831.094074074077</v>
      </c>
    </row>
    <row r="3086" spans="1:13">
      <c r="A3086" t="s">
        <v>9019</v>
      </c>
      <c r="B3086" s="1">
        <v>43928.025682870371</v>
      </c>
      <c r="C3086" t="s">
        <v>9020</v>
      </c>
      <c r="D3086">
        <v>36</v>
      </c>
      <c r="E3086">
        <v>0</v>
      </c>
      <c r="F3086" t="s">
        <v>15</v>
      </c>
      <c r="H3086" t="s">
        <v>9021</v>
      </c>
      <c r="I3086">
        <v>428</v>
      </c>
      <c r="J3086" t="b">
        <v>0</v>
      </c>
      <c r="K3086">
        <v>258</v>
      </c>
      <c r="L3086">
        <v>10226</v>
      </c>
      <c r="M3086" s="1">
        <v>42476.251736111109</v>
      </c>
    </row>
    <row r="3087" spans="1:13">
      <c r="A3087" t="s">
        <v>8997</v>
      </c>
      <c r="B3087" s="1">
        <v>43928.025104166663</v>
      </c>
      <c r="C3087" t="s">
        <v>9022</v>
      </c>
      <c r="D3087">
        <v>1</v>
      </c>
      <c r="E3087">
        <v>0</v>
      </c>
      <c r="F3087" t="s">
        <v>15</v>
      </c>
      <c r="G3087" t="s">
        <v>8999</v>
      </c>
      <c r="H3087" t="s">
        <v>9000</v>
      </c>
      <c r="I3087">
        <v>302</v>
      </c>
      <c r="J3087" t="b">
        <v>0</v>
      </c>
      <c r="K3087">
        <v>281</v>
      </c>
      <c r="L3087">
        <v>52652</v>
      </c>
      <c r="M3087" s="1">
        <v>41799.546793981484</v>
      </c>
    </row>
    <row r="3088" spans="1:13" ht="67.5">
      <c r="A3088" t="s">
        <v>9023</v>
      </c>
      <c r="B3088" s="1">
        <v>43928.024953703702</v>
      </c>
      <c r="C3088" t="e">
        <f ca="1">suginokesizumi PayPayなら使ってます</f>
        <v>#NAME?</v>
      </c>
      <c r="D3088">
        <v>1</v>
      </c>
      <c r="E3088">
        <v>0</v>
      </c>
      <c r="F3088" t="s">
        <v>15</v>
      </c>
      <c r="G3088" t="s">
        <v>9024</v>
      </c>
      <c r="H3088" s="2" t="s">
        <v>9025</v>
      </c>
      <c r="I3088">
        <v>1069</v>
      </c>
      <c r="J3088" t="b">
        <v>0</v>
      </c>
      <c r="K3088">
        <v>795</v>
      </c>
      <c r="L3088">
        <v>36629</v>
      </c>
      <c r="M3088" s="1">
        <v>43333.7265625</v>
      </c>
    </row>
    <row r="3089" spans="1:13" ht="27">
      <c r="A3089" t="s">
        <v>9026</v>
      </c>
      <c r="B3089" s="1">
        <v>43928.024780092594</v>
      </c>
      <c r="C3089" t="s">
        <v>9027</v>
      </c>
      <c r="D3089">
        <v>4</v>
      </c>
      <c r="E3089">
        <v>0</v>
      </c>
      <c r="F3089" t="s">
        <v>15</v>
      </c>
      <c r="G3089" t="s">
        <v>9028</v>
      </c>
      <c r="H3089" s="2" t="s">
        <v>9029</v>
      </c>
      <c r="I3089">
        <v>1342</v>
      </c>
      <c r="J3089" t="b">
        <v>0</v>
      </c>
      <c r="K3089">
        <v>856</v>
      </c>
      <c r="L3089">
        <v>51302</v>
      </c>
      <c r="M3089" s="1">
        <v>41540.433599537035</v>
      </c>
    </row>
    <row r="3090" spans="1:13">
      <c r="A3090" t="s">
        <v>9030</v>
      </c>
      <c r="B3090" s="1">
        <v>43928.024293981478</v>
      </c>
      <c r="C3090" t="s">
        <v>9031</v>
      </c>
      <c r="D3090">
        <v>0</v>
      </c>
      <c r="E3090">
        <v>0</v>
      </c>
      <c r="F3090" t="s">
        <v>15</v>
      </c>
      <c r="G3090" t="s">
        <v>9032</v>
      </c>
      <c r="H3090" t="s">
        <v>9033</v>
      </c>
      <c r="I3090">
        <v>17</v>
      </c>
      <c r="J3090" t="b">
        <v>0</v>
      </c>
      <c r="K3090">
        <v>47</v>
      </c>
      <c r="L3090">
        <v>238</v>
      </c>
      <c r="M3090" s="1">
        <v>43139.533958333333</v>
      </c>
    </row>
    <row r="3091" spans="1:13">
      <c r="A3091" t="s">
        <v>9034</v>
      </c>
      <c r="B3091" s="1">
        <v>43928.023981481485</v>
      </c>
      <c r="C3091" t="s">
        <v>9035</v>
      </c>
      <c r="D3091">
        <v>1</v>
      </c>
      <c r="E3091">
        <v>0</v>
      </c>
      <c r="F3091" t="s">
        <v>15</v>
      </c>
      <c r="G3091" t="s">
        <v>9036</v>
      </c>
      <c r="H3091" t="s">
        <v>9037</v>
      </c>
      <c r="I3091">
        <v>3538</v>
      </c>
      <c r="J3091" t="b">
        <v>0</v>
      </c>
      <c r="K3091">
        <v>1099</v>
      </c>
      <c r="L3091">
        <v>27368</v>
      </c>
      <c r="M3091" s="1">
        <v>40142.011354166665</v>
      </c>
    </row>
    <row r="3092" spans="1:13">
      <c r="A3092" t="s">
        <v>121</v>
      </c>
      <c r="B3092" s="1">
        <v>43928.023958333331</v>
      </c>
      <c r="C3092" t="s">
        <v>9038</v>
      </c>
      <c r="D3092">
        <v>0</v>
      </c>
      <c r="E3092">
        <v>0</v>
      </c>
      <c r="F3092" t="s">
        <v>15</v>
      </c>
      <c r="H3092" t="s">
        <v>123</v>
      </c>
      <c r="I3092">
        <v>3</v>
      </c>
      <c r="J3092" t="b">
        <v>0</v>
      </c>
      <c r="K3092">
        <v>0</v>
      </c>
      <c r="L3092">
        <v>95</v>
      </c>
      <c r="M3092" s="1">
        <v>43924.244016203702</v>
      </c>
    </row>
    <row r="3093" spans="1:13" ht="54">
      <c r="A3093" t="s">
        <v>9039</v>
      </c>
      <c r="B3093" s="1">
        <v>43928.023530092592</v>
      </c>
      <c r="C3093" t="s">
        <v>9040</v>
      </c>
      <c r="D3093">
        <v>2</v>
      </c>
      <c r="E3093">
        <v>1</v>
      </c>
      <c r="F3093" t="s">
        <v>15</v>
      </c>
      <c r="H3093" s="2" t="s">
        <v>9041</v>
      </c>
      <c r="I3093">
        <v>783</v>
      </c>
      <c r="J3093" t="b">
        <v>0</v>
      </c>
      <c r="K3093">
        <v>1271</v>
      </c>
      <c r="L3093">
        <v>10532</v>
      </c>
      <c r="M3093" s="1">
        <v>40119.355983796297</v>
      </c>
    </row>
    <row r="3094" spans="1:13">
      <c r="A3094" t="s">
        <v>9042</v>
      </c>
      <c r="B3094" s="1">
        <v>43928.023425925923</v>
      </c>
      <c r="C3094" t="s">
        <v>9043</v>
      </c>
      <c r="D3094">
        <v>0</v>
      </c>
      <c r="E3094">
        <v>0</v>
      </c>
      <c r="F3094" t="s">
        <v>15</v>
      </c>
      <c r="H3094" t="s">
        <v>9044</v>
      </c>
      <c r="I3094">
        <v>0</v>
      </c>
      <c r="J3094" t="b">
        <v>0</v>
      </c>
      <c r="K3094">
        <v>0</v>
      </c>
      <c r="L3094">
        <v>1</v>
      </c>
      <c r="M3094" s="1">
        <v>43927.631782407407</v>
      </c>
    </row>
    <row r="3095" spans="1:13">
      <c r="A3095" t="s">
        <v>9045</v>
      </c>
      <c r="B3095" s="1">
        <v>43928.023356481484</v>
      </c>
      <c r="C3095" t="s">
        <v>9046</v>
      </c>
      <c r="D3095">
        <v>1</v>
      </c>
      <c r="E3095">
        <v>0</v>
      </c>
      <c r="F3095" t="s">
        <v>15</v>
      </c>
      <c r="G3095" t="s">
        <v>9047</v>
      </c>
      <c r="H3095" t="s">
        <v>9048</v>
      </c>
      <c r="I3095">
        <v>669</v>
      </c>
      <c r="J3095" t="b">
        <v>0</v>
      </c>
      <c r="K3095">
        <v>1519</v>
      </c>
      <c r="L3095">
        <v>37103</v>
      </c>
      <c r="M3095" s="1">
        <v>40059.776678240742</v>
      </c>
    </row>
    <row r="3096" spans="1:13">
      <c r="A3096" t="s">
        <v>9049</v>
      </c>
      <c r="B3096" s="1">
        <v>43928.023101851853</v>
      </c>
      <c r="C3096" t="s">
        <v>9050</v>
      </c>
      <c r="D3096">
        <v>0</v>
      </c>
      <c r="E3096">
        <v>0</v>
      </c>
      <c r="F3096" t="s">
        <v>15</v>
      </c>
      <c r="I3096">
        <v>103</v>
      </c>
      <c r="J3096" t="b">
        <v>0</v>
      </c>
      <c r="K3096">
        <v>144</v>
      </c>
      <c r="L3096">
        <v>10</v>
      </c>
      <c r="M3096" s="1">
        <v>40956.310046296298</v>
      </c>
    </row>
    <row r="3097" spans="1:13" ht="409.6">
      <c r="A3097" t="s">
        <v>9051</v>
      </c>
      <c r="B3097" s="1">
        <v>43928.022847222222</v>
      </c>
      <c r="C3097" t="s">
        <v>9052</v>
      </c>
      <c r="D3097">
        <v>0</v>
      </c>
      <c r="E3097">
        <v>0</v>
      </c>
      <c r="F3097" t="s">
        <v>15</v>
      </c>
      <c r="G3097" t="s">
        <v>9053</v>
      </c>
      <c r="H3097" s="2" t="s">
        <v>9054</v>
      </c>
      <c r="I3097">
        <v>36</v>
      </c>
      <c r="J3097" t="b">
        <v>0</v>
      </c>
      <c r="K3097">
        <v>57</v>
      </c>
      <c r="L3097">
        <v>5281</v>
      </c>
      <c r="M3097" s="1">
        <v>43825.220416666663</v>
      </c>
    </row>
    <row r="3098" spans="1:13">
      <c r="A3098" t="s">
        <v>8997</v>
      </c>
      <c r="B3098" s="1">
        <v>43928.02275462963</v>
      </c>
      <c r="C3098" t="s">
        <v>9055</v>
      </c>
      <c r="D3098">
        <v>0</v>
      </c>
      <c r="E3098">
        <v>0</v>
      </c>
      <c r="F3098" t="s">
        <v>15</v>
      </c>
      <c r="G3098" t="s">
        <v>8999</v>
      </c>
      <c r="H3098" t="s">
        <v>9000</v>
      </c>
      <c r="I3098">
        <v>302</v>
      </c>
      <c r="J3098" t="b">
        <v>0</v>
      </c>
      <c r="K3098">
        <v>281</v>
      </c>
      <c r="L3098">
        <v>52652</v>
      </c>
      <c r="M3098" s="1">
        <v>41799.546793981484</v>
      </c>
    </row>
    <row r="3099" spans="1:13">
      <c r="A3099" t="s">
        <v>9056</v>
      </c>
      <c r="B3099" s="1">
        <v>43928.022141203706</v>
      </c>
      <c r="C3099" t="e">
        <f ca="1">_xlfn.SINGLE(maomao0805 人を雇ってメルカリも楽天もPayPayも),ありですよね。無人倉庫は頼まないのですか？この金額だと夜は梱包が大変そう😱</f>
        <v>#NAME?</v>
      </c>
      <c r="D3099">
        <v>3</v>
      </c>
      <c r="E3099">
        <v>0</v>
      </c>
      <c r="F3099" t="s">
        <v>15</v>
      </c>
      <c r="G3099" t="s">
        <v>9057</v>
      </c>
      <c r="H3099" t="s">
        <v>9058</v>
      </c>
      <c r="I3099">
        <v>410</v>
      </c>
      <c r="J3099" t="b">
        <v>0</v>
      </c>
      <c r="K3099">
        <v>166</v>
      </c>
      <c r="L3099">
        <v>6286</v>
      </c>
      <c r="M3099" s="1">
        <v>42951.077997685185</v>
      </c>
    </row>
    <row r="3100" spans="1:13" ht="121.5">
      <c r="A3100" t="s">
        <v>9059</v>
      </c>
      <c r="B3100" s="1">
        <v>43928.022129629629</v>
      </c>
      <c r="C3100" t="s">
        <v>9060</v>
      </c>
      <c r="D3100">
        <v>0</v>
      </c>
      <c r="E3100">
        <v>0</v>
      </c>
      <c r="F3100" t="s">
        <v>15</v>
      </c>
      <c r="G3100" t="s">
        <v>9061</v>
      </c>
      <c r="H3100" s="2" t="s">
        <v>9062</v>
      </c>
      <c r="I3100">
        <v>70</v>
      </c>
      <c r="J3100" t="b">
        <v>0</v>
      </c>
      <c r="K3100">
        <v>121</v>
      </c>
      <c r="L3100">
        <v>24599</v>
      </c>
      <c r="M3100" s="1">
        <v>40056.217303240737</v>
      </c>
    </row>
    <row r="3101" spans="1:13">
      <c r="A3101" t="s">
        <v>9063</v>
      </c>
      <c r="B3101" s="1">
        <v>43928.020960648151</v>
      </c>
      <c r="C3101" t="s">
        <v>9064</v>
      </c>
      <c r="D3101">
        <v>3</v>
      </c>
      <c r="E3101">
        <v>0</v>
      </c>
      <c r="F3101" t="s">
        <v>15</v>
      </c>
      <c r="G3101" t="s">
        <v>9065</v>
      </c>
      <c r="H3101" t="s">
        <v>9066</v>
      </c>
      <c r="I3101">
        <v>789</v>
      </c>
      <c r="J3101" t="b">
        <v>0</v>
      </c>
      <c r="K3101">
        <v>702</v>
      </c>
      <c r="L3101">
        <v>1963</v>
      </c>
      <c r="M3101" s="1">
        <v>42716.534872685188</v>
      </c>
    </row>
    <row r="3102" spans="1:13">
      <c r="A3102" t="s">
        <v>9067</v>
      </c>
      <c r="B3102" s="1">
        <v>43928.020844907405</v>
      </c>
      <c r="C3102" t="s">
        <v>9068</v>
      </c>
      <c r="D3102">
        <v>0</v>
      </c>
      <c r="E3102">
        <v>0</v>
      </c>
      <c r="F3102" t="s">
        <v>15</v>
      </c>
      <c r="H3102" t="s">
        <v>9069</v>
      </c>
      <c r="I3102">
        <v>82</v>
      </c>
      <c r="J3102" t="b">
        <v>0</v>
      </c>
      <c r="K3102">
        <v>80</v>
      </c>
      <c r="L3102">
        <v>4693</v>
      </c>
      <c r="M3102" s="1">
        <v>43524.625960648147</v>
      </c>
    </row>
    <row r="3103" spans="1:13">
      <c r="A3103" t="s">
        <v>9070</v>
      </c>
      <c r="B3103" s="1">
        <v>43928.020254629628</v>
      </c>
      <c r="C3103" t="e">
        <f ca="1">_xlfn.SINGLE(tsuji_kazuho PayPayを知ってて),使おうとするだけすごいですわ…</f>
        <v>#NAME?</v>
      </c>
      <c r="D3103">
        <v>0</v>
      </c>
      <c r="E3103">
        <v>0</v>
      </c>
      <c r="F3103" t="s">
        <v>15</v>
      </c>
      <c r="G3103" t="s">
        <v>9071</v>
      </c>
      <c r="H3103" t="s">
        <v>9072</v>
      </c>
      <c r="I3103">
        <v>327</v>
      </c>
      <c r="J3103" t="b">
        <v>0</v>
      </c>
      <c r="K3103">
        <v>568</v>
      </c>
      <c r="L3103">
        <v>77663</v>
      </c>
      <c r="M3103" s="1">
        <v>41726.466840277775</v>
      </c>
    </row>
    <row r="3104" spans="1:13">
      <c r="A3104" t="s">
        <v>9073</v>
      </c>
      <c r="B3104" s="1">
        <v>43928.019328703704</v>
      </c>
      <c r="C3104" t="e">
        <f ca="1">_xlfn.SINGLE(Nasubi3114 チーム  PayPay代表者 _xlfn.SINGLE(Barutanienコピペ Barutanien24時30分もし余っていたら頂きたいです))</f>
        <v>#NAME?</v>
      </c>
      <c r="D3104">
        <v>0</v>
      </c>
      <c r="E3104">
        <v>0</v>
      </c>
      <c r="F3104" t="s">
        <v>15</v>
      </c>
      <c r="G3104" t="s">
        <v>243</v>
      </c>
      <c r="H3104" t="s">
        <v>9074</v>
      </c>
      <c r="I3104">
        <v>139</v>
      </c>
      <c r="J3104" t="b">
        <v>0</v>
      </c>
      <c r="K3104">
        <v>230</v>
      </c>
      <c r="L3104">
        <v>1174</v>
      </c>
      <c r="M3104" s="1">
        <v>43351.578553240739</v>
      </c>
    </row>
    <row r="3105" spans="1:13">
      <c r="A3105" t="s">
        <v>9075</v>
      </c>
      <c r="B3105" s="1">
        <v>43928.018657407411</v>
      </c>
      <c r="C3105" t="s">
        <v>9076</v>
      </c>
      <c r="D3105">
        <v>1</v>
      </c>
      <c r="E3105">
        <v>1</v>
      </c>
      <c r="F3105" t="s">
        <v>15</v>
      </c>
      <c r="G3105" t="s">
        <v>9077</v>
      </c>
      <c r="H3105" t="s">
        <v>9078</v>
      </c>
      <c r="I3105">
        <v>314</v>
      </c>
      <c r="J3105" t="b">
        <v>0</v>
      </c>
      <c r="K3105">
        <v>944</v>
      </c>
      <c r="L3105">
        <v>77610</v>
      </c>
      <c r="M3105" s="1">
        <v>40936.090752314813</v>
      </c>
    </row>
    <row r="3106" spans="1:13">
      <c r="A3106" t="s">
        <v>9079</v>
      </c>
      <c r="B3106" s="1">
        <v>43928.01835648148</v>
      </c>
      <c r="C3106" t="s">
        <v>9080</v>
      </c>
      <c r="D3106">
        <v>2</v>
      </c>
      <c r="E3106">
        <v>0</v>
      </c>
      <c r="F3106" t="s">
        <v>15</v>
      </c>
      <c r="H3106" t="s">
        <v>9081</v>
      </c>
      <c r="I3106">
        <v>211</v>
      </c>
      <c r="J3106" t="b">
        <v>0</v>
      </c>
      <c r="K3106">
        <v>379</v>
      </c>
      <c r="L3106">
        <v>2900</v>
      </c>
      <c r="M3106" s="1">
        <v>42666.340462962966</v>
      </c>
    </row>
    <row r="3107" spans="1:13">
      <c r="A3107" t="s">
        <v>9082</v>
      </c>
      <c r="B3107" s="1">
        <v>43928.018310185187</v>
      </c>
      <c r="C3107" t="s">
        <v>9083</v>
      </c>
      <c r="D3107">
        <v>1</v>
      </c>
      <c r="E3107">
        <v>0</v>
      </c>
      <c r="F3107" t="s">
        <v>15</v>
      </c>
      <c r="G3107" t="s">
        <v>880</v>
      </c>
      <c r="H3107" t="s">
        <v>9084</v>
      </c>
      <c r="I3107">
        <v>69</v>
      </c>
      <c r="J3107" t="b">
        <v>0</v>
      </c>
      <c r="K3107">
        <v>241</v>
      </c>
      <c r="L3107">
        <v>280</v>
      </c>
      <c r="M3107" s="1">
        <v>43908.449062500003</v>
      </c>
    </row>
    <row r="3108" spans="1:13">
      <c r="A3108" t="s">
        <v>2411</v>
      </c>
      <c r="B3108" s="1">
        <v>43928.018287037034</v>
      </c>
      <c r="C3108" t="s">
        <v>2412</v>
      </c>
      <c r="D3108">
        <v>12</v>
      </c>
      <c r="E3108">
        <v>2</v>
      </c>
      <c r="F3108" t="s">
        <v>15</v>
      </c>
      <c r="G3108" t="s">
        <v>2413</v>
      </c>
      <c r="H3108" t="s">
        <v>2414</v>
      </c>
      <c r="I3108">
        <v>1022</v>
      </c>
      <c r="J3108" t="b">
        <v>0</v>
      </c>
      <c r="K3108">
        <v>783</v>
      </c>
      <c r="L3108">
        <v>5868</v>
      </c>
      <c r="M3108" s="1">
        <v>43344.543935185182</v>
      </c>
    </row>
    <row r="3109" spans="1:13">
      <c r="A3109" t="s">
        <v>9085</v>
      </c>
      <c r="B3109" s="1">
        <v>43928.017766203702</v>
      </c>
      <c r="C3109" t="s">
        <v>9086</v>
      </c>
      <c r="D3109">
        <v>0</v>
      </c>
      <c r="E3109">
        <v>0</v>
      </c>
      <c r="F3109" t="s">
        <v>15</v>
      </c>
      <c r="G3109" t="s">
        <v>8041</v>
      </c>
      <c r="H3109" t="s">
        <v>9087</v>
      </c>
      <c r="I3109">
        <v>1350</v>
      </c>
      <c r="J3109" t="b">
        <v>0</v>
      </c>
      <c r="K3109">
        <v>698</v>
      </c>
      <c r="L3109">
        <v>13008</v>
      </c>
      <c r="M3109" s="1">
        <v>40203.176724537036</v>
      </c>
    </row>
    <row r="3110" spans="1:13">
      <c r="A3110" t="s">
        <v>9088</v>
      </c>
      <c r="B3110" s="1">
        <v>43928.016574074078</v>
      </c>
      <c r="C3110" t="s">
        <v>9089</v>
      </c>
      <c r="D3110">
        <v>0</v>
      </c>
      <c r="E3110">
        <v>0</v>
      </c>
      <c r="F3110" t="s">
        <v>15</v>
      </c>
      <c r="G3110" t="s">
        <v>9090</v>
      </c>
      <c r="H3110" t="s">
        <v>9091</v>
      </c>
      <c r="I3110">
        <v>285</v>
      </c>
      <c r="J3110" t="b">
        <v>0</v>
      </c>
      <c r="K3110">
        <v>602</v>
      </c>
      <c r="L3110">
        <v>27844</v>
      </c>
      <c r="M3110" s="1">
        <v>42528.5940162037</v>
      </c>
    </row>
    <row r="3111" spans="1:13">
      <c r="A3111" t="s">
        <v>9092</v>
      </c>
      <c r="B3111" s="1">
        <v>43928.016319444447</v>
      </c>
      <c r="C3111" t="s">
        <v>9093</v>
      </c>
      <c r="D3111">
        <v>0</v>
      </c>
      <c r="E3111">
        <v>0</v>
      </c>
      <c r="F3111" t="s">
        <v>15</v>
      </c>
      <c r="H3111" t="s">
        <v>9094</v>
      </c>
      <c r="I3111">
        <v>115</v>
      </c>
      <c r="J3111" t="b">
        <v>0</v>
      </c>
      <c r="K3111">
        <v>156</v>
      </c>
      <c r="L3111">
        <v>29349</v>
      </c>
      <c r="M3111" s="1">
        <v>42226.51189814815</v>
      </c>
    </row>
    <row r="3112" spans="1:13">
      <c r="A3112" t="s">
        <v>824</v>
      </c>
      <c r="B3112" s="1">
        <v>43928.016180555554</v>
      </c>
      <c r="C3112" t="s">
        <v>9095</v>
      </c>
      <c r="D3112">
        <v>0</v>
      </c>
      <c r="E3112">
        <v>0</v>
      </c>
      <c r="F3112" t="s">
        <v>15</v>
      </c>
      <c r="H3112" t="s">
        <v>826</v>
      </c>
      <c r="I3112">
        <v>620</v>
      </c>
      <c r="J3112" t="b">
        <v>0</v>
      </c>
      <c r="K3112">
        <v>595</v>
      </c>
      <c r="L3112">
        <v>595</v>
      </c>
      <c r="M3112" s="1">
        <v>43891.340150462966</v>
      </c>
    </row>
    <row r="3113" spans="1:13">
      <c r="A3113" t="s">
        <v>9096</v>
      </c>
      <c r="B3113" s="1">
        <v>43928.016018518516</v>
      </c>
      <c r="C3113" t="s">
        <v>9097</v>
      </c>
      <c r="D3113">
        <v>0</v>
      </c>
      <c r="E3113">
        <v>0</v>
      </c>
      <c r="F3113" t="s">
        <v>15</v>
      </c>
      <c r="G3113" t="s">
        <v>9098</v>
      </c>
      <c r="H3113" t="s">
        <v>9099</v>
      </c>
      <c r="I3113">
        <v>308</v>
      </c>
      <c r="J3113" t="b">
        <v>0</v>
      </c>
      <c r="K3113">
        <v>531</v>
      </c>
      <c r="L3113">
        <v>7764</v>
      </c>
      <c r="M3113" s="1">
        <v>41616.41002314815</v>
      </c>
    </row>
    <row r="3114" spans="1:13">
      <c r="A3114" t="s">
        <v>9100</v>
      </c>
      <c r="B3114" s="1">
        <v>43928.015879629631</v>
      </c>
      <c r="C3114" t="s">
        <v>9101</v>
      </c>
      <c r="D3114">
        <v>2</v>
      </c>
      <c r="E3114">
        <v>0</v>
      </c>
      <c r="F3114" t="s">
        <v>15</v>
      </c>
      <c r="H3114" t="s">
        <v>9102</v>
      </c>
      <c r="I3114">
        <v>30</v>
      </c>
      <c r="J3114" t="b">
        <v>0</v>
      </c>
      <c r="K3114">
        <v>39</v>
      </c>
      <c r="L3114">
        <v>532</v>
      </c>
      <c r="M3114" s="1">
        <v>43629.305775462963</v>
      </c>
    </row>
    <row r="3115" spans="1:13">
      <c r="A3115" t="s">
        <v>9103</v>
      </c>
      <c r="B3115" s="1">
        <v>43928.015729166669</v>
      </c>
      <c r="C3115" t="s">
        <v>9104</v>
      </c>
      <c r="D3115">
        <v>0</v>
      </c>
      <c r="E3115">
        <v>0</v>
      </c>
      <c r="F3115" t="s">
        <v>15</v>
      </c>
      <c r="H3115" t="s">
        <v>9105</v>
      </c>
      <c r="I3115">
        <v>190</v>
      </c>
      <c r="J3115" t="b">
        <v>0</v>
      </c>
      <c r="K3115">
        <v>22</v>
      </c>
      <c r="L3115">
        <v>299</v>
      </c>
      <c r="M3115" s="1">
        <v>43738.423831018517</v>
      </c>
    </row>
    <row r="3116" spans="1:13" ht="67.5">
      <c r="A3116" t="s">
        <v>9106</v>
      </c>
      <c r="B3116" s="1">
        <v>43928.015208333331</v>
      </c>
      <c r="C3116" t="s">
        <v>9107</v>
      </c>
      <c r="D3116">
        <v>5</v>
      </c>
      <c r="E3116">
        <v>0</v>
      </c>
      <c r="F3116" t="s">
        <v>15</v>
      </c>
      <c r="G3116" t="s">
        <v>9108</v>
      </c>
      <c r="H3116" s="2" t="s">
        <v>9109</v>
      </c>
      <c r="I3116">
        <v>189</v>
      </c>
      <c r="J3116" t="b">
        <v>0</v>
      </c>
      <c r="K3116">
        <v>204</v>
      </c>
      <c r="L3116">
        <v>1876</v>
      </c>
      <c r="M3116" s="1">
        <v>43638.153726851851</v>
      </c>
    </row>
    <row r="3117" spans="1:13">
      <c r="A3117" t="s">
        <v>9110</v>
      </c>
      <c r="B3117" s="1">
        <v>43928.014699074076</v>
      </c>
      <c r="C3117" t="s">
        <v>9111</v>
      </c>
      <c r="D3117">
        <v>0</v>
      </c>
      <c r="E3117">
        <v>0</v>
      </c>
      <c r="F3117" t="s">
        <v>15</v>
      </c>
      <c r="G3117" t="s">
        <v>158</v>
      </c>
      <c r="H3117" t="s">
        <v>9112</v>
      </c>
      <c r="I3117">
        <v>390</v>
      </c>
      <c r="J3117" t="b">
        <v>0</v>
      </c>
      <c r="K3117">
        <v>553</v>
      </c>
      <c r="L3117">
        <v>10134</v>
      </c>
      <c r="M3117" s="1">
        <v>41926.116307870368</v>
      </c>
    </row>
    <row r="3118" spans="1:13" ht="40.5">
      <c r="A3118" t="s">
        <v>9113</v>
      </c>
      <c r="B3118" s="1">
        <v>43928.014421296299</v>
      </c>
      <c r="C3118" t="s">
        <v>9114</v>
      </c>
      <c r="D3118">
        <v>0</v>
      </c>
      <c r="E3118">
        <v>0</v>
      </c>
      <c r="F3118" t="s">
        <v>15</v>
      </c>
      <c r="G3118" t="s">
        <v>9115</v>
      </c>
      <c r="H3118" s="2" t="s">
        <v>9116</v>
      </c>
      <c r="I3118">
        <v>526</v>
      </c>
      <c r="J3118" t="b">
        <v>0</v>
      </c>
      <c r="K3118">
        <v>447</v>
      </c>
      <c r="L3118">
        <v>15422</v>
      </c>
      <c r="M3118" s="1">
        <v>40760.557280092595</v>
      </c>
    </row>
    <row r="3119" spans="1:13" ht="54">
      <c r="A3119" t="s">
        <v>9117</v>
      </c>
      <c r="B3119" s="1">
        <v>43928.014085648145</v>
      </c>
      <c r="C3119" t="s">
        <v>9118</v>
      </c>
      <c r="D3119">
        <v>0</v>
      </c>
      <c r="E3119">
        <v>0</v>
      </c>
      <c r="F3119" t="s">
        <v>15</v>
      </c>
      <c r="G3119" t="s">
        <v>9119</v>
      </c>
      <c r="H3119" s="2" t="s">
        <v>9120</v>
      </c>
      <c r="I3119">
        <v>91</v>
      </c>
      <c r="J3119" t="b">
        <v>0</v>
      </c>
      <c r="K3119">
        <v>27</v>
      </c>
      <c r="L3119">
        <v>137845</v>
      </c>
      <c r="M3119" s="1">
        <v>41567.681655092594</v>
      </c>
    </row>
    <row r="3120" spans="1:13" ht="81">
      <c r="A3120" t="s">
        <v>9121</v>
      </c>
      <c r="B3120" s="1">
        <v>43928.013993055552</v>
      </c>
      <c r="C3120" t="s">
        <v>9122</v>
      </c>
      <c r="D3120">
        <v>0</v>
      </c>
      <c r="E3120">
        <v>0</v>
      </c>
      <c r="F3120" t="s">
        <v>15</v>
      </c>
      <c r="H3120" s="2" t="s">
        <v>9123</v>
      </c>
      <c r="I3120">
        <v>470</v>
      </c>
      <c r="J3120" t="b">
        <v>0</v>
      </c>
      <c r="K3120">
        <v>0</v>
      </c>
      <c r="L3120">
        <v>3367</v>
      </c>
      <c r="M3120" s="1">
        <v>43054.073645833334</v>
      </c>
    </row>
    <row r="3121" spans="1:13">
      <c r="A3121" t="s">
        <v>9079</v>
      </c>
      <c r="B3121" s="1">
        <v>43928.013726851852</v>
      </c>
      <c r="C3121" t="s">
        <v>9124</v>
      </c>
      <c r="D3121">
        <v>1</v>
      </c>
      <c r="E3121">
        <v>0</v>
      </c>
      <c r="F3121" t="s">
        <v>15</v>
      </c>
      <c r="H3121" t="s">
        <v>9081</v>
      </c>
      <c r="I3121">
        <v>211</v>
      </c>
      <c r="J3121" t="b">
        <v>0</v>
      </c>
      <c r="K3121">
        <v>379</v>
      </c>
      <c r="L3121">
        <v>2900</v>
      </c>
      <c r="M3121" s="1">
        <v>42666.340462962966</v>
      </c>
    </row>
    <row r="3122" spans="1:13">
      <c r="A3122" t="s">
        <v>1121</v>
      </c>
      <c r="B3122" s="1">
        <v>43928.013159722221</v>
      </c>
      <c r="C3122" t="s">
        <v>9125</v>
      </c>
      <c r="D3122">
        <v>1</v>
      </c>
      <c r="E3122">
        <v>0</v>
      </c>
      <c r="F3122" t="s">
        <v>15</v>
      </c>
      <c r="G3122" t="s">
        <v>1123</v>
      </c>
      <c r="H3122" t="s">
        <v>1124</v>
      </c>
      <c r="I3122">
        <v>256</v>
      </c>
      <c r="J3122" t="b">
        <v>0</v>
      </c>
      <c r="K3122">
        <v>281</v>
      </c>
      <c r="L3122">
        <v>3861</v>
      </c>
      <c r="M3122" s="1">
        <v>42863.551365740743</v>
      </c>
    </row>
    <row r="3123" spans="1:13" ht="121.5">
      <c r="A3123" t="s">
        <v>9126</v>
      </c>
      <c r="B3123" s="1">
        <v>43928.012858796297</v>
      </c>
      <c r="C3123" t="s">
        <v>9127</v>
      </c>
      <c r="D3123">
        <v>4</v>
      </c>
      <c r="E3123">
        <v>1</v>
      </c>
      <c r="F3123" t="s">
        <v>15</v>
      </c>
      <c r="G3123" t="s">
        <v>86</v>
      </c>
      <c r="H3123" s="2" t="s">
        <v>9128</v>
      </c>
      <c r="I3123">
        <v>1374</v>
      </c>
      <c r="J3123" t="b">
        <v>0</v>
      </c>
      <c r="K3123">
        <v>119</v>
      </c>
      <c r="L3123">
        <v>226827</v>
      </c>
      <c r="M3123" s="1">
        <v>41617.538587962961</v>
      </c>
    </row>
    <row r="3124" spans="1:13">
      <c r="A3124" t="s">
        <v>9129</v>
      </c>
      <c r="B3124" s="1">
        <v>43928.012395833335</v>
      </c>
      <c r="C3124" t="e">
        <f ca="1">harigane_mt PayPay20パーセント還元と併用ですわ</f>
        <v>#NAME?</v>
      </c>
      <c r="D3124">
        <v>1</v>
      </c>
      <c r="E3124">
        <v>0</v>
      </c>
      <c r="F3124" t="s">
        <v>15</v>
      </c>
      <c r="G3124" t="s">
        <v>8168</v>
      </c>
      <c r="H3124" t="s">
        <v>9130</v>
      </c>
      <c r="I3124">
        <v>2989</v>
      </c>
      <c r="J3124" t="b">
        <v>0</v>
      </c>
      <c r="K3124">
        <v>2453</v>
      </c>
      <c r="L3124">
        <v>101604</v>
      </c>
      <c r="M3124" s="1">
        <v>41386.648402777777</v>
      </c>
    </row>
    <row r="3125" spans="1:13">
      <c r="A3125" t="s">
        <v>9131</v>
      </c>
      <c r="B3125" s="1">
        <v>43928.012361111112</v>
      </c>
      <c r="C3125" t="s">
        <v>9132</v>
      </c>
      <c r="D3125">
        <v>0</v>
      </c>
      <c r="E3125">
        <v>0</v>
      </c>
      <c r="F3125" t="s">
        <v>15</v>
      </c>
      <c r="G3125" t="s">
        <v>9133</v>
      </c>
      <c r="H3125" t="s">
        <v>9134</v>
      </c>
      <c r="I3125">
        <v>34</v>
      </c>
      <c r="J3125" t="b">
        <v>0</v>
      </c>
      <c r="K3125">
        <v>56</v>
      </c>
      <c r="L3125">
        <v>163</v>
      </c>
      <c r="M3125" s="1">
        <v>43925.990914351853</v>
      </c>
    </row>
    <row r="3126" spans="1:13">
      <c r="A3126" t="s">
        <v>9135</v>
      </c>
      <c r="B3126" s="1">
        <v>43928.012303240743</v>
      </c>
      <c r="C3126" t="s">
        <v>9136</v>
      </c>
      <c r="D3126">
        <v>1</v>
      </c>
      <c r="E3126">
        <v>0</v>
      </c>
      <c r="F3126" t="s">
        <v>15</v>
      </c>
      <c r="G3126" t="s">
        <v>9137</v>
      </c>
      <c r="H3126" t="s">
        <v>9138</v>
      </c>
      <c r="I3126">
        <v>110</v>
      </c>
      <c r="J3126" t="b">
        <v>0</v>
      </c>
      <c r="K3126">
        <v>126</v>
      </c>
      <c r="L3126">
        <v>8333</v>
      </c>
      <c r="M3126" s="1">
        <v>43712.498206018521</v>
      </c>
    </row>
    <row r="3127" spans="1:13">
      <c r="A3127" t="s">
        <v>9139</v>
      </c>
      <c r="B3127" s="1">
        <v>43928.01226851852</v>
      </c>
      <c r="C3127" t="s">
        <v>9140</v>
      </c>
      <c r="D3127">
        <v>0</v>
      </c>
      <c r="E3127">
        <v>0</v>
      </c>
      <c r="F3127" t="s">
        <v>15</v>
      </c>
      <c r="G3127" t="s">
        <v>765</v>
      </c>
      <c r="H3127" t="s">
        <v>9141</v>
      </c>
      <c r="I3127">
        <v>6762</v>
      </c>
      <c r="J3127" t="b">
        <v>0</v>
      </c>
      <c r="K3127">
        <v>22308</v>
      </c>
      <c r="L3127">
        <v>15487</v>
      </c>
      <c r="M3127" s="1">
        <v>42537.797476851854</v>
      </c>
    </row>
    <row r="3128" spans="1:13">
      <c r="A3128" t="s">
        <v>9142</v>
      </c>
      <c r="B3128" s="1">
        <v>43928.012256944443</v>
      </c>
      <c r="C3128" t="s">
        <v>9143</v>
      </c>
      <c r="D3128">
        <v>0</v>
      </c>
      <c r="E3128">
        <v>0</v>
      </c>
      <c r="F3128" t="s">
        <v>15</v>
      </c>
      <c r="H3128" t="s">
        <v>9144</v>
      </c>
      <c r="I3128">
        <v>237</v>
      </c>
      <c r="J3128" t="b">
        <v>0</v>
      </c>
      <c r="K3128">
        <v>222</v>
      </c>
      <c r="L3128">
        <v>6962</v>
      </c>
      <c r="M3128" s="1">
        <v>42967.259976851848</v>
      </c>
    </row>
    <row r="3129" spans="1:13">
      <c r="A3129" t="s">
        <v>9145</v>
      </c>
      <c r="B3129" s="1">
        <v>43928.011921296296</v>
      </c>
      <c r="C3129" t="s">
        <v>9146</v>
      </c>
      <c r="D3129">
        <v>0</v>
      </c>
      <c r="E3129">
        <v>0</v>
      </c>
      <c r="F3129" t="s">
        <v>15</v>
      </c>
      <c r="G3129" t="s">
        <v>9147</v>
      </c>
      <c r="H3129" t="s">
        <v>9148</v>
      </c>
      <c r="I3129">
        <v>295</v>
      </c>
      <c r="J3129" t="b">
        <v>0</v>
      </c>
      <c r="K3129">
        <v>344</v>
      </c>
      <c r="L3129">
        <v>17860</v>
      </c>
      <c r="M3129" s="1">
        <v>42620.354247685187</v>
      </c>
    </row>
    <row r="3130" spans="1:13">
      <c r="A3130" t="s">
        <v>4498</v>
      </c>
      <c r="B3130" s="1">
        <v>43928.011921296296</v>
      </c>
      <c r="C3130" t="s">
        <v>4499</v>
      </c>
      <c r="D3130">
        <v>0</v>
      </c>
      <c r="E3130">
        <v>0</v>
      </c>
      <c r="F3130" t="s">
        <v>15</v>
      </c>
      <c r="G3130" t="s">
        <v>4500</v>
      </c>
      <c r="H3130" t="s">
        <v>4501</v>
      </c>
      <c r="I3130">
        <v>176</v>
      </c>
      <c r="J3130" t="b">
        <v>0</v>
      </c>
      <c r="K3130">
        <v>216</v>
      </c>
      <c r="L3130">
        <v>1899</v>
      </c>
      <c r="M3130" s="1">
        <v>43336.583078703705</v>
      </c>
    </row>
    <row r="3131" spans="1:13">
      <c r="A3131" t="s">
        <v>9073</v>
      </c>
      <c r="B3131" s="1">
        <v>43928.010150462964</v>
      </c>
      <c r="C3131" t="s">
        <v>9149</v>
      </c>
      <c r="D3131">
        <v>0</v>
      </c>
      <c r="E3131">
        <v>0</v>
      </c>
      <c r="F3131" t="s">
        <v>15</v>
      </c>
      <c r="G3131" t="s">
        <v>243</v>
      </c>
      <c r="H3131" t="s">
        <v>9074</v>
      </c>
      <c r="I3131">
        <v>139</v>
      </c>
      <c r="J3131" t="b">
        <v>0</v>
      </c>
      <c r="K3131">
        <v>230</v>
      </c>
      <c r="L3131">
        <v>1174</v>
      </c>
      <c r="M3131" s="1">
        <v>43351.578553240739</v>
      </c>
    </row>
    <row r="3132" spans="1:13">
      <c r="A3132" t="s">
        <v>9150</v>
      </c>
      <c r="B3132" s="1">
        <v>43928.00984953704</v>
      </c>
      <c r="C3132" t="s">
        <v>9151</v>
      </c>
      <c r="D3132">
        <v>4</v>
      </c>
      <c r="E3132">
        <v>0</v>
      </c>
      <c r="F3132" t="s">
        <v>15</v>
      </c>
      <c r="H3132" t="s">
        <v>9152</v>
      </c>
      <c r="I3132">
        <v>6360</v>
      </c>
      <c r="J3132" t="b">
        <v>0</v>
      </c>
      <c r="K3132">
        <v>7002</v>
      </c>
      <c r="L3132">
        <v>7680</v>
      </c>
      <c r="M3132" s="1">
        <v>41871.314398148148</v>
      </c>
    </row>
    <row r="3133" spans="1:13">
      <c r="A3133" t="s">
        <v>9153</v>
      </c>
      <c r="B3133" s="1">
        <v>43928.009432870371</v>
      </c>
      <c r="C3133" t="s">
        <v>9154</v>
      </c>
      <c r="D3133">
        <v>0</v>
      </c>
      <c r="E3133">
        <v>0</v>
      </c>
      <c r="F3133" t="s">
        <v>15</v>
      </c>
      <c r="G3133" t="s">
        <v>9155</v>
      </c>
      <c r="H3133" t="s">
        <v>9156</v>
      </c>
      <c r="I3133">
        <v>35</v>
      </c>
      <c r="J3133" t="b">
        <v>0</v>
      </c>
      <c r="K3133">
        <v>71</v>
      </c>
      <c r="L3133">
        <v>5921</v>
      </c>
      <c r="M3133" s="1">
        <v>42861.294594907406</v>
      </c>
    </row>
    <row r="3134" spans="1:13">
      <c r="A3134" t="s">
        <v>9157</v>
      </c>
      <c r="B3134" s="1">
        <v>43928.009421296294</v>
      </c>
      <c r="C3134" t="e">
        <f ca="1">redtelecaster PayPayはコンビニとかちょっと寄るときお釣り出ないから便利</f>
        <v>#NAME?</v>
      </c>
      <c r="D3134">
        <v>0</v>
      </c>
      <c r="E3134">
        <v>0</v>
      </c>
      <c r="F3134" t="s">
        <v>15</v>
      </c>
      <c r="G3134" t="s">
        <v>9158</v>
      </c>
      <c r="H3134" t="s">
        <v>9159</v>
      </c>
      <c r="I3134">
        <v>404</v>
      </c>
      <c r="J3134" t="b">
        <v>0</v>
      </c>
      <c r="K3134">
        <v>856</v>
      </c>
      <c r="L3134">
        <v>15228</v>
      </c>
      <c r="M3134" s="1">
        <v>40888.158449074072</v>
      </c>
    </row>
    <row r="3135" spans="1:13">
      <c r="A3135" t="s">
        <v>9160</v>
      </c>
      <c r="B3135" s="1">
        <v>43928.009351851855</v>
      </c>
      <c r="C3135" t="s">
        <v>9161</v>
      </c>
      <c r="D3135">
        <v>7</v>
      </c>
      <c r="E3135">
        <v>0</v>
      </c>
      <c r="F3135" t="s">
        <v>15</v>
      </c>
      <c r="G3135" t="s">
        <v>9162</v>
      </c>
      <c r="H3135" t="s">
        <v>9163</v>
      </c>
      <c r="I3135">
        <v>650</v>
      </c>
      <c r="J3135" t="b">
        <v>0</v>
      </c>
      <c r="K3135">
        <v>649</v>
      </c>
      <c r="L3135">
        <v>2144</v>
      </c>
      <c r="M3135" s="1">
        <v>43819.585324074076</v>
      </c>
    </row>
    <row r="3136" spans="1:13">
      <c r="A3136" t="s">
        <v>9164</v>
      </c>
      <c r="B3136" s="1">
        <v>43928.009247685186</v>
      </c>
      <c r="C3136" t="s">
        <v>9165</v>
      </c>
      <c r="D3136">
        <v>0</v>
      </c>
      <c r="E3136">
        <v>0</v>
      </c>
      <c r="F3136" t="s">
        <v>15</v>
      </c>
      <c r="G3136" t="s">
        <v>9166</v>
      </c>
      <c r="H3136" t="s">
        <v>9167</v>
      </c>
      <c r="I3136">
        <v>1236</v>
      </c>
      <c r="J3136" t="b">
        <v>0</v>
      </c>
      <c r="K3136">
        <v>2983</v>
      </c>
      <c r="L3136">
        <v>27458</v>
      </c>
      <c r="M3136" s="1">
        <v>43181.116412037038</v>
      </c>
    </row>
    <row r="3137" spans="1:13">
      <c r="A3137" t="s">
        <v>9168</v>
      </c>
      <c r="B3137" s="1">
        <v>43928.009016203701</v>
      </c>
      <c r="C3137" t="s">
        <v>9169</v>
      </c>
      <c r="D3137">
        <v>1</v>
      </c>
      <c r="E3137">
        <v>0</v>
      </c>
      <c r="F3137" t="s">
        <v>15</v>
      </c>
      <c r="H3137" t="s">
        <v>9170</v>
      </c>
      <c r="I3137">
        <v>12</v>
      </c>
      <c r="J3137" t="b">
        <v>0</v>
      </c>
      <c r="K3137">
        <v>55</v>
      </c>
      <c r="L3137">
        <v>480</v>
      </c>
      <c r="M3137" s="1">
        <v>43843.010694444441</v>
      </c>
    </row>
    <row r="3138" spans="1:13">
      <c r="A3138" t="s">
        <v>9171</v>
      </c>
      <c r="B3138" s="1">
        <v>43928.008877314816</v>
      </c>
      <c r="C3138" t="s">
        <v>9172</v>
      </c>
      <c r="D3138">
        <v>4</v>
      </c>
      <c r="E3138">
        <v>0</v>
      </c>
      <c r="F3138" t="s">
        <v>15</v>
      </c>
      <c r="G3138" t="s">
        <v>9173</v>
      </c>
      <c r="H3138" t="s">
        <v>9174</v>
      </c>
      <c r="I3138">
        <v>1</v>
      </c>
      <c r="J3138" t="b">
        <v>0</v>
      </c>
      <c r="K3138">
        <v>39</v>
      </c>
      <c r="L3138">
        <v>67</v>
      </c>
      <c r="M3138" s="1">
        <v>43878.641932870371</v>
      </c>
    </row>
    <row r="3139" spans="1:13">
      <c r="A3139" t="s">
        <v>9175</v>
      </c>
      <c r="B3139" s="1">
        <v>43928.008645833332</v>
      </c>
      <c r="C3139" t="s">
        <v>9176</v>
      </c>
      <c r="D3139">
        <v>2</v>
      </c>
      <c r="E3139">
        <v>1</v>
      </c>
      <c r="F3139" t="s">
        <v>15</v>
      </c>
      <c r="H3139" t="s">
        <v>9177</v>
      </c>
      <c r="I3139">
        <v>53</v>
      </c>
      <c r="J3139" t="b">
        <v>0</v>
      </c>
      <c r="K3139">
        <v>135</v>
      </c>
      <c r="L3139">
        <v>152</v>
      </c>
      <c r="M3139" s="1">
        <v>43925.572164351855</v>
      </c>
    </row>
    <row r="3140" spans="1:13">
      <c r="A3140" t="s">
        <v>9178</v>
      </c>
      <c r="B3140" s="1">
        <v>43928.008275462962</v>
      </c>
      <c r="C3140" t="s">
        <v>9179</v>
      </c>
      <c r="D3140">
        <v>0</v>
      </c>
      <c r="E3140">
        <v>0</v>
      </c>
      <c r="F3140" t="s">
        <v>15</v>
      </c>
      <c r="G3140" t="s">
        <v>9180</v>
      </c>
      <c r="H3140" t="s">
        <v>9181</v>
      </c>
      <c r="I3140">
        <v>372</v>
      </c>
      <c r="J3140" t="b">
        <v>0</v>
      </c>
      <c r="K3140">
        <v>819</v>
      </c>
      <c r="L3140">
        <v>30581</v>
      </c>
      <c r="M3140" s="1">
        <v>40173.179710648146</v>
      </c>
    </row>
    <row r="3141" spans="1:13">
      <c r="A3141" t="s">
        <v>9182</v>
      </c>
      <c r="B3141" s="1">
        <v>43928.007256944446</v>
      </c>
      <c r="C3141" t="s">
        <v>9183</v>
      </c>
      <c r="D3141">
        <v>0</v>
      </c>
      <c r="E3141">
        <v>0</v>
      </c>
      <c r="F3141" t="s">
        <v>15</v>
      </c>
      <c r="I3141">
        <v>13</v>
      </c>
      <c r="J3141" t="b">
        <v>0</v>
      </c>
      <c r="K3141">
        <v>254</v>
      </c>
      <c r="L3141">
        <v>1994</v>
      </c>
      <c r="M3141" s="1">
        <v>42260.390462962961</v>
      </c>
    </row>
    <row r="3142" spans="1:13">
      <c r="A3142" t="s">
        <v>9184</v>
      </c>
      <c r="B3142" s="1">
        <v>43928.006932870368</v>
      </c>
      <c r="C3142" t="s">
        <v>9185</v>
      </c>
      <c r="D3142">
        <v>0</v>
      </c>
      <c r="E3142">
        <v>0</v>
      </c>
      <c r="F3142" t="s">
        <v>15</v>
      </c>
      <c r="G3142" t="s">
        <v>243</v>
      </c>
      <c r="H3142" t="s">
        <v>9186</v>
      </c>
      <c r="I3142">
        <v>953</v>
      </c>
      <c r="J3142" t="b">
        <v>0</v>
      </c>
      <c r="K3142">
        <v>2146</v>
      </c>
      <c r="L3142">
        <v>26196</v>
      </c>
      <c r="M3142" s="1">
        <v>43519.920694444445</v>
      </c>
    </row>
    <row r="3143" spans="1:13">
      <c r="A3143" t="s">
        <v>9187</v>
      </c>
      <c r="B3143" s="1">
        <v>43928.006874999999</v>
      </c>
      <c r="C3143" t="s">
        <v>9188</v>
      </c>
      <c r="D3143">
        <v>1</v>
      </c>
      <c r="E3143">
        <v>0</v>
      </c>
      <c r="F3143" t="s">
        <v>15</v>
      </c>
      <c r="G3143" t="s">
        <v>243</v>
      </c>
      <c r="H3143" t="s">
        <v>9189</v>
      </c>
      <c r="I3143">
        <v>181</v>
      </c>
      <c r="J3143" t="b">
        <v>0</v>
      </c>
      <c r="K3143">
        <v>177</v>
      </c>
      <c r="L3143">
        <v>9180</v>
      </c>
      <c r="M3143" s="1">
        <v>42803.671064814815</v>
      </c>
    </row>
    <row r="3144" spans="1:13">
      <c r="A3144" t="s">
        <v>9190</v>
      </c>
      <c r="B3144" s="1">
        <v>43928.006516203706</v>
      </c>
      <c r="C3144" t="s">
        <v>9191</v>
      </c>
      <c r="D3144">
        <v>0</v>
      </c>
      <c r="E3144">
        <v>0</v>
      </c>
      <c r="F3144" t="s">
        <v>15</v>
      </c>
      <c r="H3144" t="s">
        <v>9192</v>
      </c>
      <c r="I3144">
        <v>35</v>
      </c>
      <c r="J3144" t="b">
        <v>0</v>
      </c>
      <c r="K3144">
        <v>94</v>
      </c>
      <c r="L3144">
        <v>1312</v>
      </c>
      <c r="M3144" s="1">
        <v>43031.586898148147</v>
      </c>
    </row>
    <row r="3145" spans="1:13">
      <c r="A3145" t="s">
        <v>9193</v>
      </c>
      <c r="B3145" s="1">
        <v>43928.006493055553</v>
      </c>
      <c r="C3145" t="s">
        <v>9194</v>
      </c>
      <c r="D3145">
        <v>0</v>
      </c>
      <c r="E3145">
        <v>0</v>
      </c>
      <c r="F3145" t="s">
        <v>15</v>
      </c>
      <c r="G3145" t="s">
        <v>9195</v>
      </c>
      <c r="H3145" t="s">
        <v>9196</v>
      </c>
      <c r="I3145">
        <v>1425</v>
      </c>
      <c r="J3145" t="b">
        <v>0</v>
      </c>
      <c r="K3145">
        <v>717</v>
      </c>
      <c r="L3145">
        <v>147467</v>
      </c>
      <c r="M3145" s="1">
        <v>40642.935520833336</v>
      </c>
    </row>
    <row r="3146" spans="1:13">
      <c r="A3146" t="s">
        <v>200</v>
      </c>
      <c r="B3146" s="1">
        <v>43928.006226851852</v>
      </c>
      <c r="C3146" t="s">
        <v>9197</v>
      </c>
      <c r="D3146">
        <v>0</v>
      </c>
      <c r="E3146">
        <v>0</v>
      </c>
      <c r="F3146" t="s">
        <v>15</v>
      </c>
      <c r="H3146" t="s">
        <v>202</v>
      </c>
      <c r="I3146">
        <v>20</v>
      </c>
      <c r="J3146" t="b">
        <v>0</v>
      </c>
      <c r="K3146">
        <v>30</v>
      </c>
      <c r="L3146">
        <v>184</v>
      </c>
      <c r="M3146" s="1">
        <v>43911.534016203703</v>
      </c>
    </row>
    <row r="3147" spans="1:13">
      <c r="A3147" t="s">
        <v>9198</v>
      </c>
      <c r="B3147" s="1">
        <v>43928.006215277775</v>
      </c>
      <c r="C3147" t="s">
        <v>9199</v>
      </c>
      <c r="D3147">
        <v>2</v>
      </c>
      <c r="E3147">
        <v>0</v>
      </c>
      <c r="F3147" t="s">
        <v>15</v>
      </c>
      <c r="H3147" t="s">
        <v>9200</v>
      </c>
      <c r="I3147">
        <v>113</v>
      </c>
      <c r="J3147" t="b">
        <v>0</v>
      </c>
      <c r="K3147">
        <v>139</v>
      </c>
      <c r="L3147">
        <v>141</v>
      </c>
      <c r="M3147" s="1">
        <v>43903.68990740741</v>
      </c>
    </row>
    <row r="3148" spans="1:13">
      <c r="A3148" t="s">
        <v>9201</v>
      </c>
      <c r="B3148" s="1">
        <v>43928.006041666667</v>
      </c>
      <c r="C3148" t="s">
        <v>9202</v>
      </c>
      <c r="D3148">
        <v>17</v>
      </c>
      <c r="E3148">
        <v>0</v>
      </c>
      <c r="F3148" t="s">
        <v>15</v>
      </c>
      <c r="G3148" t="s">
        <v>697</v>
      </c>
      <c r="H3148" t="s">
        <v>9203</v>
      </c>
      <c r="I3148">
        <v>1058</v>
      </c>
      <c r="J3148" t="b">
        <v>0</v>
      </c>
      <c r="K3148">
        <v>1412</v>
      </c>
      <c r="L3148">
        <v>462</v>
      </c>
      <c r="M3148" s="1">
        <v>43615.377280092594</v>
      </c>
    </row>
    <row r="3149" spans="1:13">
      <c r="A3149" t="s">
        <v>2933</v>
      </c>
      <c r="B3149" s="1">
        <v>43928.005856481483</v>
      </c>
      <c r="C3149" t="s">
        <v>9204</v>
      </c>
      <c r="D3149">
        <v>0</v>
      </c>
      <c r="E3149">
        <v>0</v>
      </c>
      <c r="F3149" t="s">
        <v>15</v>
      </c>
      <c r="G3149" t="s">
        <v>2935</v>
      </c>
      <c r="H3149" t="s">
        <v>2936</v>
      </c>
      <c r="I3149">
        <v>29</v>
      </c>
      <c r="J3149" t="b">
        <v>0</v>
      </c>
      <c r="K3149">
        <v>67</v>
      </c>
      <c r="L3149">
        <v>124</v>
      </c>
      <c r="M3149" s="1">
        <v>43909.218043981484</v>
      </c>
    </row>
    <row r="3150" spans="1:13">
      <c r="A3150" t="s">
        <v>9205</v>
      </c>
      <c r="B3150" s="1">
        <v>43928.005740740744</v>
      </c>
      <c r="C3150" t="e">
        <f ca="1">_xlfn.SINGLE(so_takashima 福岡には箱物がいっぱいあります。PayPayドーム),マリンメッセ,国際センターなど。立地的にも軽症患者さんの隔離場所に出来ないですかね。医師や看護師さん保健師さんには隣接するホテルを利用して頂いて。</f>
        <v>#NAME?</v>
      </c>
      <c r="D3150">
        <v>0</v>
      </c>
      <c r="E3150">
        <v>0</v>
      </c>
      <c r="F3150" t="s">
        <v>15</v>
      </c>
      <c r="I3150">
        <v>195</v>
      </c>
      <c r="J3150" t="b">
        <v>0</v>
      </c>
      <c r="K3150">
        <v>229</v>
      </c>
      <c r="L3150">
        <v>576</v>
      </c>
      <c r="M3150" s="1">
        <v>41268.632638888892</v>
      </c>
    </row>
    <row r="3151" spans="1:13">
      <c r="A3151" t="s">
        <v>190</v>
      </c>
      <c r="B3151" s="1">
        <v>43928.005671296298</v>
      </c>
      <c r="C3151" t="s">
        <v>9206</v>
      </c>
      <c r="D3151">
        <v>0</v>
      </c>
      <c r="E3151">
        <v>0</v>
      </c>
      <c r="F3151" t="s">
        <v>15</v>
      </c>
      <c r="G3151" t="s">
        <v>192</v>
      </c>
      <c r="H3151" t="s">
        <v>193</v>
      </c>
      <c r="I3151">
        <v>1354</v>
      </c>
      <c r="J3151" t="b">
        <v>0</v>
      </c>
      <c r="K3151">
        <v>1738</v>
      </c>
      <c r="L3151">
        <v>30152</v>
      </c>
      <c r="M3151" s="1">
        <v>40413.110173611109</v>
      </c>
    </row>
    <row r="3152" spans="1:13">
      <c r="A3152" t="s">
        <v>190</v>
      </c>
      <c r="B3152" s="1">
        <v>43928.005659722221</v>
      </c>
      <c r="C3152" t="s">
        <v>9207</v>
      </c>
      <c r="D3152">
        <v>0</v>
      </c>
      <c r="E3152">
        <v>0</v>
      </c>
      <c r="F3152" t="s">
        <v>15</v>
      </c>
      <c r="G3152" t="s">
        <v>192</v>
      </c>
      <c r="H3152" t="s">
        <v>193</v>
      </c>
      <c r="I3152">
        <v>1354</v>
      </c>
      <c r="J3152" t="b">
        <v>0</v>
      </c>
      <c r="K3152">
        <v>1738</v>
      </c>
      <c r="L3152">
        <v>30152</v>
      </c>
      <c r="M3152" s="1">
        <v>40413.110173611109</v>
      </c>
    </row>
    <row r="3153" spans="1:13">
      <c r="A3153" t="s">
        <v>9208</v>
      </c>
      <c r="B3153" s="1">
        <v>43928.005416666667</v>
      </c>
      <c r="C3153" t="s">
        <v>9209</v>
      </c>
      <c r="D3153">
        <v>0</v>
      </c>
      <c r="E3153">
        <v>0</v>
      </c>
      <c r="F3153" t="s">
        <v>15</v>
      </c>
      <c r="G3153" t="s">
        <v>697</v>
      </c>
      <c r="H3153" t="s">
        <v>9210</v>
      </c>
      <c r="I3153">
        <v>402</v>
      </c>
      <c r="J3153" t="b">
        <v>0</v>
      </c>
      <c r="K3153">
        <v>438</v>
      </c>
      <c r="L3153">
        <v>12779</v>
      </c>
      <c r="M3153" s="1">
        <v>40354.509745370371</v>
      </c>
    </row>
    <row r="3154" spans="1:13">
      <c r="A3154" t="s">
        <v>5092</v>
      </c>
      <c r="B3154" s="1">
        <v>43928.005150462966</v>
      </c>
      <c r="C3154" t="s">
        <v>9211</v>
      </c>
      <c r="D3154">
        <v>0</v>
      </c>
      <c r="E3154">
        <v>0</v>
      </c>
      <c r="F3154" t="s">
        <v>15</v>
      </c>
      <c r="G3154" t="s">
        <v>5094</v>
      </c>
      <c r="H3154" t="s">
        <v>5095</v>
      </c>
      <c r="I3154">
        <v>453</v>
      </c>
      <c r="J3154" t="b">
        <v>0</v>
      </c>
      <c r="K3154">
        <v>399</v>
      </c>
      <c r="L3154">
        <v>42256</v>
      </c>
      <c r="M3154" s="1">
        <v>42309.33253472222</v>
      </c>
    </row>
    <row r="3155" spans="1:13">
      <c r="A3155" t="s">
        <v>9212</v>
      </c>
      <c r="B3155" s="1">
        <v>43928.004525462966</v>
      </c>
      <c r="C3155" t="s">
        <v>9213</v>
      </c>
      <c r="D3155">
        <v>3</v>
      </c>
      <c r="E3155">
        <v>0</v>
      </c>
      <c r="F3155" t="s">
        <v>15</v>
      </c>
      <c r="H3155" t="s">
        <v>9214</v>
      </c>
      <c r="I3155">
        <v>74</v>
      </c>
      <c r="J3155" t="b">
        <v>0</v>
      </c>
      <c r="K3155">
        <v>148</v>
      </c>
      <c r="L3155">
        <v>439</v>
      </c>
      <c r="M3155" s="1">
        <v>43908.385451388887</v>
      </c>
    </row>
    <row r="3156" spans="1:13">
      <c r="A3156" t="s">
        <v>9215</v>
      </c>
      <c r="B3156" s="1">
        <v>43928.003645833334</v>
      </c>
      <c r="C3156" t="s">
        <v>9216</v>
      </c>
      <c r="D3156">
        <v>0</v>
      </c>
      <c r="E3156">
        <v>0</v>
      </c>
      <c r="F3156" t="s">
        <v>15</v>
      </c>
      <c r="H3156" t="s">
        <v>9217</v>
      </c>
      <c r="I3156">
        <v>353</v>
      </c>
      <c r="J3156" t="b">
        <v>0</v>
      </c>
      <c r="K3156">
        <v>294</v>
      </c>
      <c r="L3156">
        <v>70632</v>
      </c>
      <c r="M3156" s="1">
        <v>40036.38622685185</v>
      </c>
    </row>
    <row r="3157" spans="1:13">
      <c r="A3157" t="s">
        <v>9218</v>
      </c>
      <c r="B3157" s="1">
        <v>43928.003553240742</v>
      </c>
      <c r="C3157" t="s">
        <v>9219</v>
      </c>
      <c r="D3157">
        <v>0</v>
      </c>
      <c r="E3157">
        <v>0</v>
      </c>
      <c r="F3157" t="s">
        <v>15</v>
      </c>
      <c r="G3157" t="s">
        <v>492</v>
      </c>
      <c r="H3157" t="s">
        <v>9220</v>
      </c>
      <c r="I3157">
        <v>43</v>
      </c>
      <c r="J3157" t="b">
        <v>0</v>
      </c>
      <c r="K3157">
        <v>71</v>
      </c>
      <c r="L3157">
        <v>6141</v>
      </c>
      <c r="M3157" s="1">
        <v>42725.641805555555</v>
      </c>
    </row>
    <row r="3158" spans="1:13">
      <c r="A3158" t="s">
        <v>9221</v>
      </c>
      <c r="B3158" s="1">
        <v>43928.003553240742</v>
      </c>
      <c r="C3158" t="s">
        <v>9222</v>
      </c>
      <c r="D3158">
        <v>0</v>
      </c>
      <c r="E3158">
        <v>0</v>
      </c>
      <c r="F3158" t="s">
        <v>15</v>
      </c>
      <c r="G3158" t="s">
        <v>9223</v>
      </c>
      <c r="H3158" t="s">
        <v>9224</v>
      </c>
      <c r="I3158">
        <v>444</v>
      </c>
      <c r="J3158" t="b">
        <v>0</v>
      </c>
      <c r="K3158">
        <v>430</v>
      </c>
      <c r="L3158">
        <v>99202</v>
      </c>
      <c r="M3158" s="1">
        <v>40393.985219907408</v>
      </c>
    </row>
    <row r="3159" spans="1:13">
      <c r="A3159" t="s">
        <v>9225</v>
      </c>
      <c r="B3159" s="1">
        <v>43928.003368055557</v>
      </c>
      <c r="C3159" t="s">
        <v>9226</v>
      </c>
      <c r="D3159">
        <v>0</v>
      </c>
      <c r="E3159">
        <v>0</v>
      </c>
      <c r="F3159" t="s">
        <v>15</v>
      </c>
      <c r="G3159" t="s">
        <v>9227</v>
      </c>
      <c r="H3159" t="s">
        <v>9228</v>
      </c>
      <c r="I3159">
        <v>1002</v>
      </c>
      <c r="J3159" t="b">
        <v>0</v>
      </c>
      <c r="K3159">
        <v>1161</v>
      </c>
      <c r="L3159">
        <v>38668</v>
      </c>
      <c r="M3159" s="1">
        <v>42403.509108796294</v>
      </c>
    </row>
    <row r="3160" spans="1:13">
      <c r="A3160" t="s">
        <v>9229</v>
      </c>
      <c r="B3160" s="1">
        <v>43928.002916666665</v>
      </c>
      <c r="C3160" t="s">
        <v>9230</v>
      </c>
      <c r="D3160">
        <v>58</v>
      </c>
      <c r="E3160">
        <v>25</v>
      </c>
      <c r="F3160" t="s">
        <v>15</v>
      </c>
      <c r="G3160" t="s">
        <v>9231</v>
      </c>
      <c r="H3160" t="s">
        <v>9232</v>
      </c>
      <c r="I3160">
        <v>1200</v>
      </c>
      <c r="J3160" t="b">
        <v>0</v>
      </c>
      <c r="K3160">
        <v>1194</v>
      </c>
      <c r="L3160">
        <v>23278</v>
      </c>
      <c r="M3160" s="1">
        <v>40105.490497685183</v>
      </c>
    </row>
    <row r="3161" spans="1:13">
      <c r="A3161" t="s">
        <v>9233</v>
      </c>
      <c r="B3161" s="1">
        <v>43928.00271990741</v>
      </c>
      <c r="C3161" t="e">
        <f ca="1">Shg1992_ PayPay使ったことある？</f>
        <v>#NAME?</v>
      </c>
      <c r="D3161">
        <v>0</v>
      </c>
      <c r="E3161">
        <v>0</v>
      </c>
      <c r="F3161" t="s">
        <v>15</v>
      </c>
      <c r="G3161" t="s">
        <v>9234</v>
      </c>
      <c r="H3161" t="s">
        <v>9235</v>
      </c>
      <c r="I3161">
        <v>66</v>
      </c>
      <c r="J3161" t="b">
        <v>0</v>
      </c>
      <c r="K3161">
        <v>65</v>
      </c>
      <c r="L3161">
        <v>1210</v>
      </c>
      <c r="M3161" s="1">
        <v>43902.301412037035</v>
      </c>
    </row>
    <row r="3162" spans="1:13">
      <c r="A3162" t="s">
        <v>9236</v>
      </c>
      <c r="B3162" s="1">
        <v>43928.002696759257</v>
      </c>
      <c r="C3162" t="s">
        <v>9237</v>
      </c>
      <c r="D3162">
        <v>0</v>
      </c>
      <c r="E3162">
        <v>0</v>
      </c>
      <c r="F3162" t="s">
        <v>15</v>
      </c>
      <c r="G3162" t="s">
        <v>9238</v>
      </c>
      <c r="H3162" t="s">
        <v>9239</v>
      </c>
      <c r="I3162">
        <v>23</v>
      </c>
      <c r="J3162" t="b">
        <v>0</v>
      </c>
      <c r="K3162">
        <v>68</v>
      </c>
      <c r="L3162">
        <v>5525</v>
      </c>
      <c r="M3162" s="1">
        <v>43638.497662037036</v>
      </c>
    </row>
    <row r="3163" spans="1:13">
      <c r="A3163" t="s">
        <v>9240</v>
      </c>
      <c r="B3163" s="1">
        <v>43928.002418981479</v>
      </c>
      <c r="C3163" t="e">
        <f ca="1">kosuke8BMC PayPayで多少の補給食程度なら何とかなるけどw</f>
        <v>#NAME?</v>
      </c>
      <c r="D3163">
        <v>0</v>
      </c>
      <c r="E3163">
        <v>0</v>
      </c>
      <c r="F3163" t="s">
        <v>15</v>
      </c>
      <c r="G3163" t="s">
        <v>9241</v>
      </c>
      <c r="H3163" t="s">
        <v>9242</v>
      </c>
      <c r="I3163">
        <v>203</v>
      </c>
      <c r="J3163" t="b">
        <v>0</v>
      </c>
      <c r="K3163">
        <v>61</v>
      </c>
      <c r="L3163">
        <v>1502</v>
      </c>
      <c r="M3163" s="1">
        <v>43865.326215277775</v>
      </c>
    </row>
    <row r="3164" spans="1:13" ht="108">
      <c r="A3164" t="s">
        <v>9243</v>
      </c>
      <c r="B3164" s="1">
        <v>43928.002291666664</v>
      </c>
      <c r="C3164" t="s">
        <v>9244</v>
      </c>
      <c r="D3164">
        <v>0</v>
      </c>
      <c r="E3164">
        <v>0</v>
      </c>
      <c r="F3164" t="s">
        <v>15</v>
      </c>
      <c r="H3164" s="2" t="s">
        <v>9245</v>
      </c>
      <c r="I3164">
        <v>317</v>
      </c>
      <c r="J3164" t="b">
        <v>0</v>
      </c>
      <c r="K3164">
        <v>1407</v>
      </c>
      <c r="L3164">
        <v>4684</v>
      </c>
      <c r="M3164" s="1">
        <v>42667.736319444448</v>
      </c>
    </row>
    <row r="3165" spans="1:13">
      <c r="A3165" t="s">
        <v>9246</v>
      </c>
      <c r="B3165" s="1">
        <v>43928.001759259256</v>
      </c>
      <c r="C3165" t="s">
        <v>9247</v>
      </c>
      <c r="D3165">
        <v>0</v>
      </c>
      <c r="E3165">
        <v>0</v>
      </c>
      <c r="F3165" t="s">
        <v>15</v>
      </c>
      <c r="I3165">
        <v>251</v>
      </c>
      <c r="J3165" t="b">
        <v>0</v>
      </c>
      <c r="K3165">
        <v>232</v>
      </c>
      <c r="L3165">
        <v>7322</v>
      </c>
      <c r="M3165" s="1">
        <v>43764.631018518521</v>
      </c>
    </row>
    <row r="3166" spans="1:13">
      <c r="A3166" t="s">
        <v>2580</v>
      </c>
      <c r="B3166" s="1">
        <v>43928.001585648148</v>
      </c>
      <c r="C3166" t="s">
        <v>9248</v>
      </c>
      <c r="D3166">
        <v>1</v>
      </c>
      <c r="E3166">
        <v>2</v>
      </c>
      <c r="F3166" t="s">
        <v>15</v>
      </c>
      <c r="G3166" t="s">
        <v>2582</v>
      </c>
      <c r="H3166" t="s">
        <v>2583</v>
      </c>
      <c r="I3166">
        <v>161</v>
      </c>
      <c r="J3166" t="b">
        <v>0</v>
      </c>
      <c r="K3166">
        <v>529</v>
      </c>
      <c r="L3166">
        <v>458</v>
      </c>
      <c r="M3166" s="1">
        <v>43906.45144675926</v>
      </c>
    </row>
    <row r="3167" spans="1:13">
      <c r="A3167" t="s">
        <v>9249</v>
      </c>
      <c r="B3167" s="1">
        <v>43928.001550925925</v>
      </c>
      <c r="C3167" t="s">
        <v>9250</v>
      </c>
      <c r="D3167">
        <v>0</v>
      </c>
      <c r="E3167">
        <v>0</v>
      </c>
      <c r="F3167" t="s">
        <v>15</v>
      </c>
      <c r="G3167" t="s">
        <v>9251</v>
      </c>
      <c r="H3167" t="s">
        <v>9252</v>
      </c>
      <c r="I3167">
        <v>100</v>
      </c>
      <c r="J3167" t="b">
        <v>0</v>
      </c>
      <c r="K3167">
        <v>173</v>
      </c>
      <c r="L3167">
        <v>91869</v>
      </c>
      <c r="M3167" s="1">
        <v>40420.174722222226</v>
      </c>
    </row>
    <row r="3168" spans="1:13">
      <c r="A3168" t="s">
        <v>9253</v>
      </c>
      <c r="B3168" s="1">
        <v>43928.001539351855</v>
      </c>
      <c r="C3168" t="s">
        <v>9254</v>
      </c>
      <c r="D3168">
        <v>0</v>
      </c>
      <c r="E3168">
        <v>0</v>
      </c>
      <c r="F3168" t="s">
        <v>15</v>
      </c>
      <c r="H3168" t="s">
        <v>9255</v>
      </c>
      <c r="I3168">
        <v>52</v>
      </c>
      <c r="J3168" t="b">
        <v>0</v>
      </c>
      <c r="K3168">
        <v>32</v>
      </c>
      <c r="L3168">
        <v>1051</v>
      </c>
      <c r="M3168" s="1">
        <v>42412.592314814814</v>
      </c>
    </row>
    <row r="3169" spans="1:13">
      <c r="A3169" t="s">
        <v>9256</v>
      </c>
      <c r="B3169" s="1">
        <v>43928.001354166663</v>
      </c>
      <c r="C3169" t="s">
        <v>9257</v>
      </c>
      <c r="D3169">
        <v>1</v>
      </c>
      <c r="E3169">
        <v>0</v>
      </c>
      <c r="F3169" t="s">
        <v>15</v>
      </c>
      <c r="G3169" t="s">
        <v>9258</v>
      </c>
      <c r="H3169" t="s">
        <v>9259</v>
      </c>
      <c r="I3169">
        <v>256</v>
      </c>
      <c r="J3169" t="b">
        <v>0</v>
      </c>
      <c r="K3169">
        <v>465</v>
      </c>
      <c r="L3169">
        <v>13037</v>
      </c>
      <c r="M3169" s="1">
        <v>40343.966435185182</v>
      </c>
    </row>
    <row r="3170" spans="1:13" ht="121.5">
      <c r="A3170" t="s">
        <v>9260</v>
      </c>
      <c r="B3170" s="1">
        <v>43928.001342592594</v>
      </c>
      <c r="C3170" t="s">
        <v>9261</v>
      </c>
      <c r="D3170">
        <v>0</v>
      </c>
      <c r="E3170">
        <v>0</v>
      </c>
      <c r="F3170" t="s">
        <v>15</v>
      </c>
      <c r="H3170" s="2" t="s">
        <v>9262</v>
      </c>
      <c r="I3170">
        <v>5</v>
      </c>
      <c r="J3170" t="b">
        <v>0</v>
      </c>
      <c r="K3170">
        <v>41</v>
      </c>
      <c r="L3170">
        <v>1859</v>
      </c>
      <c r="M3170" s="1">
        <v>43729.258321759262</v>
      </c>
    </row>
    <row r="3171" spans="1:13">
      <c r="A3171" t="s">
        <v>9263</v>
      </c>
      <c r="B3171" s="1">
        <v>43928.000740740739</v>
      </c>
      <c r="C3171" t="s">
        <v>9264</v>
      </c>
      <c r="D3171">
        <v>0</v>
      </c>
      <c r="E3171">
        <v>0</v>
      </c>
      <c r="F3171" t="s">
        <v>15</v>
      </c>
      <c r="H3171" t="s">
        <v>9265</v>
      </c>
      <c r="I3171">
        <v>2</v>
      </c>
      <c r="J3171" t="b">
        <v>0</v>
      </c>
      <c r="K3171">
        <v>32</v>
      </c>
      <c r="L3171">
        <v>2735</v>
      </c>
      <c r="M3171" s="1">
        <v>43731.533101851855</v>
      </c>
    </row>
    <row r="3172" spans="1:13">
      <c r="A3172" t="s">
        <v>1319</v>
      </c>
      <c r="B3172" s="1">
        <v>43928.000509259262</v>
      </c>
      <c r="C3172" t="s">
        <v>9266</v>
      </c>
      <c r="D3172">
        <v>0</v>
      </c>
      <c r="E3172">
        <v>1</v>
      </c>
      <c r="F3172" t="s">
        <v>15</v>
      </c>
      <c r="G3172" t="s">
        <v>1321</v>
      </c>
      <c r="H3172" t="s">
        <v>1322</v>
      </c>
      <c r="I3172">
        <v>216</v>
      </c>
      <c r="J3172" t="b">
        <v>0</v>
      </c>
      <c r="K3172">
        <v>243</v>
      </c>
      <c r="L3172">
        <v>443</v>
      </c>
      <c r="M3172" s="1">
        <v>43902.236041666663</v>
      </c>
    </row>
    <row r="3173" spans="1:13">
      <c r="A3173" t="s">
        <v>1028</v>
      </c>
      <c r="B3173" s="1">
        <v>43928.000451388885</v>
      </c>
      <c r="C3173" t="s">
        <v>9267</v>
      </c>
      <c r="D3173">
        <v>0</v>
      </c>
      <c r="E3173">
        <v>0</v>
      </c>
      <c r="F3173" t="s">
        <v>15</v>
      </c>
      <c r="G3173" t="s">
        <v>1030</v>
      </c>
      <c r="H3173" t="s">
        <v>1031</v>
      </c>
      <c r="I3173">
        <v>4557</v>
      </c>
      <c r="J3173" t="b">
        <v>0</v>
      </c>
      <c r="K3173">
        <v>5194</v>
      </c>
      <c r="L3173">
        <v>525</v>
      </c>
      <c r="M3173" s="1">
        <v>41978.123055555552</v>
      </c>
    </row>
    <row r="3174" spans="1:13">
      <c r="A3174" t="s">
        <v>9268</v>
      </c>
      <c r="B3174" s="1">
        <v>43928.000347222223</v>
      </c>
      <c r="C3174" t="s">
        <v>9269</v>
      </c>
      <c r="D3174">
        <v>0</v>
      </c>
      <c r="E3174">
        <v>0</v>
      </c>
      <c r="F3174" t="s">
        <v>15</v>
      </c>
      <c r="G3174" t="s">
        <v>72</v>
      </c>
      <c r="H3174" t="s">
        <v>9270</v>
      </c>
      <c r="I3174">
        <v>12</v>
      </c>
      <c r="J3174" t="b">
        <v>0</v>
      </c>
      <c r="K3174">
        <v>50</v>
      </c>
      <c r="L3174">
        <v>895</v>
      </c>
      <c r="M3174" s="1">
        <v>42852.137476851851</v>
      </c>
    </row>
    <row r="3175" spans="1:13" ht="108">
      <c r="A3175" t="s">
        <v>9271</v>
      </c>
      <c r="B3175" s="1">
        <v>43928.000057870369</v>
      </c>
      <c r="C3175" t="s">
        <v>9272</v>
      </c>
      <c r="D3175">
        <v>26</v>
      </c>
      <c r="E3175">
        <v>2</v>
      </c>
      <c r="F3175" t="s">
        <v>15</v>
      </c>
      <c r="H3175" s="2" t="s">
        <v>9273</v>
      </c>
      <c r="I3175">
        <v>6653</v>
      </c>
      <c r="J3175" t="b">
        <v>0</v>
      </c>
      <c r="K3175">
        <v>87</v>
      </c>
      <c r="L3175">
        <v>1467</v>
      </c>
      <c r="M3175" s="1">
        <v>40722.518495370372</v>
      </c>
    </row>
    <row r="3176" spans="1:13">
      <c r="A3176" t="s">
        <v>9274</v>
      </c>
      <c r="B3176" s="1">
        <v>43928.0000462963</v>
      </c>
      <c r="C3176" t="s">
        <v>9275</v>
      </c>
      <c r="D3176">
        <v>0</v>
      </c>
      <c r="E3176">
        <v>0</v>
      </c>
      <c r="F3176" t="s">
        <v>15</v>
      </c>
      <c r="G3176" t="s">
        <v>9276</v>
      </c>
      <c r="H3176" t="s">
        <v>9277</v>
      </c>
      <c r="I3176">
        <v>282</v>
      </c>
      <c r="J3176" t="b">
        <v>0</v>
      </c>
      <c r="K3176">
        <v>187</v>
      </c>
      <c r="L3176">
        <v>3215</v>
      </c>
      <c r="M3176" s="1">
        <v>43358.739837962959</v>
      </c>
    </row>
    <row r="3177" spans="1:13">
      <c r="A3177" t="s">
        <v>3049</v>
      </c>
      <c r="B3177" s="1">
        <v>43928.000011574077</v>
      </c>
      <c r="C3177" t="s">
        <v>9278</v>
      </c>
      <c r="D3177">
        <v>0</v>
      </c>
      <c r="E3177">
        <v>0</v>
      </c>
      <c r="F3177" t="s">
        <v>15</v>
      </c>
      <c r="H3177" t="s">
        <v>3051</v>
      </c>
      <c r="I3177">
        <v>2651</v>
      </c>
      <c r="J3177" t="b">
        <v>0</v>
      </c>
      <c r="K3177">
        <v>1</v>
      </c>
      <c r="L3177">
        <v>3011</v>
      </c>
      <c r="M3177" s="1">
        <v>43837.261458333334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2020-04-08T17:45:45Z</dcterms:created>
  <dcterms:modified xsi:type="dcterms:W3CDTF">2020-04-08T17:56:14Z</dcterms:modified>
  <cp:category/>
  <cp:contentStatus/>
</cp:coreProperties>
</file>