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newStudy\"/>
    </mc:Choice>
  </mc:AlternateContent>
  <xr:revisionPtr revIDLastSave="0" documentId="13_ncr:1_{58C055BF-4B6B-4778-8EEA-EE966E9D62E8}" xr6:coauthVersionLast="47" xr6:coauthVersionMax="47" xr10:uidLastSave="{00000000-0000-0000-0000-000000000000}"/>
  <bookViews>
    <workbookView xWindow="-120" yWindow="-120" windowWidth="29040" windowHeight="15840" tabRatio="782" xr2:uid="{00000000-000D-0000-FFFF-FFFF00000000}"/>
  </bookViews>
  <sheets>
    <sheet name="목차" sheetId="1" r:id="rId1"/>
    <sheet name="목차2" sheetId="15" r:id="rId2"/>
    <sheet name="코드 단어장" sheetId="5" r:id="rId3"/>
    <sheet name="자체Q&amp;A" sheetId="7" r:id="rId4"/>
    <sheet name="할일리스트" sheetId="31" r:id="rId5"/>
    <sheet name="과외" sheetId="33" r:id="rId6"/>
    <sheet name="Sheet2" sheetId="35" r:id="rId7"/>
    <sheet name="커밋전 체크" sheetId="13" r:id="rId8"/>
    <sheet name="Sheet1" sheetId="32" r:id="rId9"/>
    <sheet name="C reviw" sheetId="28" r:id="rId10"/>
    <sheet name="개념" sheetId="17" r:id="rId11"/>
  </sheets>
  <definedNames>
    <definedName name="_xlnm._FilterDatabase" localSheetId="9" hidden="1">'C reviw'!$A$3:$I$38</definedName>
    <definedName name="_xlnm._FilterDatabase" localSheetId="5" hidden="1">과외!$A$2:$A$58</definedName>
    <definedName name="_xlnm._FilterDatabase" localSheetId="0" hidden="1">목차!$B$4:$M$207</definedName>
    <definedName name="_xlnm._FilterDatabase" localSheetId="7" hidden="1">'커밋전 체크'!#REF!</definedName>
    <definedName name="_xlnm._FilterDatabase" localSheetId="2" hidden="1">'코드 단어장'!$B$3:$S$3</definedName>
    <definedName name="_xlnm._FilterDatabase" localSheetId="4" hidden="1">할일리스트!$A$3:$G$3</definedName>
    <definedName name="_xlnm.Print_Area" localSheetId="0">목차!$C$1:$L$244</definedName>
    <definedName name="_xlnm.Print_Area" localSheetId="4">할일리스트!$A$1:$F$16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3" l="1"/>
  <c r="D5" i="33"/>
  <c r="D6" i="33" s="1"/>
  <c r="D7" i="33" s="1"/>
  <c r="C4" i="33"/>
  <c r="C5" i="33" s="1"/>
  <c r="C6" i="33" s="1"/>
  <c r="C7" i="33" s="1"/>
  <c r="C8" i="33" s="1"/>
  <c r="C9" i="33" s="1"/>
  <c r="C10" i="33" s="1"/>
  <c r="C11" i="33" s="1"/>
  <c r="C12" i="33" s="1"/>
  <c r="C13" i="33" s="1"/>
  <c r="C14" i="33" s="1"/>
  <c r="C15" i="33" s="1"/>
  <c r="C16" i="33" s="1"/>
  <c r="C17" i="33" s="1"/>
  <c r="C18" i="33" s="1"/>
  <c r="C19" i="33" s="1"/>
  <c r="C20" i="33" s="1"/>
  <c r="C21" i="33" s="1"/>
  <c r="C22" i="33" s="1"/>
  <c r="C23" i="33" s="1"/>
  <c r="C24" i="33" s="1"/>
  <c r="C25" i="33" s="1"/>
  <c r="C26" i="33" s="1"/>
  <c r="C27" i="33" s="1"/>
  <c r="C28" i="33" s="1"/>
  <c r="C29" i="33" s="1"/>
  <c r="C30" i="33" s="1"/>
  <c r="C31" i="33" s="1"/>
  <c r="C32" i="33" s="1"/>
  <c r="C33" i="33" s="1"/>
  <c r="C34" i="33" s="1"/>
  <c r="C35" i="33" s="1"/>
  <c r="C36" i="33" s="1"/>
  <c r="C37" i="33" s="1"/>
  <c r="C38" i="33" s="1"/>
  <c r="C39" i="33" s="1"/>
  <c r="C40" i="33" s="1"/>
  <c r="C41" i="33" s="1"/>
  <c r="C42" i="33" s="1"/>
  <c r="C43" i="33" s="1"/>
  <c r="C44" i="33" s="1"/>
  <c r="C45" i="33" s="1"/>
  <c r="C46" i="33" s="1"/>
  <c r="C47" i="33" s="1"/>
  <c r="C48" i="33" s="1"/>
  <c r="C49" i="33" s="1"/>
  <c r="C50" i="33" s="1"/>
  <c r="C51" i="33" s="1"/>
  <c r="C52" i="33" s="1"/>
  <c r="C53" i="33" s="1"/>
  <c r="C54" i="33" s="1"/>
  <c r="C55" i="33" s="1"/>
  <c r="C56" i="33" s="1"/>
  <c r="C57" i="33" s="1"/>
  <c r="A5" i="3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E5" i="31"/>
  <c r="F5" i="31" s="1"/>
  <c r="F38" i="31"/>
  <c r="E8" i="31"/>
  <c r="F8" i="31" s="1"/>
  <c r="E7" i="31"/>
  <c r="F7" i="31" s="1"/>
  <c r="F39" i="31"/>
  <c r="F33" i="31"/>
  <c r="F35" i="31"/>
  <c r="E4" i="31"/>
  <c r="F4" i="31" s="1"/>
  <c r="F34" i="31"/>
  <c r="F29" i="31"/>
  <c r="E9" i="31"/>
  <c r="F9" i="31" s="1"/>
  <c r="F36" i="31"/>
  <c r="F32" i="31"/>
  <c r="F37" i="31"/>
  <c r="F30" i="31"/>
  <c r="E10" i="31"/>
  <c r="F10" i="31" s="1"/>
  <c r="E12" i="31"/>
  <c r="F12" i="31" s="1"/>
  <c r="E11" i="31"/>
  <c r="F11" i="31" s="1"/>
  <c r="F27" i="31"/>
  <c r="M10" i="32"/>
  <c r="L10" i="32"/>
  <c r="K10" i="32"/>
  <c r="J10" i="32"/>
  <c r="N38" i="32"/>
  <c r="M38" i="32"/>
  <c r="L38" i="32"/>
  <c r="N37" i="32"/>
  <c r="M37" i="32"/>
  <c r="L37" i="32"/>
  <c r="N36" i="32"/>
  <c r="M36" i="32"/>
  <c r="L36" i="32"/>
  <c r="K36" i="32"/>
  <c r="N35" i="32"/>
  <c r="M35" i="32"/>
  <c r="L35" i="32"/>
  <c r="K35" i="32"/>
  <c r="N34" i="32"/>
  <c r="M34" i="32"/>
  <c r="L34" i="32"/>
  <c r="N26" i="32"/>
  <c r="M26" i="32"/>
  <c r="L26" i="32"/>
  <c r="K26" i="32"/>
  <c r="K45" i="32" s="1"/>
  <c r="N25" i="32"/>
  <c r="M25" i="32"/>
  <c r="L25" i="32"/>
  <c r="K25" i="32"/>
  <c r="N24" i="32"/>
  <c r="M24" i="32"/>
  <c r="L24" i="32"/>
  <c r="K24" i="32"/>
  <c r="K43" i="32" s="1"/>
  <c r="N23" i="32"/>
  <c r="N42" i="32" s="1"/>
  <c r="M23" i="32"/>
  <c r="M42" i="32" s="1"/>
  <c r="L23" i="32"/>
  <c r="L42" i="32" s="1"/>
  <c r="K23" i="32"/>
  <c r="K42" i="32" s="1"/>
  <c r="N22" i="32"/>
  <c r="M22" i="32"/>
  <c r="L22" i="32"/>
  <c r="K22" i="32"/>
  <c r="K41" i="32" s="1"/>
  <c r="N21" i="32"/>
  <c r="M21" i="32"/>
  <c r="L21" i="32"/>
  <c r="K21" i="32"/>
  <c r="L4" i="32"/>
  <c r="M4" i="32" s="1"/>
  <c r="N4" i="32" s="1"/>
  <c r="I38" i="32"/>
  <c r="I37" i="32"/>
  <c r="I36" i="32"/>
  <c r="I35" i="32"/>
  <c r="I34" i="32"/>
  <c r="J38" i="32"/>
  <c r="H38" i="32"/>
  <c r="G38" i="32"/>
  <c r="J37" i="32"/>
  <c r="H37" i="32"/>
  <c r="G37" i="32"/>
  <c r="J36" i="32"/>
  <c r="H36" i="32"/>
  <c r="G36" i="32"/>
  <c r="J35" i="32"/>
  <c r="H35" i="32"/>
  <c r="G35" i="32"/>
  <c r="J34" i="32"/>
  <c r="H34" i="32"/>
  <c r="G34" i="32"/>
  <c r="F38" i="32"/>
  <c r="F36" i="32"/>
  <c r="F37" i="32"/>
  <c r="H10" i="32"/>
  <c r="J25" i="32"/>
  <c r="I25" i="32"/>
  <c r="I44" i="32" s="1"/>
  <c r="H25" i="32"/>
  <c r="G25" i="32"/>
  <c r="J24" i="32"/>
  <c r="I24" i="32"/>
  <c r="H24" i="32"/>
  <c r="H43" i="32" s="1"/>
  <c r="G24" i="32"/>
  <c r="J23" i="32"/>
  <c r="J42" i="32" s="1"/>
  <c r="I23" i="32"/>
  <c r="I42" i="32" s="1"/>
  <c r="H23" i="32"/>
  <c r="H42" i="32" s="1"/>
  <c r="G23" i="32"/>
  <c r="G42" i="32" s="1"/>
  <c r="E24" i="31"/>
  <c r="F24" i="31" s="1"/>
  <c r="F28" i="31"/>
  <c r="I10" i="32"/>
  <c r="G10" i="32"/>
  <c r="F10" i="32"/>
  <c r="E10" i="32"/>
  <c r="D10" i="32"/>
  <c r="E38" i="32"/>
  <c r="E37" i="32"/>
  <c r="F42" i="32"/>
  <c r="F35" i="32"/>
  <c r="F44" i="32" s="1"/>
  <c r="F34" i="32"/>
  <c r="F25" i="32"/>
  <c r="F24" i="32"/>
  <c r="F43" i="32" s="1"/>
  <c r="F23" i="32"/>
  <c r="F22" i="32"/>
  <c r="D22" i="32"/>
  <c r="E22" i="32"/>
  <c r="F21" i="32"/>
  <c r="G21" i="32"/>
  <c r="I21" i="32"/>
  <c r="J21" i="32"/>
  <c r="G22" i="32"/>
  <c r="H22" i="32"/>
  <c r="I22" i="32"/>
  <c r="J22" i="32"/>
  <c r="F26" i="32"/>
  <c r="G26" i="32"/>
  <c r="H26" i="32"/>
  <c r="I26" i="32"/>
  <c r="J26" i="32"/>
  <c r="D26" i="32"/>
  <c r="D21" i="32"/>
  <c r="E26" i="32"/>
  <c r="E21" i="32"/>
  <c r="E36" i="32"/>
  <c r="E4" i="32"/>
  <c r="F4" i="32" s="1"/>
  <c r="G4" i="32" s="1"/>
  <c r="H4" i="32" s="1"/>
  <c r="I4" i="32" s="1"/>
  <c r="J4" i="32" s="1"/>
  <c r="D37" i="32"/>
  <c r="D41" i="32" s="1"/>
  <c r="D38" i="32"/>
  <c r="D45" i="32" s="1"/>
  <c r="D36" i="32"/>
  <c r="D40" i="32" s="1"/>
  <c r="E26" i="31"/>
  <c r="F26" i="31" s="1"/>
  <c r="E23" i="31"/>
  <c r="F23" i="31" s="1"/>
  <c r="E15" i="31"/>
  <c r="F15" i="31" s="1"/>
  <c r="E16" i="31"/>
  <c r="F16" i="31" s="1"/>
  <c r="E25" i="31"/>
  <c r="F25" i="31" s="1"/>
  <c r="E14" i="31"/>
  <c r="F14" i="31" s="1"/>
  <c r="F20" i="31"/>
  <c r="E13" i="31"/>
  <c r="F13" i="31" s="1"/>
  <c r="F21" i="31"/>
  <c r="F19" i="31"/>
  <c r="F22" i="31"/>
  <c r="F18" i="31"/>
  <c r="F17" i="31"/>
  <c r="F157" i="1"/>
  <c r="H157" i="1" s="1"/>
  <c r="F155" i="1"/>
  <c r="G155" i="1" s="1"/>
  <c r="A4" i="13"/>
  <c r="A5" i="13" s="1"/>
  <c r="A6" i="13" s="1"/>
  <c r="A7" i="13" s="1"/>
  <c r="A8" i="13" s="1"/>
  <c r="A9" i="13" s="1"/>
  <c r="J180" i="1"/>
  <c r="K161" i="1"/>
  <c r="J161" i="1"/>
  <c r="H161" i="1"/>
  <c r="G161" i="1"/>
  <c r="H1" i="5"/>
  <c r="H152" i="1"/>
  <c r="G152" i="1"/>
  <c r="K152" i="1"/>
  <c r="E155" i="1"/>
  <c r="E156" i="1" s="1"/>
  <c r="E157" i="1" s="1"/>
  <c r="E158" i="1" s="1"/>
  <c r="E159" i="1" s="1"/>
  <c r="E160" i="1" s="1"/>
  <c r="G141" i="1"/>
  <c r="H141" i="1"/>
  <c r="G142" i="1"/>
  <c r="H142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3" i="1"/>
  <c r="H153" i="1"/>
  <c r="E168" i="1"/>
  <c r="E142" i="1"/>
  <c r="K142" i="1" s="1"/>
  <c r="A5" i="28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32" i="28" s="1"/>
  <c r="A33" i="28" s="1"/>
  <c r="A31" i="28" s="1"/>
  <c r="A19" i="28" s="1"/>
  <c r="A29" i="28" s="1"/>
  <c r="A20" i="28" s="1"/>
  <c r="A34" i="28" s="1"/>
  <c r="A35" i="28" s="1"/>
  <c r="A30" i="28" s="1"/>
  <c r="A21" i="28" s="1"/>
  <c r="A28" i="28" s="1"/>
  <c r="A22" i="28" s="1"/>
  <c r="A23" i="28" s="1"/>
  <c r="A24" i="28" s="1"/>
  <c r="A25" i="28" s="1"/>
  <c r="A26" i="28" s="1"/>
  <c r="A27" i="28" s="1"/>
  <c r="H139" i="1"/>
  <c r="G13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7" i="1"/>
  <c r="G38" i="1"/>
  <c r="G41" i="1"/>
  <c r="G44" i="1"/>
  <c r="G45" i="1"/>
  <c r="G46" i="1"/>
  <c r="G47" i="1"/>
  <c r="G48" i="1"/>
  <c r="G49" i="1"/>
  <c r="G51" i="1"/>
  <c r="G54" i="1"/>
  <c r="G55" i="1"/>
  <c r="G56" i="1"/>
  <c r="G57" i="1"/>
  <c r="G58" i="1"/>
  <c r="G59" i="1"/>
  <c r="G60" i="1"/>
  <c r="G63" i="1"/>
  <c r="G65" i="1"/>
  <c r="G66" i="1"/>
  <c r="G67" i="1"/>
  <c r="G70" i="1"/>
  <c r="G71" i="1"/>
  <c r="G72" i="1"/>
  <c r="G73" i="1"/>
  <c r="G78" i="1"/>
  <c r="G80" i="1"/>
  <c r="G83" i="1"/>
  <c r="G84" i="1"/>
  <c r="G85" i="1"/>
  <c r="G86" i="1"/>
  <c r="G87" i="1"/>
  <c r="G88" i="1"/>
  <c r="G89" i="1"/>
  <c r="G90" i="1"/>
  <c r="G93" i="1"/>
  <c r="G94" i="1"/>
  <c r="G95" i="1"/>
  <c r="G97" i="1"/>
  <c r="G99" i="1"/>
  <c r="G100" i="1"/>
  <c r="G101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54" i="1"/>
  <c r="G156" i="1"/>
  <c r="G158" i="1"/>
  <c r="G159" i="1"/>
  <c r="G160" i="1"/>
  <c r="G162" i="1"/>
  <c r="G163" i="1"/>
  <c r="G164" i="1"/>
  <c r="G165" i="1"/>
  <c r="G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7" i="1"/>
  <c r="H38" i="1"/>
  <c r="H41" i="1"/>
  <c r="H44" i="1"/>
  <c r="H45" i="1"/>
  <c r="H46" i="1"/>
  <c r="H47" i="1"/>
  <c r="H48" i="1"/>
  <c r="H49" i="1"/>
  <c r="H51" i="1"/>
  <c r="H54" i="1"/>
  <c r="H55" i="1"/>
  <c r="H56" i="1"/>
  <c r="H57" i="1"/>
  <c r="H58" i="1"/>
  <c r="H59" i="1"/>
  <c r="H60" i="1"/>
  <c r="H63" i="1"/>
  <c r="H65" i="1"/>
  <c r="H66" i="1"/>
  <c r="H67" i="1"/>
  <c r="H70" i="1"/>
  <c r="H71" i="1"/>
  <c r="H72" i="1"/>
  <c r="H73" i="1"/>
  <c r="H78" i="1"/>
  <c r="H80" i="1"/>
  <c r="H83" i="1"/>
  <c r="H84" i="1"/>
  <c r="H85" i="1"/>
  <c r="H86" i="1"/>
  <c r="H87" i="1"/>
  <c r="H88" i="1"/>
  <c r="H89" i="1"/>
  <c r="H90" i="1"/>
  <c r="H93" i="1"/>
  <c r="H94" i="1"/>
  <c r="H95" i="1"/>
  <c r="H97" i="1"/>
  <c r="H99" i="1"/>
  <c r="H100" i="1"/>
  <c r="H101" i="1"/>
  <c r="H108" i="1"/>
  <c r="H109" i="1"/>
  <c r="H110" i="1"/>
  <c r="H111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40" i="1"/>
  <c r="H154" i="1"/>
  <c r="H156" i="1"/>
  <c r="H158" i="1"/>
  <c r="H159" i="1"/>
  <c r="H160" i="1"/>
  <c r="H162" i="1"/>
  <c r="H163" i="1"/>
  <c r="H164" i="1"/>
  <c r="H165" i="1"/>
  <c r="H6" i="1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K118" i="1"/>
  <c r="J118" i="1"/>
  <c r="K119" i="1"/>
  <c r="J119" i="1"/>
  <c r="J185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190" i="1"/>
  <c r="J190" i="1"/>
  <c r="E185" i="1"/>
  <c r="D186" i="1" s="1"/>
  <c r="E186" i="1" s="1"/>
  <c r="D187" i="1" s="1"/>
  <c r="J187" i="1" s="1"/>
  <c r="K180" i="1"/>
  <c r="J124" i="1"/>
  <c r="J142" i="1"/>
  <c r="K120" i="1"/>
  <c r="R134" i="1"/>
  <c r="P135" i="1"/>
  <c r="N135" i="1"/>
  <c r="N4" i="1"/>
  <c r="O137" i="1" s="1"/>
  <c r="C170" i="1"/>
  <c r="C171" i="1" s="1"/>
  <c r="C172" i="1" s="1"/>
  <c r="C173" i="1" s="1"/>
  <c r="C174" i="1" s="1"/>
  <c r="C175" i="1" s="1"/>
  <c r="C176" i="1" s="1"/>
  <c r="C177" i="1" s="1"/>
  <c r="C178" i="1" s="1"/>
  <c r="D191" i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J207" i="1" s="1"/>
  <c r="D181" i="1"/>
  <c r="E181" i="1" s="1"/>
  <c r="D182" i="1" s="1"/>
  <c r="J182" i="1" s="1"/>
  <c r="E124" i="1"/>
  <c r="K124" i="1" s="1"/>
  <c r="D120" i="1"/>
  <c r="J120" i="1" s="1"/>
  <c r="D121" i="1"/>
  <c r="J121" i="1" s="1"/>
  <c r="F117" i="1"/>
  <c r="G117" i="1" s="1"/>
  <c r="J116" i="1"/>
  <c r="D117" i="1"/>
  <c r="D130" i="1" s="1"/>
  <c r="J130" i="1" s="1"/>
  <c r="K89" i="1"/>
  <c r="K116" i="1"/>
  <c r="C244" i="1"/>
  <c r="F103" i="1"/>
  <c r="G103" i="1" s="1"/>
  <c r="F104" i="1"/>
  <c r="G104" i="1" s="1"/>
  <c r="F105" i="1"/>
  <c r="G105" i="1" s="1"/>
  <c r="F106" i="1"/>
  <c r="G106" i="1" s="1"/>
  <c r="F107" i="1"/>
  <c r="G107" i="1" s="1"/>
  <c r="F102" i="1"/>
  <c r="H102" i="1" s="1"/>
  <c r="G157" i="1" l="1"/>
  <c r="E4" i="33"/>
  <c r="H44" i="32"/>
  <c r="D46" i="32"/>
  <c r="K44" i="32"/>
  <c r="K46" i="32" s="1"/>
  <c r="J43" i="32"/>
  <c r="L43" i="32"/>
  <c r="L44" i="32"/>
  <c r="L40" i="32"/>
  <c r="L41" i="32"/>
  <c r="L45" i="32"/>
  <c r="M43" i="32"/>
  <c r="M44" i="32"/>
  <c r="M40" i="32"/>
  <c r="M41" i="32"/>
  <c r="M45" i="32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N43" i="32"/>
  <c r="N44" i="32"/>
  <c r="N40" i="32"/>
  <c r="N46" i="32" s="1"/>
  <c r="N41" i="32"/>
  <c r="N45" i="32"/>
  <c r="A36" i="28"/>
  <c r="A37" i="28" s="1"/>
  <c r="A38" i="28" s="1"/>
  <c r="J44" i="32"/>
  <c r="I43" i="32"/>
  <c r="G43" i="32"/>
  <c r="G44" i="32"/>
  <c r="G40" i="32"/>
  <c r="J41" i="32"/>
  <c r="F41" i="32"/>
  <c r="H40" i="32"/>
  <c r="H41" i="32"/>
  <c r="I40" i="32"/>
  <c r="J45" i="32"/>
  <c r="F45" i="32"/>
  <c r="G45" i="32"/>
  <c r="I41" i="32"/>
  <c r="H45" i="32"/>
  <c r="I45" i="32"/>
  <c r="G41" i="32"/>
  <c r="E45" i="32"/>
  <c r="J40" i="32"/>
  <c r="F40" i="32"/>
  <c r="E40" i="32"/>
  <c r="E41" i="32"/>
  <c r="B154" i="5"/>
  <c r="B280" i="5"/>
  <c r="H155" i="1"/>
  <c r="J152" i="1"/>
  <c r="D143" i="1"/>
  <c r="G102" i="1"/>
  <c r="H106" i="1"/>
  <c r="H117" i="1"/>
  <c r="H105" i="1"/>
  <c r="H104" i="1"/>
  <c r="H107" i="1"/>
  <c r="H103" i="1"/>
  <c r="D131" i="1"/>
  <c r="J206" i="1"/>
  <c r="J204" i="1"/>
  <c r="J202" i="1"/>
  <c r="J200" i="1"/>
  <c r="J198" i="1"/>
  <c r="J196" i="1"/>
  <c r="J194" i="1"/>
  <c r="J192" i="1"/>
  <c r="K185" i="1"/>
  <c r="J186" i="1"/>
  <c r="J205" i="1"/>
  <c r="J203" i="1"/>
  <c r="J201" i="1"/>
  <c r="J199" i="1"/>
  <c r="J197" i="1"/>
  <c r="J195" i="1"/>
  <c r="J193" i="1"/>
  <c r="J191" i="1"/>
  <c r="K186" i="1"/>
  <c r="E187" i="1"/>
  <c r="K181" i="1"/>
  <c r="J181" i="1"/>
  <c r="E182" i="1"/>
  <c r="E121" i="1"/>
  <c r="K121" i="1" s="1"/>
  <c r="E117" i="1"/>
  <c r="K117" i="1" s="1"/>
  <c r="D141" i="1"/>
  <c r="E130" i="1"/>
  <c r="K130" i="1" s="1"/>
  <c r="J117" i="1"/>
  <c r="D111" i="1"/>
  <c r="E111" i="1" s="1"/>
  <c r="F98" i="1"/>
  <c r="J97" i="1"/>
  <c r="F91" i="1"/>
  <c r="F92" i="1"/>
  <c r="E91" i="1"/>
  <c r="L88" i="1"/>
  <c r="I83" i="1"/>
  <c r="F74" i="1"/>
  <c r="G74" i="1" s="1"/>
  <c r="I73" i="1"/>
  <c r="I72" i="1"/>
  <c r="I71" i="1"/>
  <c r="I70" i="1"/>
  <c r="E41" i="1"/>
  <c r="E42" i="1"/>
  <c r="E43" i="1"/>
  <c r="E44" i="1"/>
  <c r="E45" i="1"/>
  <c r="E46" i="1"/>
  <c r="E47" i="1"/>
  <c r="E48" i="1"/>
  <c r="E40" i="1"/>
  <c r="I26" i="1"/>
  <c r="F26" i="1"/>
  <c r="G26" i="1" s="1"/>
  <c r="J14" i="1"/>
  <c r="J15" i="1"/>
  <c r="J16" i="1"/>
  <c r="J17" i="1"/>
  <c r="J18" i="1"/>
  <c r="J19" i="1"/>
  <c r="J20" i="1"/>
  <c r="J21" i="1"/>
  <c r="J22" i="1"/>
  <c r="J23" i="1"/>
  <c r="J24" i="1"/>
  <c r="J25" i="1"/>
  <c r="E31" i="1"/>
  <c r="E32" i="1"/>
  <c r="E33" i="1"/>
  <c r="E34" i="1"/>
  <c r="E35" i="1"/>
  <c r="E36" i="1"/>
  <c r="E37" i="1"/>
  <c r="D26" i="1"/>
  <c r="E26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B6" i="7"/>
  <c r="B7" i="7" s="1"/>
  <c r="B8" i="7" s="1"/>
  <c r="B9" i="7" s="1"/>
  <c r="B10" i="7" s="1"/>
  <c r="B11" i="7" s="1"/>
  <c r="J6" i="1"/>
  <c r="F7" i="1"/>
  <c r="G7" i="1" s="1"/>
  <c r="D7" i="1"/>
  <c r="L46" i="32" l="1"/>
  <c r="M46" i="32"/>
  <c r="E46" i="32"/>
  <c r="J46" i="32"/>
  <c r="G46" i="32"/>
  <c r="F46" i="32"/>
  <c r="I46" i="32"/>
  <c r="H46" i="32"/>
  <c r="J143" i="1"/>
  <c r="E143" i="1"/>
  <c r="J141" i="1"/>
  <c r="D153" i="1"/>
  <c r="G92" i="1"/>
  <c r="G91" i="1"/>
  <c r="H98" i="1"/>
  <c r="G98" i="1"/>
  <c r="F8" i="1"/>
  <c r="F9" i="1" s="1"/>
  <c r="H7" i="1"/>
  <c r="F27" i="1"/>
  <c r="F28" i="1" s="1"/>
  <c r="G28" i="1" s="1"/>
  <c r="H26" i="1"/>
  <c r="I74" i="1"/>
  <c r="H74" i="1"/>
  <c r="F96" i="1"/>
  <c r="H92" i="1"/>
  <c r="J91" i="1"/>
  <c r="H91" i="1"/>
  <c r="E131" i="1"/>
  <c r="J131" i="1"/>
  <c r="D188" i="1"/>
  <c r="K187" i="1"/>
  <c r="D183" i="1"/>
  <c r="K182" i="1"/>
  <c r="D122" i="1"/>
  <c r="J122" i="1" s="1"/>
  <c r="D125" i="1"/>
  <c r="E141" i="1"/>
  <c r="K141" i="1" s="1"/>
  <c r="D92" i="1"/>
  <c r="E92" i="1" s="1"/>
  <c r="K91" i="1"/>
  <c r="I27" i="1"/>
  <c r="K26" i="1"/>
  <c r="D112" i="1"/>
  <c r="E112" i="1" s="1"/>
  <c r="K111" i="1"/>
  <c r="J26" i="1"/>
  <c r="D27" i="1"/>
  <c r="D8" i="1"/>
  <c r="J7" i="1"/>
  <c r="K143" i="1" l="1"/>
  <c r="D144" i="1"/>
  <c r="E153" i="1"/>
  <c r="D162" i="1"/>
  <c r="J27" i="1"/>
  <c r="H9" i="1"/>
  <c r="G9" i="1"/>
  <c r="H8" i="1"/>
  <c r="G8" i="1"/>
  <c r="H96" i="1"/>
  <c r="G96" i="1"/>
  <c r="H27" i="1"/>
  <c r="G27" i="1"/>
  <c r="I28" i="1"/>
  <c r="H28" i="1"/>
  <c r="D132" i="1"/>
  <c r="K131" i="1"/>
  <c r="E122" i="1"/>
  <c r="K122" i="1" s="1"/>
  <c r="E188" i="1"/>
  <c r="K188" i="1" s="1"/>
  <c r="J188" i="1"/>
  <c r="E183" i="1"/>
  <c r="K183" i="1" s="1"/>
  <c r="J183" i="1"/>
  <c r="E125" i="1"/>
  <c r="K125" i="1" s="1"/>
  <c r="J125" i="1"/>
  <c r="J92" i="1"/>
  <c r="D113" i="1"/>
  <c r="E113" i="1" s="1"/>
  <c r="K113" i="1" s="1"/>
  <c r="K112" i="1"/>
  <c r="D93" i="1"/>
  <c r="K92" i="1"/>
  <c r="F29" i="1"/>
  <c r="G29" i="1" s="1"/>
  <c r="D28" i="1"/>
  <c r="E27" i="1"/>
  <c r="K27" i="1" s="1"/>
  <c r="D9" i="1"/>
  <c r="I10" i="1"/>
  <c r="J8" i="1"/>
  <c r="E144" i="1" l="1"/>
  <c r="J144" i="1"/>
  <c r="D163" i="1"/>
  <c r="E162" i="1"/>
  <c r="I29" i="1"/>
  <c r="H29" i="1"/>
  <c r="J132" i="1"/>
  <c r="E132" i="1"/>
  <c r="D123" i="1"/>
  <c r="J123" i="1" s="1"/>
  <c r="D126" i="1"/>
  <c r="D114" i="1"/>
  <c r="E114" i="1" s="1"/>
  <c r="K114" i="1" s="1"/>
  <c r="E93" i="1"/>
  <c r="J93" i="1"/>
  <c r="F30" i="1"/>
  <c r="G30" i="1" s="1"/>
  <c r="I11" i="1"/>
  <c r="E9" i="1"/>
  <c r="D10" i="1"/>
  <c r="D29" i="1"/>
  <c r="E28" i="1"/>
  <c r="K28" i="1" s="1"/>
  <c r="J28" i="1"/>
  <c r="J9" i="1"/>
  <c r="I30" i="1" l="1"/>
  <c r="I31" i="1" s="1"/>
  <c r="K144" i="1"/>
  <c r="D145" i="1"/>
  <c r="E163" i="1"/>
  <c r="D164" i="1"/>
  <c r="F31" i="1"/>
  <c r="G31" i="1" s="1"/>
  <c r="H30" i="1"/>
  <c r="E123" i="1"/>
  <c r="K123" i="1" s="1"/>
  <c r="K132" i="1"/>
  <c r="D133" i="1"/>
  <c r="J133" i="1" s="1"/>
  <c r="E126" i="1"/>
  <c r="K126" i="1" s="1"/>
  <c r="J126" i="1"/>
  <c r="K9" i="1"/>
  <c r="D115" i="1"/>
  <c r="E115" i="1" s="1"/>
  <c r="K115" i="1" s="1"/>
  <c r="K93" i="1"/>
  <c r="D94" i="1"/>
  <c r="D30" i="1"/>
  <c r="E29" i="1"/>
  <c r="K29" i="1" s="1"/>
  <c r="J29" i="1"/>
  <c r="I12" i="1"/>
  <c r="D11" i="1"/>
  <c r="J10" i="1"/>
  <c r="E10" i="1"/>
  <c r="K10" i="1" s="1"/>
  <c r="J31" i="1" l="1"/>
  <c r="E145" i="1"/>
  <c r="J145" i="1"/>
  <c r="D165" i="1"/>
  <c r="E164" i="1"/>
  <c r="F32" i="1"/>
  <c r="J32" i="1" s="1"/>
  <c r="H31" i="1"/>
  <c r="E133" i="1"/>
  <c r="D127" i="1"/>
  <c r="J94" i="1"/>
  <c r="E94" i="1"/>
  <c r="I32" i="1"/>
  <c r="K31" i="1"/>
  <c r="D12" i="1"/>
  <c r="J11" i="1"/>
  <c r="E11" i="1"/>
  <c r="K11" i="1" s="1"/>
  <c r="E30" i="1"/>
  <c r="K30" i="1" s="1"/>
  <c r="J30" i="1"/>
  <c r="I13" i="1"/>
  <c r="K145" i="1" l="1"/>
  <c r="D146" i="1"/>
  <c r="F33" i="1"/>
  <c r="G33" i="1" s="1"/>
  <c r="E165" i="1"/>
  <c r="D166" i="1"/>
  <c r="E166" i="1" s="1"/>
  <c r="K32" i="1"/>
  <c r="H32" i="1"/>
  <c r="G32" i="1"/>
  <c r="D134" i="1"/>
  <c r="K133" i="1"/>
  <c r="E127" i="1"/>
  <c r="K127" i="1" s="1"/>
  <c r="J127" i="1"/>
  <c r="K94" i="1"/>
  <c r="D95" i="1"/>
  <c r="E97" i="1"/>
  <c r="K97" i="1" s="1"/>
  <c r="D13" i="1"/>
  <c r="E12" i="1"/>
  <c r="K12" i="1" s="1"/>
  <c r="J12" i="1"/>
  <c r="F34" i="1"/>
  <c r="G34" i="1" s="1"/>
  <c r="J33" i="1" l="1"/>
  <c r="H33" i="1"/>
  <c r="I33" i="1"/>
  <c r="K33" i="1" s="1"/>
  <c r="E146" i="1"/>
  <c r="J146" i="1"/>
  <c r="I34" i="1"/>
  <c r="H34" i="1"/>
  <c r="E134" i="1"/>
  <c r="J134" i="1"/>
  <c r="D128" i="1"/>
  <c r="J95" i="1"/>
  <c r="E95" i="1"/>
  <c r="J13" i="1"/>
  <c r="E13" i="1"/>
  <c r="K13" i="1" s="1"/>
  <c r="F35" i="1"/>
  <c r="G35" i="1" s="1"/>
  <c r="J34" i="1"/>
  <c r="D147" i="1" l="1"/>
  <c r="K146" i="1"/>
  <c r="K34" i="1"/>
  <c r="I35" i="1"/>
  <c r="H35" i="1"/>
  <c r="K134" i="1"/>
  <c r="D135" i="1"/>
  <c r="E128" i="1"/>
  <c r="K128" i="1" s="1"/>
  <c r="J128" i="1"/>
  <c r="K95" i="1"/>
  <c r="D96" i="1"/>
  <c r="D98" i="1"/>
  <c r="F36" i="1"/>
  <c r="G36" i="1" s="1"/>
  <c r="J35" i="1"/>
  <c r="E147" i="1" l="1"/>
  <c r="J147" i="1"/>
  <c r="K35" i="1"/>
  <c r="I36" i="1"/>
  <c r="H36" i="1"/>
  <c r="J135" i="1"/>
  <c r="E135" i="1"/>
  <c r="D129" i="1"/>
  <c r="E96" i="1"/>
  <c r="K96" i="1" s="1"/>
  <c r="J96" i="1"/>
  <c r="E98" i="1"/>
  <c r="K98" i="1" s="1"/>
  <c r="J98" i="1"/>
  <c r="J36" i="1"/>
  <c r="D148" i="1" l="1"/>
  <c r="K147" i="1"/>
  <c r="K36" i="1"/>
  <c r="D136" i="1"/>
  <c r="K135" i="1"/>
  <c r="E129" i="1"/>
  <c r="K129" i="1" s="1"/>
  <c r="J129" i="1"/>
  <c r="D99" i="1"/>
  <c r="J37" i="1"/>
  <c r="I37" i="1"/>
  <c r="E148" i="1" l="1"/>
  <c r="J148" i="1"/>
  <c r="K37" i="1"/>
  <c r="E136" i="1"/>
  <c r="J136" i="1"/>
  <c r="E99" i="1"/>
  <c r="K99" i="1" s="1"/>
  <c r="J99" i="1"/>
  <c r="D149" i="1" l="1"/>
  <c r="K148" i="1"/>
  <c r="K136" i="1"/>
  <c r="D137" i="1"/>
  <c r="D100" i="1"/>
  <c r="F39" i="1"/>
  <c r="J38" i="1"/>
  <c r="E149" i="1" l="1"/>
  <c r="J149" i="1"/>
  <c r="J153" i="1"/>
  <c r="H39" i="1"/>
  <c r="G39" i="1"/>
  <c r="E137" i="1"/>
  <c r="J137" i="1"/>
  <c r="E100" i="1"/>
  <c r="K100" i="1" s="1"/>
  <c r="J100" i="1"/>
  <c r="F40" i="1"/>
  <c r="I39" i="1"/>
  <c r="J39" i="1"/>
  <c r="D150" i="1" l="1"/>
  <c r="K149" i="1"/>
  <c r="K153" i="1"/>
  <c r="K39" i="1"/>
  <c r="H40" i="1"/>
  <c r="G40" i="1"/>
  <c r="K137" i="1"/>
  <c r="D138" i="1"/>
  <c r="I40" i="1"/>
  <c r="F42" i="1"/>
  <c r="G42" i="1" s="1"/>
  <c r="J40" i="1"/>
  <c r="E150" i="1" l="1"/>
  <c r="J150" i="1"/>
  <c r="J154" i="1"/>
  <c r="K40" i="1"/>
  <c r="F43" i="1"/>
  <c r="H42" i="1"/>
  <c r="E138" i="1"/>
  <c r="J138" i="1"/>
  <c r="E101" i="1"/>
  <c r="K101" i="1" s="1"/>
  <c r="J101" i="1"/>
  <c r="J41" i="1"/>
  <c r="I41" i="1"/>
  <c r="D151" i="1" l="1"/>
  <c r="K150" i="1"/>
  <c r="K154" i="1"/>
  <c r="K41" i="1"/>
  <c r="H43" i="1"/>
  <c r="G43" i="1"/>
  <c r="K138" i="1"/>
  <c r="D139" i="1"/>
  <c r="D102" i="1"/>
  <c r="I42" i="1"/>
  <c r="J42" i="1"/>
  <c r="E151" i="1" l="1"/>
  <c r="K151" i="1" s="1"/>
  <c r="J151" i="1"/>
  <c r="J155" i="1"/>
  <c r="K42" i="1"/>
  <c r="J139" i="1"/>
  <c r="E139" i="1"/>
  <c r="E102" i="1"/>
  <c r="K102" i="1" s="1"/>
  <c r="J102" i="1"/>
  <c r="I43" i="1"/>
  <c r="J43" i="1"/>
  <c r="K155" i="1" l="1"/>
  <c r="K43" i="1"/>
  <c r="D140" i="1"/>
  <c r="K139" i="1"/>
  <c r="D103" i="1"/>
  <c r="I44" i="1"/>
  <c r="J44" i="1"/>
  <c r="J156" i="1" l="1"/>
  <c r="K44" i="1"/>
  <c r="J140" i="1"/>
  <c r="E140" i="1"/>
  <c r="K140" i="1" s="1"/>
  <c r="E103" i="1"/>
  <c r="K103" i="1" s="1"/>
  <c r="J103" i="1"/>
  <c r="I45" i="1"/>
  <c r="J45" i="1"/>
  <c r="K156" i="1" l="1"/>
  <c r="K45" i="1"/>
  <c r="D104" i="1"/>
  <c r="I46" i="1"/>
  <c r="J46" i="1"/>
  <c r="J157" i="1" l="1"/>
  <c r="K46" i="1"/>
  <c r="E104" i="1"/>
  <c r="K104" i="1" s="1"/>
  <c r="J104" i="1"/>
  <c r="I47" i="1"/>
  <c r="J47" i="1"/>
  <c r="K157" i="1" l="1"/>
  <c r="K47" i="1"/>
  <c r="D105" i="1"/>
  <c r="J48" i="1"/>
  <c r="I48" i="1"/>
  <c r="J158" i="1" l="1"/>
  <c r="K48" i="1"/>
  <c r="E105" i="1"/>
  <c r="K105" i="1" s="1"/>
  <c r="J105" i="1"/>
  <c r="I38" i="1"/>
  <c r="I49" i="1"/>
  <c r="K158" i="1" l="1"/>
  <c r="K49" i="1"/>
  <c r="E38" i="1"/>
  <c r="D50" i="1" s="1"/>
  <c r="D106" i="1"/>
  <c r="J49" i="1"/>
  <c r="J159" i="1" l="1"/>
  <c r="K38" i="1"/>
  <c r="E106" i="1"/>
  <c r="K106" i="1" s="1"/>
  <c r="J106" i="1"/>
  <c r="F50" i="1"/>
  <c r="E50" i="1" s="1"/>
  <c r="K159" i="1" l="1"/>
  <c r="K50" i="1"/>
  <c r="D51" i="1"/>
  <c r="D52" i="1" s="1"/>
  <c r="D53" i="1" s="1"/>
  <c r="D54" i="1" s="1"/>
  <c r="H50" i="1"/>
  <c r="G50" i="1"/>
  <c r="D107" i="1"/>
  <c r="J50" i="1"/>
  <c r="J160" i="1" l="1"/>
  <c r="E107" i="1"/>
  <c r="K107" i="1" s="1"/>
  <c r="J107" i="1"/>
  <c r="I7" i="1"/>
  <c r="K160" i="1" l="1"/>
  <c r="D108" i="1"/>
  <c r="J51" i="1"/>
  <c r="F52" i="1"/>
  <c r="G52" i="1" s="1"/>
  <c r="J162" i="1" l="1"/>
  <c r="E7" i="1"/>
  <c r="K7" i="1" s="1"/>
  <c r="H52" i="1"/>
  <c r="E108" i="1"/>
  <c r="K108" i="1" s="1"/>
  <c r="J108" i="1"/>
  <c r="J52" i="1"/>
  <c r="F53" i="1"/>
  <c r="K162" i="1" l="1"/>
  <c r="H53" i="1"/>
  <c r="G53" i="1"/>
  <c r="D109" i="1"/>
  <c r="J53" i="1"/>
  <c r="J163" i="1" l="1"/>
  <c r="E109" i="1"/>
  <c r="K109" i="1" s="1"/>
  <c r="J109" i="1"/>
  <c r="J54" i="1"/>
  <c r="K163" i="1" l="1"/>
  <c r="E110" i="1"/>
  <c r="K110" i="1" s="1"/>
  <c r="J164" i="1" l="1"/>
  <c r="D85" i="1"/>
  <c r="E84" i="1"/>
  <c r="K84" i="1" s="1"/>
  <c r="K164" i="1" l="1"/>
  <c r="E85" i="1"/>
  <c r="K85" i="1" s="1"/>
  <c r="D86" i="1"/>
  <c r="J165" i="1" l="1"/>
  <c r="D87" i="1"/>
  <c r="E86" i="1"/>
  <c r="K86" i="1" s="1"/>
  <c r="K165" i="1" l="1"/>
  <c r="E87" i="1"/>
  <c r="K87" i="1" s="1"/>
  <c r="D88" i="1"/>
  <c r="E88" i="1" s="1"/>
  <c r="K88" i="1" s="1"/>
  <c r="J166" i="1" l="1"/>
  <c r="D90" i="1"/>
  <c r="K166" i="1" l="1"/>
  <c r="E90" i="1"/>
  <c r="K90" i="1" s="1"/>
  <c r="F61" i="1"/>
  <c r="I168" i="1" l="1"/>
  <c r="H61" i="1"/>
  <c r="G61" i="1"/>
  <c r="F62" i="1"/>
  <c r="H62" i="1" l="1"/>
  <c r="G62" i="1"/>
  <c r="E83" i="1" l="1"/>
  <c r="K83" i="1" s="1"/>
  <c r="E67" i="1"/>
  <c r="F64" i="1"/>
  <c r="H64" i="1" l="1"/>
  <c r="G64" i="1"/>
  <c r="F68" i="1" l="1"/>
  <c r="H68" i="1" l="1"/>
  <c r="G68" i="1"/>
  <c r="F75" i="1" l="1"/>
  <c r="H75" i="1" l="1"/>
  <c r="G75" i="1"/>
  <c r="F76" i="1"/>
  <c r="I75" i="1"/>
  <c r="H76" i="1" l="1"/>
  <c r="G76" i="1"/>
  <c r="I76" i="1"/>
  <c r="F77" i="1"/>
  <c r="H77" i="1" l="1"/>
  <c r="G77" i="1"/>
  <c r="I77" i="1"/>
  <c r="F79" i="1" l="1"/>
  <c r="I78" i="1"/>
  <c r="H79" i="1" l="1"/>
  <c r="G79" i="1"/>
  <c r="I79" i="1"/>
  <c r="F81" i="1" l="1"/>
  <c r="I80" i="1"/>
  <c r="H81" i="1" l="1"/>
  <c r="G81" i="1"/>
  <c r="I81" i="1"/>
  <c r="F82" i="1"/>
  <c r="G82" i="1" s="1"/>
  <c r="I82" i="1" l="1"/>
  <c r="H82" i="1"/>
  <c r="J84" i="1" l="1"/>
  <c r="J85" i="1" l="1"/>
  <c r="J86" i="1" l="1"/>
  <c r="J87" i="1" l="1"/>
  <c r="J88" i="1" l="1"/>
  <c r="J89" i="1" l="1"/>
  <c r="J90" i="1" l="1"/>
  <c r="I67" i="1" l="1"/>
  <c r="K67" i="1" l="1"/>
  <c r="J110" i="1"/>
  <c r="J111" i="1" l="1"/>
  <c r="J112" i="1" l="1"/>
  <c r="J113" i="1" l="1"/>
  <c r="J114" i="1" l="1"/>
  <c r="J115" i="1" l="1"/>
  <c r="I6" i="1" l="1"/>
  <c r="E54" i="1"/>
  <c r="K54" i="1" l="1"/>
  <c r="D55" i="1"/>
  <c r="B110" i="1" l="1"/>
  <c r="B115" i="1"/>
  <c r="E6" i="1"/>
  <c r="K6" i="1" s="1"/>
  <c r="B7" i="1"/>
  <c r="B67" i="1"/>
  <c r="D56" i="1"/>
  <c r="J55" i="1"/>
  <c r="J56" i="1" l="1"/>
  <c r="D57" i="1"/>
  <c r="J57" i="1" l="1"/>
  <c r="D58" i="1"/>
  <c r="J58" i="1" l="1"/>
  <c r="E53" i="1"/>
  <c r="I52" i="1"/>
  <c r="E52" i="1"/>
  <c r="B51" i="1"/>
  <c r="E51" i="1"/>
  <c r="I56" i="1"/>
  <c r="E56" i="1"/>
  <c r="B63" i="1"/>
  <c r="I62" i="1"/>
  <c r="E8" i="1"/>
  <c r="I51" i="1"/>
  <c r="I61" i="1"/>
  <c r="I63" i="1"/>
  <c r="I68" i="1"/>
  <c r="F69" i="1" s="1"/>
  <c r="I69" i="1" s="1"/>
  <c r="I53" i="1"/>
  <c r="K53" i="1" s="1"/>
  <c r="I60" i="1"/>
  <c r="I8" i="1"/>
  <c r="K8" i="1"/>
  <c r="I59" i="1"/>
  <c r="I57" i="1"/>
  <c r="E57" i="1"/>
  <c r="I55" i="1"/>
  <c r="E55" i="1"/>
  <c r="I58" i="1"/>
  <c r="E58" i="1"/>
  <c r="K58" i="1" s="1"/>
  <c r="D59" i="1"/>
  <c r="J59" i="1" s="1"/>
  <c r="K51" i="1" l="1"/>
  <c r="K55" i="1"/>
  <c r="K56" i="1"/>
  <c r="K57" i="1"/>
  <c r="K52" i="1"/>
  <c r="D60" i="1"/>
  <c r="J60" i="1" s="1"/>
  <c r="G69" i="1"/>
  <c r="E59" i="1"/>
  <c r="K59" i="1" s="1"/>
  <c r="H69" i="1"/>
  <c r="D61" i="1" l="1"/>
  <c r="E60" i="1"/>
  <c r="K60" i="1" s="1"/>
  <c r="E61" i="1"/>
  <c r="K61" i="1" s="1"/>
  <c r="D62" i="1"/>
  <c r="J61" i="1"/>
  <c r="J62" i="1" l="1"/>
  <c r="E62" i="1"/>
  <c r="K62" i="1" l="1"/>
  <c r="D63" i="1"/>
  <c r="D64" i="1" l="1"/>
  <c r="J63" i="1"/>
  <c r="E63" i="1"/>
  <c r="K63" i="1" s="1"/>
  <c r="E64" i="1" l="1"/>
  <c r="J64" i="1"/>
  <c r="K64" i="1" l="1"/>
  <c r="D65" i="1"/>
  <c r="J65" i="1" l="1"/>
  <c r="E65" i="1"/>
  <c r="K65" i="1" l="1"/>
  <c r="D66" i="1"/>
  <c r="E66" i="1" l="1"/>
  <c r="J66" i="1"/>
  <c r="K66" i="1" l="1"/>
  <c r="D67" i="1"/>
  <c r="J67" i="1" l="1"/>
  <c r="D68" i="1"/>
  <c r="E68" i="1" l="1"/>
  <c r="J68" i="1"/>
  <c r="D69" i="1" l="1"/>
  <c r="K68" i="1"/>
  <c r="E69" i="1" l="1"/>
  <c r="K69" i="1" s="1"/>
  <c r="D70" i="1"/>
  <c r="J69" i="1"/>
  <c r="J70" i="1" l="1"/>
  <c r="D71" i="1"/>
  <c r="E70" i="1"/>
  <c r="K70" i="1" s="1"/>
  <c r="D72" i="1" l="1"/>
  <c r="E71" i="1"/>
  <c r="K71" i="1" s="1"/>
  <c r="J71" i="1"/>
  <c r="E72" i="1" l="1"/>
  <c r="K72" i="1" s="1"/>
  <c r="D73" i="1"/>
  <c r="J72" i="1"/>
  <c r="J73" i="1" l="1"/>
  <c r="D74" i="1"/>
  <c r="E73" i="1"/>
  <c r="K73" i="1" s="1"/>
  <c r="J74" i="1" l="1"/>
  <c r="E74" i="1"/>
  <c r="K74" i="1" s="1"/>
  <c r="D75" i="1"/>
  <c r="D76" i="1" l="1"/>
  <c r="J75" i="1"/>
  <c r="E75" i="1"/>
  <c r="K75" i="1" s="1"/>
  <c r="E76" i="1" l="1"/>
  <c r="K76" i="1" s="1"/>
  <c r="D77" i="1"/>
  <c r="J76" i="1"/>
  <c r="D78" i="1" l="1"/>
  <c r="E77" i="1"/>
  <c r="K77" i="1" s="1"/>
  <c r="J77" i="1"/>
  <c r="E78" i="1" l="1"/>
  <c r="K78" i="1" s="1"/>
  <c r="J78" i="1"/>
  <c r="D79" i="1"/>
  <c r="D80" i="1" l="1"/>
  <c r="J79" i="1"/>
  <c r="E79" i="1"/>
  <c r="K79" i="1" s="1"/>
  <c r="D81" i="1" l="1"/>
  <c r="E80" i="1"/>
  <c r="K80" i="1" s="1"/>
  <c r="J80" i="1"/>
  <c r="D82" i="1" l="1"/>
  <c r="E81" i="1"/>
  <c r="K81" i="1" s="1"/>
  <c r="J81" i="1"/>
  <c r="J82" i="1" l="1"/>
  <c r="E82" i="1"/>
  <c r="D83" i="1" l="1"/>
  <c r="J83" i="1" s="1"/>
  <c r="K82" i="1"/>
  <c r="K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</author>
  </authors>
  <commentList>
    <comment ref="L77" authorId="0" shapeId="0" xr:uid="{0B729796-7C49-4E04-9869-67BA101C5C83}">
      <text>
        <r>
          <rPr>
            <sz val="9"/>
            <color indexed="81"/>
            <rFont val="Tahoma"/>
            <family val="2"/>
          </rPr>
          <t>DOM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JS </t>
        </r>
        <r>
          <rPr>
            <sz val="9"/>
            <color indexed="81"/>
            <rFont val="돋움"/>
            <family val="3"/>
            <charset val="129"/>
          </rPr>
          <t>객체모델의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종류로서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객체모델의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종류로는
기본내장객체모델
</t>
        </r>
        <r>
          <rPr>
            <sz val="9"/>
            <color indexed="81"/>
            <rFont val="Tahoma"/>
            <family val="2"/>
          </rPr>
          <t xml:space="preserve">Bom
Dom
 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 
Bom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Brouser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내장돼있고</t>
        </r>
        <r>
          <rPr>
            <sz val="9"/>
            <color indexed="81"/>
            <rFont val="Tahoma"/>
            <family val="2"/>
          </rPr>
          <t>, 
Dom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
</t>
        </r>
      </text>
    </comment>
    <comment ref="L118" authorId="0" shapeId="0" xr:uid="{B9742355-B42A-4B3B-A0F3-B67EE8BF90A3}">
      <text>
        <r>
          <rPr>
            <sz val="9"/>
            <color indexed="81"/>
            <rFont val="돋움"/>
            <family val="3"/>
            <charset val="129"/>
          </rPr>
          <t>아래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명심하세요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익숙해지세요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독해를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두려워하거나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충분히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조사해보고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질문하세요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블로그를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학습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가지세요</t>
        </r>
        <r>
          <rPr>
            <sz val="9"/>
            <color indexed="81"/>
            <rFont val="Tahoma"/>
            <family val="2"/>
          </rPr>
          <t>.</t>
        </r>
      </text>
    </comment>
    <comment ref="L131" authorId="0" shapeId="0" xr:uid="{1C63C86A-953A-499F-B607-7B2265C89144}">
      <text>
        <r>
          <rPr>
            <b/>
            <sz val="9"/>
            <color indexed="81"/>
            <rFont val="Tahoma"/>
            <family val="2"/>
          </rPr>
          <t>Document Object Model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HTML</t>
        </r>
        <r>
          <rPr>
            <b/>
            <sz val="9"/>
            <color indexed="81"/>
            <rFont val="돋움"/>
            <family val="3"/>
            <charset val="129"/>
          </rPr>
          <t>문서를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조작하기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프로그래밍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인터페이스이다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L132" authorId="0" shapeId="0" xr:uid="{FF57920D-3CB4-4DD4-8D0C-1D194C98E21B}">
      <text>
        <r>
          <rPr>
            <b/>
            <sz val="9"/>
            <color indexed="81"/>
            <rFont val="Tahoma"/>
            <family val="2"/>
          </rPr>
          <t>DOM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시도하기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우선</t>
        </r>
        <r>
          <rPr>
            <b/>
            <sz val="9"/>
            <color indexed="81"/>
            <rFont val="Tahoma"/>
            <family val="2"/>
          </rPr>
          <t xml:space="preserve"> HTML</t>
        </r>
        <r>
          <rPr>
            <b/>
            <sz val="9"/>
            <color indexed="81"/>
            <rFont val="돋움"/>
            <family val="3"/>
            <charset val="129"/>
          </rPr>
          <t>요소를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할당</t>
        </r>
        <r>
          <rPr>
            <b/>
            <sz val="9"/>
            <color indexed="81"/>
            <rFont val="Tahoma"/>
            <family val="2"/>
          </rPr>
          <t>?)</t>
        </r>
        <r>
          <rPr>
            <b/>
            <sz val="9"/>
            <color indexed="81"/>
            <rFont val="돋움"/>
            <family val="3"/>
            <charset val="129"/>
          </rPr>
          <t>해야하고</t>
        </r>
        <r>
          <rPr>
            <b/>
            <sz val="9"/>
            <color indexed="81"/>
            <rFont val="Tahoma"/>
            <family val="2"/>
          </rPr>
          <t>, 
ID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/Class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/ </t>
        </r>
        <r>
          <rPr>
            <b/>
            <sz val="9"/>
            <color indexed="81"/>
            <rFont val="돋움"/>
            <family val="3"/>
            <charset val="129"/>
          </rPr>
          <t>태그이름으로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/ css </t>
        </r>
        <r>
          <rPr>
            <b/>
            <sz val="9"/>
            <color indexed="81"/>
            <rFont val="돋움"/>
            <family val="3"/>
            <charset val="129"/>
          </rPr>
          <t>선택자로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 xml:space="preserve">..
Css </t>
        </r>
        <r>
          <rPr>
            <b/>
            <sz val="9"/>
            <color indexed="81"/>
            <rFont val="돋움"/>
            <family val="3"/>
            <charset val="129"/>
          </rPr>
          <t>선택자</t>
        </r>
        <r>
          <rPr>
            <b/>
            <sz val="9"/>
            <color indexed="81"/>
            <rFont val="Tahoma"/>
            <family val="2"/>
          </rPr>
          <t xml:space="preserve">(. #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)
Node vs Element : </t>
        </r>
      </text>
    </comment>
    <comment ref="L142" authorId="0" shapeId="0" xr:uid="{F426C44A-676E-4C49-91DF-2ACFE062FB5B}">
      <text>
        <r>
          <rPr>
            <b/>
            <sz val="9"/>
            <color indexed="81"/>
            <rFont val="돋움"/>
            <family val="3"/>
            <charset val="129"/>
          </rPr>
          <t>자바스크립트의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종류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자료형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7</t>
        </r>
        <r>
          <rPr>
            <b/>
            <sz val="9"/>
            <color indexed="81"/>
            <rFont val="돋움"/>
            <family val="3"/>
            <charset val="129"/>
          </rPr>
          <t>가지로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분류할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 xml:space="preserve">.
String
Boolean
Number
Null
Undefined
Object
Symbol
</t>
        </r>
        <r>
          <rPr>
            <b/>
            <sz val="9"/>
            <color indexed="81"/>
            <rFont val="돋움"/>
            <family val="3"/>
            <charset val="129"/>
          </rPr>
          <t>또한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자바스크립트의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값들은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원리에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같이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가지로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분류할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있습니다</t>
        </r>
        <r>
          <rPr>
            <b/>
            <sz val="9"/>
            <color indexed="81"/>
            <rFont val="Tahoma"/>
            <family val="2"/>
          </rPr>
          <t>.
Primitive
Reference</t>
        </r>
      </text>
    </comment>
    <comment ref="M156" authorId="0" shapeId="0" xr:uid="{D79355F7-297D-4AEF-B61F-F254F8D0F269}">
      <text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
메소드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
생성자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apply/call/bind </t>
        </r>
        <r>
          <rPr>
            <b/>
            <sz val="9"/>
            <color indexed="81"/>
            <rFont val="돋움"/>
            <family val="3"/>
            <charset val="129"/>
          </rPr>
          <t>호출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</author>
    <author>ITSC</author>
  </authors>
  <commentList>
    <comment ref="G107" authorId="0" shapeId="0" xr:uid="{7A1A5DA3-E6F3-4220-9733-A61E58552548}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요소가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광고나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문서의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F109" authorId="0" shapeId="0" xr:uid="{1A28F265-1B90-44B6-A449-C48569147040}">
      <text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연결하는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모음으로
내비게이션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메뉴뿐만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푸터에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않아</t>
        </r>
        <r>
          <rPr>
            <b/>
            <sz val="9"/>
            <color indexed="81"/>
            <rFont val="Tahoma"/>
            <family val="2"/>
          </rPr>
          <t xml:space="preserve"> 
&lt;header&gt; 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&lt; footer&gt;, &lt;aside&gt; </t>
        </r>
        <r>
          <rPr>
            <b/>
            <sz val="9"/>
            <color indexed="81"/>
            <rFont val="돋움"/>
            <family val="3"/>
            <charset val="129"/>
          </rPr>
          <t>태그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포함하거나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독립해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있으며</t>
        </r>
        <r>
          <rPr>
            <b/>
            <sz val="9"/>
            <color indexed="81"/>
            <rFont val="Tahoma"/>
            <family val="2"/>
          </rPr>
          <t>.
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스타일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스타일을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있다</t>
        </r>
        <r>
          <rPr>
            <b/>
            <sz val="9"/>
            <color indexed="81"/>
            <rFont val="Tahoma"/>
            <family val="2"/>
          </rPr>
          <t xml:space="preserve">.
 </t>
        </r>
      </text>
    </comment>
    <comment ref="G110" authorId="0" shapeId="0" xr:uid="{945FB0DC-DBE9-4A67-A2A4-A78D447118E8}">
      <text>
        <r>
          <rPr>
            <b/>
            <sz val="9"/>
            <color indexed="81"/>
            <rFont val="Tahoma"/>
            <family val="2"/>
          </rPr>
          <t xml:space="preserve">&lt;footer&gt; </t>
        </r>
        <r>
          <rPr>
            <b/>
            <sz val="9"/>
            <color indexed="81"/>
            <rFont val="돋움"/>
            <family val="3"/>
            <charset val="129"/>
          </rPr>
          <t>태그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사용되며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제작자의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페이지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피드백을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연락처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넣는데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I133" authorId="0" shapeId="0" xr:uid="{CC32E2BB-F5CE-418F-9475-0454378BB59F}">
      <text>
        <r>
          <rPr>
            <b/>
            <sz val="9"/>
            <color indexed="81"/>
            <rFont val="Tahoma"/>
            <family val="2"/>
          </rPr>
          <t>if (true)
if ({})
if ([])
if (42)
if ("0")
if ("false")
if (new Date())
if (-42)
if (12n)
if (3.14)
if (-3.14)
if (Infinity)
if (-Infinity)</t>
        </r>
      </text>
    </comment>
    <comment ref="H175" authorId="0" shapeId="0" xr:uid="{5D3AF847-FEA0-4006-A37E-A48CFB7B955D}">
      <text>
        <r>
          <rPr>
            <b/>
            <sz val="9"/>
            <color indexed="81"/>
            <rFont val="돋움"/>
            <family val="3"/>
            <charset val="129"/>
          </rPr>
          <t>클릭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되었을때</t>
        </r>
        <r>
          <rPr>
            <b/>
            <sz val="9"/>
            <color indexed="81"/>
            <rFont val="Tahoma"/>
            <family val="2"/>
          </rPr>
          <t>~ , ~~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227" authorId="0" shapeId="0" xr:uid="{710C84DF-EA53-416B-978B-9317E46D3720}">
      <text>
        <r>
          <rPr>
            <b/>
            <sz val="9"/>
            <color indexed="81"/>
            <rFont val="Tahoma"/>
            <family val="2"/>
          </rPr>
          <t>document.addEventListener("keydown", useKey);
function useKey(event) {
  console.log(event.keyCode()
)</t>
        </r>
      </text>
    </comment>
    <comment ref="H319" authorId="1" shapeId="0" xr:uid="{47CCD5D6-E8C9-4E0E-9406-4D5974A43F9A}">
      <text>
        <r>
          <rPr>
            <b/>
            <sz val="9"/>
            <color indexed="81"/>
            <rFont val="Tahoma"/>
            <family val="2"/>
          </rPr>
          <t>print("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나이는</t>
        </r>
        <r>
          <rPr>
            <b/>
            <sz val="9"/>
            <color indexed="81"/>
            <rFont val="Tahoma"/>
            <family val="2"/>
          </rPr>
          <t xml:space="preserve"> %d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체온은</t>
        </r>
        <r>
          <rPr>
            <b/>
            <sz val="9"/>
            <color indexed="81"/>
            <rFont val="Tahoma"/>
            <family val="2"/>
          </rPr>
          <t xml:space="preserve"> %g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." % (age, temper))</t>
        </r>
      </text>
    </comment>
    <comment ref="D323" authorId="1" shapeId="0" xr:uid="{FB53F53F-3655-4D85-B34B-07C52A2E8D50}">
      <text>
        <r>
          <rPr>
            <b/>
            <sz val="9"/>
            <color indexed="81"/>
            <rFont val="Tahoma"/>
            <family val="2"/>
          </rPr>
          <t>while</t>
        </r>
        <r>
          <rPr>
            <b/>
            <sz val="9"/>
            <color indexed="81"/>
            <rFont val="돋움"/>
            <family val="3"/>
            <charset val="129"/>
          </rPr>
          <t>문은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특정한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사용합니다</t>
        </r>
        <r>
          <rPr>
            <b/>
            <sz val="9"/>
            <color indexed="81"/>
            <rFont val="Tahoma"/>
            <family val="2"/>
          </rPr>
          <t xml:space="preserve">. ... </t>
        </r>
        <r>
          <rPr>
            <b/>
            <sz val="9"/>
            <color indexed="81"/>
            <rFont val="돋움"/>
            <family val="3"/>
            <charset val="129"/>
          </rPr>
          <t>차이가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있다면</t>
        </r>
        <r>
          <rPr>
            <b/>
            <sz val="9"/>
            <color indexed="81"/>
            <rFont val="Tahoma"/>
            <family val="2"/>
          </rPr>
          <t xml:space="preserve"> for</t>
        </r>
        <r>
          <rPr>
            <b/>
            <sz val="9"/>
            <color indexed="81"/>
            <rFont val="돋움"/>
            <family val="3"/>
            <charset val="129"/>
          </rPr>
          <t>문은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인동안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실행한다는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</t>
        </r>
        <r>
          <rPr>
            <b/>
            <sz val="9"/>
            <color indexed="81"/>
            <rFont val="Tahoma"/>
            <family val="2"/>
          </rPr>
          <t xml:space="preserve"> while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초기화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실행된다는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점입니다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323" authorId="1" shapeId="0" xr:uid="{42A4D11A-B3EA-434D-9983-71BF6DCA704C}">
      <text>
        <r>
          <rPr>
            <b/>
            <sz val="9"/>
            <color indexed="81"/>
            <rFont val="Tahoma"/>
            <family val="2"/>
          </rPr>
          <t>for i in range(1, 11) : 
    print(i)</t>
        </r>
      </text>
    </comment>
    <comment ref="H324" authorId="1" shapeId="0" xr:uid="{20A77903-664E-41B4-83A4-91B11531FEF7}">
      <text>
        <r>
          <rPr>
            <b/>
            <sz val="9"/>
            <color indexed="81"/>
            <rFont val="Tahoma"/>
            <family val="2"/>
          </rPr>
          <t>list = [2,4,11,16,21,25,30]
count = 0 
sum = 0 
while count &lt; 7 : 
    if list[count] % 2 != 0 :
        count = count + 1
    else : 
        sum += list[count] 
        count = count +1 
print(sum)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</author>
  </authors>
  <commentList>
    <comment ref="L13" authorId="0" shapeId="0" xr:uid="{4938CED6-12D0-4286-B9CC-719BD2468FC6}">
      <text>
        <r>
          <rPr>
            <b/>
            <sz val="9"/>
            <color indexed="81"/>
            <rFont val="Tahoma"/>
            <family val="2"/>
          </rPr>
          <t>https://ldrerin.tistory.com/398</t>
        </r>
      </text>
    </comment>
    <comment ref="L14" authorId="0" shapeId="0" xr:uid="{1939A0E4-C9E7-447B-9B56-BF340BCC4C8B}">
      <text>
        <r>
          <rPr>
            <b/>
            <sz val="9"/>
            <color indexed="81"/>
            <rFont val="Tahoma"/>
            <family val="2"/>
          </rPr>
          <t>https://a11y.gitbook.io/graphics-aria/svg-graphics/svg-mask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tt</author>
  </authors>
  <commentList>
    <comment ref="F11" authorId="0" shapeId="0" xr:uid="{52049D95-7E2B-4D1E-82A9-DBC651FDC0F4}">
      <text>
        <r>
          <rPr>
            <b/>
            <sz val="9"/>
            <color indexed="81"/>
            <rFont val="Tahoma"/>
            <family val="2"/>
          </rPr>
          <t>const object = {onexone: 0, onextwo: 1, onexthree: 2, twoxone: 3, twoxtwo: 4, twoxthree: 5, threexone: 6, threextwo: 7, threexthree: 8}</t>
        </r>
      </text>
    </comment>
    <comment ref="G11" authorId="0" shapeId="0" xr:uid="{EE0855A2-7CF2-4E10-BB08-A66857142487}">
      <text>
        <r>
          <rPr>
            <b/>
            <sz val="9"/>
            <color indexed="81"/>
            <rFont val="Tahoma"/>
            <family val="2"/>
          </rPr>
          <t xml:space="preserve">const object = {
  onexone: 0, 
  onextwo: 1, 
  onexthree: 2, 
  twoxone: 3, 
  twoxtwo: 4, 
  twoxthree: 5, 
  threexone: 6, 
  threextwo: 7, 
  threexthree: 8,
};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ITSC</author>
  </authors>
  <commentList>
    <comment ref="J10" authorId="0" shapeId="0" xr:uid="{731203B4-5E79-4DDD-BFA6-EC8CEF72A27A}">
      <text>
        <r>
          <rPr>
            <b/>
            <sz val="9"/>
            <color indexed="81"/>
            <rFont val="돋움"/>
            <family val="3"/>
            <charset val="129"/>
          </rPr>
          <t>프로그래밍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언어</t>
        </r>
        <r>
          <rPr>
            <b/>
            <sz val="9"/>
            <color indexed="81"/>
            <rFont val="Tahoma"/>
            <family val="2"/>
          </rPr>
          <t xml:space="preserve">  rank
</t>
        </r>
        <r>
          <rPr>
            <b/>
            <sz val="9"/>
            <color indexed="81"/>
            <rFont val="돋움"/>
            <family val="3"/>
            <charset val="129"/>
          </rPr>
          <t>하지만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>년내로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높음</t>
        </r>
      </text>
    </comment>
    <comment ref="J11" authorId="0" shapeId="0" xr:uid="{AD2DEA94-DEE3-4A80-B272-F630741CAD23}">
      <text>
        <r>
          <rPr>
            <b/>
            <sz val="9"/>
            <color indexed="81"/>
            <rFont val="돋움"/>
            <family val="3"/>
            <charset val="129"/>
          </rPr>
          <t>프로그래밍언어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순위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b/>
            <sz val="9"/>
            <color indexed="81"/>
            <rFont val="돋움"/>
            <family val="3"/>
            <charset val="129"/>
          </rPr>
          <t>위에거는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노출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비교
이거는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프로그래머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설문조사상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선호도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반영
</t>
        </r>
      </text>
    </comment>
  </commentList>
</comments>
</file>

<file path=xl/sharedStrings.xml><?xml version="1.0" encoding="utf-8"?>
<sst xmlns="http://schemas.openxmlformats.org/spreadsheetml/2006/main" count="2731" uniqueCount="1557">
  <si>
    <t>생활코딩 CSS</t>
    <phoneticPr fontId="7" type="noConversion"/>
  </si>
  <si>
    <t>개발자도구 사용법</t>
    <phoneticPr fontId="7" type="noConversion"/>
  </si>
  <si>
    <t>생활코딩 HTML</t>
    <phoneticPr fontId="7" type="noConversion"/>
  </si>
  <si>
    <t>HTML/CSS</t>
    <phoneticPr fontId="7" type="noConversion"/>
  </si>
  <si>
    <t>개념학습</t>
    <phoneticPr fontId="7" type="noConversion"/>
  </si>
  <si>
    <t>구글 클론작성</t>
    <phoneticPr fontId="7" type="noConversion"/>
  </si>
  <si>
    <t>자바문법</t>
    <phoneticPr fontId="7" type="noConversion"/>
  </si>
  <si>
    <t>알고리즘</t>
    <phoneticPr fontId="7" type="noConversion"/>
  </si>
  <si>
    <t>김서방찾기</t>
    <phoneticPr fontId="7" type="noConversion"/>
  </si>
  <si>
    <t>가운데글자 가져오기</t>
    <phoneticPr fontId="7" type="noConversion"/>
  </si>
  <si>
    <t>수박수박수박수</t>
    <phoneticPr fontId="7" type="noConversion"/>
  </si>
  <si>
    <t>노마드 코더</t>
    <phoneticPr fontId="7" type="noConversion"/>
  </si>
  <si>
    <t>미니웹 프로젝트</t>
    <phoneticPr fontId="7" type="noConversion"/>
  </si>
  <si>
    <t>코안스</t>
    <phoneticPr fontId="7" type="noConversion"/>
  </si>
  <si>
    <t>백그라운드 Changer</t>
    <phoneticPr fontId="7" type="noConversion"/>
  </si>
  <si>
    <t>Carousel</t>
    <phoneticPr fontId="7" type="noConversion"/>
  </si>
  <si>
    <t>Calendar</t>
    <phoneticPr fontId="7" type="noConversion"/>
  </si>
  <si>
    <t>Number Baseball</t>
    <phoneticPr fontId="7" type="noConversion"/>
  </si>
  <si>
    <t>실행방법과 실습환경</t>
  </si>
  <si>
    <t>숫자와 문자</t>
  </si>
  <si>
    <t>변수</t>
  </si>
  <si>
    <t>주석</t>
  </si>
  <si>
    <t xml:space="preserve">줄바꿈과 여백 </t>
  </si>
  <si>
    <t>비교</t>
  </si>
  <si>
    <t>조건문</t>
  </si>
  <si>
    <t>반복문</t>
  </si>
  <si>
    <t>함수</t>
  </si>
  <si>
    <t>배열</t>
  </si>
  <si>
    <t>객체</t>
  </si>
  <si>
    <t>주제</t>
    <phoneticPr fontId="7" type="noConversion"/>
  </si>
  <si>
    <t>계획</t>
    <phoneticPr fontId="7" type="noConversion"/>
  </si>
  <si>
    <t>시작</t>
    <phoneticPr fontId="7" type="noConversion"/>
  </si>
  <si>
    <t>실적</t>
    <phoneticPr fontId="7" type="noConversion"/>
  </si>
  <si>
    <t>기타조건</t>
    <phoneticPr fontId="7" type="noConversion"/>
  </si>
  <si>
    <t>완료</t>
    <phoneticPr fontId="7" type="noConversion"/>
  </si>
  <si>
    <t>Introduction</t>
    <phoneticPr fontId="7" type="noConversion"/>
  </si>
  <si>
    <t>Theory</t>
    <phoneticPr fontId="7" type="noConversion"/>
  </si>
  <si>
    <t>Practice</t>
    <phoneticPr fontId="7" type="noConversion"/>
  </si>
  <si>
    <t>접수기간 : 6/21 ~ 7/2</t>
    <phoneticPr fontId="7" type="noConversion"/>
  </si>
  <si>
    <t>비고</t>
    <phoneticPr fontId="7" type="noConversion"/>
  </si>
  <si>
    <t>순번</t>
    <phoneticPr fontId="7" type="noConversion"/>
  </si>
  <si>
    <t>2000~2030은 디지털 전환의 대전환기가 아닐까..</t>
    <phoneticPr fontId="7" type="noConversion"/>
  </si>
  <si>
    <t>코딩이란 결과(산추물)을 만들어내는 원인을 구현하는(투입)하는 작업이며, 많은 코드(언어) 중에서도 HTML은 웹페이지라는 결과물을 위한 투입물(코드)이다…HTML의 주요특징으로는, 간편하다. 배우는데 10분이면된다. 중요하다. 가장 쉽게 많이 접하는 웹페이지의 구성요인이기 때문에 중요하다…</t>
    <phoneticPr fontId="7" type="noConversion"/>
  </si>
  <si>
    <t>줄바꿈</t>
  </si>
  <si>
    <t>HTML이 중요한 이유</t>
  </si>
  <si>
    <t>최후의 문법 속성과 img</t>
  </si>
  <si>
    <t>부모 자식과 목록</t>
  </si>
  <si>
    <t>문서의 구조와 슈퍼스타들</t>
  </si>
  <si>
    <t>HTML 태그의 제왕</t>
  </si>
  <si>
    <t>웹사이트 완성</t>
  </si>
  <si>
    <t>원시웹</t>
  </si>
  <si>
    <t>인터넷을 여는 열쇠 : 서버와 클라이언트</t>
  </si>
  <si>
    <t>웹호스팅 (github pages)</t>
  </si>
  <si>
    <t>웹서버 운영하기</t>
  </si>
  <si>
    <t>웹서버 운영 : 윈도우</t>
  </si>
  <si>
    <t>웹서버 운영하기 : 맥</t>
  </si>
  <si>
    <t>웹서버 운영 : 리눅스</t>
  </si>
  <si>
    <t>수업을 마치며 1</t>
  </si>
  <si>
    <t>수업을 마치며 2</t>
  </si>
  <si>
    <t>수업을 마치며 3</t>
  </si>
  <si>
    <t>부록 : 코드의 힘</t>
  </si>
  <si>
    <t>부록 : 코드의 힘 - 동영상 삽입</t>
  </si>
  <si>
    <t>부록 : 코드의 힘 - 댓글 기능 추가</t>
  </si>
  <si>
    <t>부록 : 코드의 힘 - 채팅 기능 추가</t>
  </si>
  <si>
    <t>부록 : 코드의 힘 - 방문자 분석기</t>
  </si>
  <si>
    <t>아톰을 설치하였고, html을 생성하여 로컬접속하여 html페이지가 구현됨을 확인함</t>
    <phoneticPr fontId="7" type="noConversion"/>
  </si>
  <si>
    <t>기초 태그 소개_별첨</t>
    <phoneticPr fontId="7" type="noConversion"/>
  </si>
  <si>
    <t>HTML</t>
    <phoneticPr fontId="7" type="noConversion"/>
  </si>
  <si>
    <t>Bold</t>
    <phoneticPr fontId="7" type="noConversion"/>
  </si>
  <si>
    <t>&lt;strong&gt; &lt;/strong&gt;</t>
    <phoneticPr fontId="7" type="noConversion"/>
  </si>
  <si>
    <t>&lt;u&gt; &lt;/u&gt;</t>
    <phoneticPr fontId="7" type="noConversion"/>
  </si>
  <si>
    <t>Under Line</t>
    <phoneticPr fontId="7" type="noConversion"/>
  </si>
  <si>
    <t>구분</t>
    <phoneticPr fontId="7" type="noConversion"/>
  </si>
  <si>
    <t>기능</t>
    <phoneticPr fontId="7" type="noConversion"/>
  </si>
  <si>
    <t>방법</t>
    <phoneticPr fontId="7" type="noConversion"/>
  </si>
  <si>
    <t>내용</t>
    <phoneticPr fontId="7" type="noConversion"/>
  </si>
  <si>
    <t>&lt;Hn&gt;&lt;/Hn&gt;</t>
    <phoneticPr fontId="7" type="noConversion"/>
  </si>
  <si>
    <t>&lt;!--주석--&gt;</t>
    <phoneticPr fontId="7" type="noConversion"/>
  </si>
  <si>
    <t>표제사이즈</t>
    <phoneticPr fontId="7" type="noConversion"/>
  </si>
  <si>
    <t>주석</t>
    <phoneticPr fontId="7" type="noConversion"/>
  </si>
  <si>
    <t>&amp;nbsp;</t>
    <phoneticPr fontId="7" type="noConversion"/>
  </si>
  <si>
    <t>공백</t>
    <phoneticPr fontId="7" type="noConversion"/>
  </si>
  <si>
    <t>구성</t>
    <phoneticPr fontId="7" type="noConversion"/>
  </si>
  <si>
    <t>html</t>
    <phoneticPr fontId="7" type="noConversion"/>
  </si>
  <si>
    <t>&lt;html&gt;...&lt;/html&gt;</t>
    <phoneticPr fontId="7" type="noConversion"/>
  </si>
  <si>
    <t>head</t>
    <phoneticPr fontId="7" type="noConversion"/>
  </si>
  <si>
    <t>&lt;head&gt;...&lt;/head&gt;</t>
    <phoneticPr fontId="7" type="noConversion"/>
  </si>
  <si>
    <t>머리말</t>
    <phoneticPr fontId="7" type="noConversion"/>
  </si>
  <si>
    <t>meta</t>
    <phoneticPr fontId="7" type="noConversion"/>
  </si>
  <si>
    <t>&lt;meta... /&gt;</t>
    <phoneticPr fontId="7" type="noConversion"/>
  </si>
  <si>
    <t>title</t>
    <phoneticPr fontId="7" type="noConversion"/>
  </si>
  <si>
    <t>&lt;title&gt;...&lt;/title&gt;</t>
    <phoneticPr fontId="7" type="noConversion"/>
  </si>
  <si>
    <t>문서 제목</t>
    <phoneticPr fontId="7" type="noConversion"/>
  </si>
  <si>
    <t>body</t>
    <phoneticPr fontId="7" type="noConversion"/>
  </si>
  <si>
    <t>&lt;body&gt;...&lt;/body&gt;</t>
    <phoneticPr fontId="7" type="noConversion"/>
  </si>
  <si>
    <t>본문</t>
    <phoneticPr fontId="7" type="noConversion"/>
  </si>
  <si>
    <t>p</t>
    <phoneticPr fontId="7" type="noConversion"/>
  </si>
  <si>
    <t>&lt;p&gt;...&lt;/p&gt;</t>
    <phoneticPr fontId="7" type="noConversion"/>
  </si>
  <si>
    <t>Paragraph의 P : 단락, 문단, 절</t>
    <phoneticPr fontId="7" type="noConversion"/>
  </si>
  <si>
    <t>&lt;h1&gt;...&lt;/h1&gt;</t>
    <phoneticPr fontId="7" type="noConversion"/>
  </si>
  <si>
    <t>hr</t>
    <phoneticPr fontId="7" type="noConversion"/>
  </si>
  <si>
    <t>&lt;hr&gt;</t>
    <phoneticPr fontId="7" type="noConversion"/>
  </si>
  <si>
    <t>단락 구분. 문서의 구분선</t>
    <phoneticPr fontId="7" type="noConversion"/>
  </si>
  <si>
    <t>br</t>
    <phoneticPr fontId="7" type="noConversion"/>
  </si>
  <si>
    <t>&lt;br /&gt;</t>
    <phoneticPr fontId="7" type="noConversion"/>
  </si>
  <si>
    <t>div</t>
    <phoneticPr fontId="7" type="noConversion"/>
  </si>
  <si>
    <t>&lt;div&gt;...&lt;/div&gt;</t>
    <phoneticPr fontId="7" type="noConversion"/>
  </si>
  <si>
    <t>division의 약자. HTML 문서 영역이나 섹션의 분할을 정의한다.</t>
    <phoneticPr fontId="7" type="noConversion"/>
  </si>
  <si>
    <t>span</t>
    <phoneticPr fontId="7" type="noConversion"/>
  </si>
  <si>
    <t>&lt;span&gt;...&lt;/span&gt;</t>
    <phoneticPr fontId="7" type="noConversion"/>
  </si>
  <si>
    <t>inline요소, 줄바꿈이 안되고, 폭 , 높이 적용도 안됨. 인라인요소들을 그룹화 하는데 사용되며, 브라우저에 레이아웃 변경은 되지 않는다.</t>
    <phoneticPr fontId="7" type="noConversion"/>
  </si>
  <si>
    <t>table</t>
    <phoneticPr fontId="7" type="noConversion"/>
  </si>
  <si>
    <t>&lt;table&gt;...&lt;/table&gt;</t>
    <phoneticPr fontId="7" type="noConversion"/>
  </si>
  <si>
    <t>표, border, cellpadding, cellspacing, width, summary의 속성값이 있음. 세로정렬이 자동. 게시판에 많이 이용</t>
    <phoneticPr fontId="7" type="noConversion"/>
  </si>
  <si>
    <t>caption</t>
    <phoneticPr fontId="7" type="noConversion"/>
  </si>
  <si>
    <t>&lt;caption&gt;...&lt;/caption&gt;</t>
    <phoneticPr fontId="7" type="noConversion"/>
  </si>
  <si>
    <t>summary 역할. css에서 안보이게 함. 스크린리더기에 활용</t>
    <phoneticPr fontId="7" type="noConversion"/>
  </si>
  <si>
    <t>colgroup</t>
    <phoneticPr fontId="7" type="noConversion"/>
  </si>
  <si>
    <t>&lt;colgroup&gt;...&lt;/colgroup&gt;</t>
    <phoneticPr fontId="7" type="noConversion"/>
  </si>
  <si>
    <t>열 그룹. 구조적인 그룹화를 위해 사용됨</t>
    <phoneticPr fontId="7" type="noConversion"/>
  </si>
  <si>
    <t>col</t>
    <phoneticPr fontId="7" type="noConversion"/>
  </si>
  <si>
    <t>&lt;col...&gt;</t>
    <phoneticPr fontId="7" type="noConversion"/>
  </si>
  <si>
    <t>빈태그 이지만 유일하게 self colse가 없다. 열의속성값과 스타일을 지정</t>
    <phoneticPr fontId="7" type="noConversion"/>
  </si>
  <si>
    <t>thead</t>
    <phoneticPr fontId="7" type="noConversion"/>
  </si>
  <si>
    <t>&lt;thead&gt;...&lt;/thead&gt;</t>
    <phoneticPr fontId="7" type="noConversion"/>
  </si>
  <si>
    <t>테이블 헤더 행 그룹</t>
    <phoneticPr fontId="7" type="noConversion"/>
  </si>
  <si>
    <t>tbody</t>
    <phoneticPr fontId="7" type="noConversion"/>
  </si>
  <si>
    <t>&lt;tbody&gt;...&lt;/tbody&gt;</t>
    <phoneticPr fontId="7" type="noConversion"/>
  </si>
  <si>
    <t>테이블 내용 행 그룹</t>
    <phoneticPr fontId="7" type="noConversion"/>
  </si>
  <si>
    <t>tfoot</t>
    <phoneticPr fontId="7" type="noConversion"/>
  </si>
  <si>
    <t>&lt;tfoot&gt;...&lt;/tfoot&gt;</t>
    <phoneticPr fontId="7" type="noConversion"/>
  </si>
  <si>
    <t>테이블 푸터행 그룹. 계산시 합계 부분에 많이 이용, tbody 위에 올 수 있다. 화면상에서는 아래에 위치</t>
    <phoneticPr fontId="7" type="noConversion"/>
  </si>
  <si>
    <t>th</t>
    <phoneticPr fontId="7" type="noConversion"/>
  </si>
  <si>
    <t>&lt;th&gt;...&lt;/th&gt;</t>
    <phoneticPr fontId="7" type="noConversion"/>
  </si>
  <si>
    <t>셀 제목으로 지정하여 강조되게 표시하는 태그. table header, inline요소</t>
    <phoneticPr fontId="7" type="noConversion"/>
  </si>
  <si>
    <t>tr</t>
    <phoneticPr fontId="7" type="noConversion"/>
  </si>
  <si>
    <t>&lt;tr&gt;...&lt;/tr&gt;</t>
    <phoneticPr fontId="7" type="noConversion"/>
  </si>
  <si>
    <t>테이블 내의 한 행을 정의하는 태그. tabel row</t>
    <phoneticPr fontId="7" type="noConversion"/>
  </si>
  <si>
    <t>td</t>
    <phoneticPr fontId="7" type="noConversion"/>
  </si>
  <si>
    <t>&lt;td&gt;...&lt;/td&gt;</t>
    <phoneticPr fontId="7" type="noConversion"/>
  </si>
  <si>
    <t>각 행에 포함된 셀을 만들때 사용되는 태그. table data, td의 개수는 th의 개수와 일치 해야한다. inline요소</t>
    <phoneticPr fontId="7" type="noConversion"/>
  </si>
  <si>
    <t>* 합쳐준 개수만큼 td 항목을 없애줘야 한다.</t>
    <phoneticPr fontId="7" type="noConversion"/>
  </si>
  <si>
    <t>ol</t>
    <phoneticPr fontId="7" type="noConversion"/>
  </si>
  <si>
    <t>&lt;ol&gt;...&lt;/ol&gt;</t>
    <phoneticPr fontId="7" type="noConversion"/>
  </si>
  <si>
    <t>ul</t>
    <phoneticPr fontId="7" type="noConversion"/>
  </si>
  <si>
    <t>&lt;ul&gt;...&lt;/ul&gt;</t>
    <phoneticPr fontId="7" type="noConversion"/>
  </si>
  <si>
    <t>li</t>
    <phoneticPr fontId="7" type="noConversion"/>
  </si>
  <si>
    <t>&lt;li&gt;...&lt;/li&gt;</t>
    <phoneticPr fontId="7" type="noConversion"/>
  </si>
  <si>
    <t>dl</t>
    <phoneticPr fontId="7" type="noConversion"/>
  </si>
  <si>
    <t>&lt;dl&gt;...&lt;/dl&gt;</t>
    <phoneticPr fontId="7" type="noConversion"/>
  </si>
  <si>
    <t>definition list(정의 목록)</t>
    <phoneticPr fontId="7" type="noConversion"/>
  </si>
  <si>
    <t>dt</t>
    <phoneticPr fontId="7" type="noConversion"/>
  </si>
  <si>
    <t>&lt;dt&gt;...&lt;/dt&gt;</t>
    <phoneticPr fontId="7" type="noConversion"/>
  </si>
  <si>
    <t>항목 definition term</t>
    <phoneticPr fontId="7" type="noConversion"/>
  </si>
  <si>
    <t>dd</t>
    <phoneticPr fontId="7" type="noConversion"/>
  </si>
  <si>
    <t>&lt;dd&gt;...&lt;/dd&gt;</t>
    <phoneticPr fontId="7" type="noConversion"/>
  </si>
  <si>
    <t>설명 definition description</t>
    <phoneticPr fontId="7" type="noConversion"/>
  </si>
  <si>
    <t>a</t>
    <phoneticPr fontId="7" type="noConversion"/>
  </si>
  <si>
    <t>&lt;a href="" target=""&gt;daum&lt;/a&gt;</t>
    <phoneticPr fontId="7" type="noConversion"/>
  </si>
  <si>
    <t>anchor. 링크 연결. inline요소 </t>
    <phoneticPr fontId="7" type="noConversion"/>
  </si>
  <si>
    <t>href - 목적지, url</t>
    <phoneticPr fontId="7" type="noConversion"/>
  </si>
  <si>
    <t>target - 보여질 위치</t>
    <phoneticPr fontId="7" type="noConversion"/>
  </si>
  <si>
    <t>링크 속성 ":"는 가상 클래스</t>
    <phoneticPr fontId="7" type="noConversion"/>
  </si>
  <si>
    <t>img</t>
    <phoneticPr fontId="7" type="noConversion"/>
  </si>
  <si>
    <t>&lt;img src="" alt="" /&gt;</t>
    <phoneticPr fontId="7" type="noConversion"/>
  </si>
  <si>
    <t>이미지 가져오기, inline요소 </t>
    <phoneticPr fontId="7" type="noConversion"/>
  </si>
  <si>
    <t>이미지 속성</t>
    <phoneticPr fontId="7" type="noConversion"/>
  </si>
  <si>
    <t>title - 거의 사용하지 않음.</t>
    <phoneticPr fontId="7" type="noConversion"/>
  </si>
  <si>
    <t>form</t>
    <phoneticPr fontId="7" type="noConversion"/>
  </si>
  <si>
    <t>&lt;form&gt;name="numberJoin" action="aa.html"method="post"&lt;/form&gt;</t>
    <phoneticPr fontId="7" type="noConversion"/>
  </si>
  <si>
    <t>입력을 받음. 게시판, 설문조사, 회원등록 등 폼 속성 </t>
    <phoneticPr fontId="7" type="noConversion"/>
  </si>
  <si>
    <t>name - 전송될 데이터의 이름. value는 text. 해당 입력양식이 어느 폼에서 만들어졌는지 식별</t>
    <phoneticPr fontId="7" type="noConversion"/>
  </si>
  <si>
    <t>action - 입력된 데이터가 전송될 페이지를 지정. value는 url. 개발자가 주로 정함.</t>
    <phoneticPr fontId="7" type="noConversion"/>
  </si>
  <si>
    <t>method - 입력데이터가 처리될 방식. value는 get(소량) / post(대량). get이 default. 사용은 post로</t>
    <phoneticPr fontId="7" type="noConversion"/>
  </si>
  <si>
    <t>&lt;fieldset&gt;...&lt;/fieldset&gt;</t>
    <phoneticPr fontId="7" type="noConversion"/>
  </si>
  <si>
    <t>form 안에 논리적으로 묶인 구성요소를 그룹으로 묶을 때. 사각형 모양으로 표시</t>
    <phoneticPr fontId="7" type="noConversion"/>
  </si>
  <si>
    <t>fieldset 요소의 제목은 legend 태그를 사용</t>
    <phoneticPr fontId="7" type="noConversion"/>
  </si>
  <si>
    <t>&lt;legend&gt;...&lt;/legend&gt;</t>
    <phoneticPr fontId="7" type="noConversion"/>
  </si>
  <si>
    <t>fieldset에 대한 설명. 여기서의 legend는 설명(caption), 범례의 의미와 가깝다.</t>
    <phoneticPr fontId="7" type="noConversion"/>
  </si>
  <si>
    <t>&lt;label&gt;...&lt;/label&gt;</t>
    <phoneticPr fontId="7" type="noConversion"/>
  </si>
  <si>
    <t>리더기가 읽어주는 부분(웹접근성)에서 중요한 요소, 다양한 폼 서식의 설명. </t>
    <phoneticPr fontId="7" type="noConversion"/>
  </si>
  <si>
    <t>for 속성 - 라벨에 표시되는 양식폼 요소의 이름을 지정.</t>
    <phoneticPr fontId="7" type="noConversion"/>
  </si>
  <si>
    <t>input</t>
    <phoneticPr fontId="7" type="noConversion"/>
  </si>
  <si>
    <t>&lt;input.../input&gt;</t>
    <phoneticPr fontId="7" type="noConversion"/>
  </si>
  <si>
    <t>name - 필수 입력. 이름지정</t>
    <phoneticPr fontId="7" type="noConversion"/>
  </si>
  <si>
    <t>value - 입력 구성요소의 값을 지정</t>
    <phoneticPr fontId="7" type="noConversion"/>
  </si>
  <si>
    <t>checked - 'checked', 'radio' 일 경우 체크된 상태로 표시하게 함. checked 사용시 name값이 동일해야 함</t>
    <phoneticPr fontId="7" type="noConversion"/>
  </si>
  <si>
    <t>maxlength - 타입 속성이 text, password 일 경우 입력 가능한 최대 문자수를 지정</t>
    <phoneticPr fontId="7" type="noConversion"/>
  </si>
  <si>
    <t>readonly - 타입 속성이 text, password 일 경우, 요소의 값을 수정할 수 없는 읽기 전용으로 지정, 데이터 전송이 가능</t>
    <phoneticPr fontId="7" type="noConversion"/>
  </si>
  <si>
    <t>disabled - 페이지가 로드될 때 폼 구성요소를 선택할 수 없게 한다. 수정 불가능, 데이터 전송 불가능</t>
    <phoneticPr fontId="7" type="noConversion"/>
  </si>
  <si>
    <t>type - 입력 구성 요소의 종류를 지정</t>
    <phoneticPr fontId="7" type="noConversion"/>
  </si>
  <si>
    <t>* type 속성 종류</t>
    <phoneticPr fontId="7" type="noConversion"/>
  </si>
  <si>
    <t>text - 텍스트</t>
    <phoneticPr fontId="7" type="noConversion"/>
  </si>
  <si>
    <t>password - 비밀번호창</t>
    <phoneticPr fontId="7" type="noConversion"/>
  </si>
  <si>
    <t>email - 이메일입력</t>
    <phoneticPr fontId="7" type="noConversion"/>
  </si>
  <si>
    <t>radio - 하나만 선택</t>
    <phoneticPr fontId="7" type="noConversion"/>
  </si>
  <si>
    <t>checkbox - 원하는 만큼 선택</t>
    <phoneticPr fontId="7" type="noConversion"/>
  </si>
  <si>
    <t>file - 파일첨부</t>
    <phoneticPr fontId="7" type="noConversion"/>
  </si>
  <si>
    <t>submit - 폼의 액션페이지로 전송</t>
    <phoneticPr fontId="7" type="noConversion"/>
  </si>
  <si>
    <t>reset - 초기화</t>
    <phoneticPr fontId="7" type="noConversion"/>
  </si>
  <si>
    <t>button - 이벤트 발생, 자바스크립트가 붙는다</t>
    <phoneticPr fontId="7" type="noConversion"/>
  </si>
  <si>
    <t>hidden - 개발자가 이용</t>
    <phoneticPr fontId="7" type="noConversion"/>
  </si>
  <si>
    <t>textarea</t>
    <phoneticPr fontId="7" type="noConversion"/>
  </si>
  <si>
    <t>&lt;textarea="say" cols="50" rows="5"&gt;하고픈 말을 적으세요 &lt;/textarea&gt;</t>
    <phoneticPr fontId="7" type="noConversion"/>
  </si>
  <si>
    <t>긴 글 작성시 사용. 여러 줄의 텍스트를 입력할 수 있는 상자를 만듦.</t>
    <phoneticPr fontId="7" type="noConversion"/>
  </si>
  <si>
    <t>select / option</t>
    <phoneticPr fontId="7" type="noConversion"/>
  </si>
  <si>
    <t>&lt;select name="email"&gt; &lt;option value="1"&gt;naver &lt;/option&gt;</t>
    <phoneticPr fontId="7" type="noConversion"/>
  </si>
  <si>
    <t>선택메뉴(드롭다운 리스트), select 요소 내의 태그에 목록에 있는 사용 가능한 옵션을 정의한다.</t>
    <phoneticPr fontId="7" type="noConversion"/>
  </si>
  <si>
    <t>&lt;option value="2'"&gt;daum&lt;/option&gt;</t>
    <phoneticPr fontId="7" type="noConversion"/>
  </si>
  <si>
    <t>&lt;option value="3'"&gt;google&lt;/option&gt; &lt;/select&gt;</t>
    <phoneticPr fontId="7" type="noConversion"/>
  </si>
  <si>
    <t>button</t>
    <phoneticPr fontId="7" type="noConversion"/>
  </si>
  <si>
    <t>&lt;button&gt; &lt;/button&gt;</t>
    <phoneticPr fontId="7" type="noConversion"/>
  </si>
  <si>
    <t>버튼생성, submit, reset, button. 유일하게 css값을 가지고 있는 태그, css초기화필요</t>
    <phoneticPr fontId="7" type="noConversion"/>
  </si>
  <si>
    <t>합격발표 : 7/9</t>
    <phoneticPr fontId="7" type="noConversion"/>
  </si>
  <si>
    <t>접수기간 : 8/23~9/3</t>
    <phoneticPr fontId="7" type="noConversion"/>
  </si>
  <si>
    <t>합격발표 : 10/4</t>
    <phoneticPr fontId="7" type="noConversion"/>
  </si>
  <si>
    <t>본 과정 시간 : 11/1 ~ 3/12</t>
    <phoneticPr fontId="7" type="noConversion"/>
  </si>
  <si>
    <t>1. 신촌 IT 코리아에서 진행중인 파이썬은 별도진행한다(이를 보완하기 위한 생활코딩 파이썬&amp;루비또한..)</t>
    <phoneticPr fontId="7" type="noConversion"/>
  </si>
  <si>
    <t>2. 프랩코스 준비과정의 교육내용은 블로그에 매일 기록 해야한다.</t>
    <phoneticPr fontId="7" type="noConversion"/>
  </si>
  <si>
    <t>답변확인</t>
    <phoneticPr fontId="7" type="noConversion"/>
  </si>
  <si>
    <t>HTML 문법에는 내용에 대한 편집내용(글씨 포인트 등) 외 구조를 구성하는 부분 Head, Body 등..이있는데 이것의 역할은?</t>
    <phoneticPr fontId="7" type="noConversion"/>
  </si>
  <si>
    <t>제목</t>
    <phoneticPr fontId="7" type="noConversion"/>
  </si>
  <si>
    <t>제목, 글자 크기, 요즘은 중요도 우선순. h1은 회사 로고에 많이 표시 / 글씨 사이즈 뿐 아니라, 줄바꿈, 볼드 등 제목에 어울리는 서식도 포함됨</t>
    <phoneticPr fontId="7" type="noConversion"/>
  </si>
  <si>
    <t>우클릭해서 Page source 보는 기능 소개 / h1 이라는 태그 추가 소개</t>
    <phoneticPr fontId="7" type="noConversion"/>
  </si>
  <si>
    <t>구글의 Advancedwebrank 소개 / 이에 따르면 왠만한 페이지에는 통상 25개 전후의 태그로만으로 이뤄졌음을 볼 수 있음 / 또한 그 중에 최빈 태그를 보여줌 / 헤드,바디,HTML,title,meta,div, aa, script, link,img,p,sapn,li,ul,br,style,h1,h2,input,form,strong,h3,table,tr,td / 암튼 웹의 발전으로 공부가 쉬워졌다는 부분을 시사함</t>
    <phoneticPr fontId="7" type="noConversion"/>
  </si>
  <si>
    <t>김기민 실습완료여부</t>
    <phoneticPr fontId="7" type="noConversion"/>
  </si>
  <si>
    <t>ㅇ</t>
    <phoneticPr fontId="7" type="noConversion"/>
  </si>
  <si>
    <t>break, 줄바꿈을 해줄때, HTML Newline tag</t>
    <phoneticPr fontId="7" type="noConversion"/>
  </si>
  <si>
    <t>Break Tag와 언뜻같아 보이지만, 문단이라는 정보를 담고있다는 점에서는 의미가 있다. CSS태그를 배워야 할 수 있는 모양인데, 마치 워드에서 엔터로 줄바꾸는게 br이라면 p는 문단 앞뒤간격을 통해 규격을 수정할 수 있는 부분도 있는 모양</t>
    <phoneticPr fontId="7" type="noConversion"/>
  </si>
  <si>
    <t>5/12일의 추가미션 - 금일배운 태그 및 기타 추가 태그 10개 실습해보기</t>
    <phoneticPr fontId="7" type="noConversion"/>
  </si>
  <si>
    <t>적절한 문법을 사용하는 것은 검색엔진의 우선순위 결과물로 도출될 수 있음, 정보를 함유하고 있기 때문에… / 예를들어 코드를 활용한 제목과 이미지로 업로드한 제목의 경우.. 검색엔진에서는 해당 제목에 대한 이해도가 차이가 나게된다. / public domain , 무료</t>
    <phoneticPr fontId="7" type="noConversion"/>
  </si>
  <si>
    <t>break, paragraph 태그소개</t>
    <phoneticPr fontId="7" type="noConversion"/>
  </si>
  <si>
    <t>사진넣는 법 소개, img /&lt;img src="이미지주소 또는 내 컴퓨터 내의 파일명.확장자"&gt; / 라고 쓰면 되고 구체적으로는 / 다운로드 후에 파일명.jpg로 태그입력 / img 외에 부가적으로 붙는 width="100%", 주소 또는 파일명..등은 attribute라고 부른다.</t>
    <phoneticPr fontId="7" type="noConversion"/>
  </si>
  <si>
    <t>src - 경로 지정, 필수 입력 (source약자) / &lt;img src="이미지주소"&gt;</t>
    <phoneticPr fontId="7" type="noConversion"/>
  </si>
  <si>
    <t>list. ol과 ul의 세부 항목. ol과 ul의 자식으로 li만 올 수 있다.&lt;목차용&gt;</t>
    <phoneticPr fontId="7" type="noConversion"/>
  </si>
  <si>
    <t>unordered list. 순서가 없다. 앞에 기호가 붙는다.(글머리 기호)</t>
    <phoneticPr fontId="7" type="noConversion"/>
  </si>
  <si>
    <t>ordered list. 순서가 있다. 앞에 넘버링이 붙는다.(넘버링 기호)</t>
    <phoneticPr fontId="7" type="noConversion"/>
  </si>
  <si>
    <t>&lt;parent&gt; &amp; &lt; child&gt; 실재하는 코드는 아닌거 같고, 때때로 부모/자식 관계로 코드간에 관계가 형성되는 경우가 있는듯 [list, table]</t>
    <phoneticPr fontId="7" type="noConversion"/>
  </si>
  <si>
    <t>일자</t>
    <phoneticPr fontId="7" type="noConversion"/>
  </si>
  <si>
    <t>table 관련 태그를 배웠는데 스타일을 넣는 방법이 궁금함</t>
    <phoneticPr fontId="7" type="noConversion"/>
  </si>
  <si>
    <t>title 태그 사용법 / UTF-8 / meta / 소개</t>
    <phoneticPr fontId="7" type="noConversion"/>
  </si>
  <si>
    <t>본문에 해당하는 영영 : body / 타이틀, 메타 처럼 속성 내용은  Head Tag</t>
    <phoneticPr fontId="7" type="noConversion"/>
  </si>
  <si>
    <t>관용표현</t>
    <phoneticPr fontId="7" type="noConversion"/>
  </si>
  <si>
    <t>&lt;!doctype html&gt;</t>
    <phoneticPr fontId="7" type="noConversion"/>
  </si>
  <si>
    <t>관용적으로 맨 위에 표시함</t>
    <phoneticPr fontId="7" type="noConversion"/>
  </si>
  <si>
    <t>ㅇ</t>
    <phoneticPr fontId="7" type="noConversion"/>
  </si>
  <si>
    <t>정보에 대한 정보를 알려줌. 빈태그, self close (charaset),</t>
    <phoneticPr fontId="7" type="noConversion"/>
  </si>
  <si>
    <t xml:space="preserve"> ㅇ</t>
    <phoneticPr fontId="7" type="noConversion"/>
  </si>
  <si>
    <t xml:space="preserve">하이퍼링크 a, </t>
    <phoneticPr fontId="7" type="noConversion"/>
  </si>
  <si>
    <t>하이퍼링크를 활용하여 웹페이즐 엮을수 있고, 기타 미리 배운것들을 활용하여 웹을 만들수 있게됨</t>
    <phoneticPr fontId="7" type="noConversion"/>
  </si>
  <si>
    <t>인터넷은 1960년에 생겼으며, 1990년 스위스에서 처음 웹이 시작됐다.</t>
    <phoneticPr fontId="7" type="noConversion"/>
  </si>
  <si>
    <t>웹 브라우저와 웹 서버 / 클라이언트와 서버 / 요청과 응답</t>
    <phoneticPr fontId="7" type="noConversion"/>
  </si>
  <si>
    <t>CSS 등장 이전의 상황</t>
  </si>
  <si>
    <t>CSS의 등장</t>
  </si>
  <si>
    <t>혁명적 변화</t>
  </si>
  <si>
    <t>CSS 속성을 스스로 알아내는 방법</t>
  </si>
  <si>
    <t>CSS 선택자를 스스로 알아내는 방법</t>
  </si>
  <si>
    <t>박스모델</t>
  </si>
  <si>
    <t>그리드</t>
  </si>
  <si>
    <t>반응형 디자인</t>
  </si>
  <si>
    <t>CSS 코드의 재사용</t>
  </si>
  <si>
    <t>수업을 마치며</t>
  </si>
  <si>
    <t>소개&amp;프로젝트 동기</t>
  </si>
  <si>
    <t>코딩과 HTML</t>
  </si>
  <si>
    <t>실습환경준비</t>
  </si>
  <si>
    <t>기본문법-태그</t>
  </si>
  <si>
    <t>혁명적인변화</t>
  </si>
  <si>
    <t>통계기반학습</t>
  </si>
  <si>
    <t>Apache, IIS, NGINx</t>
    <phoneticPr fontId="7" type="noConversion"/>
  </si>
  <si>
    <t>깃허브 소개 / 서버를 개인들이 안만들어도 되도록 호스팅하는 여러 업체들이 있는데..</t>
    <phoneticPr fontId="7" type="noConversion"/>
  </si>
  <si>
    <t>How to install apache http server windows  // bitnami 설치 완료 // 127.0.0.1 : 해당 브라우저가 설치된 PC의 서버로 가는 IP</t>
    <phoneticPr fontId="7" type="noConversion"/>
  </si>
  <si>
    <t>HTML 을 활용하여 가족내용을 바탕으로 / 백과사전 형식 / 나무위키 느낌으로 / 사진앨범 등을 만들면 재밌을것 같음
거기에 더하여, 아파치 서버를 설치해서, 핸드폰으로 가족 웹사이트를 들어갈 수 있음을 은진에게 보여주면 재밌겠음</t>
    <phoneticPr fontId="7" type="noConversion"/>
  </si>
  <si>
    <t xml:space="preserve">복습 후 추가공부의 필요성을 절감하고나서야 추가 진도를 나가보는게 어떤지 //절망감이 충분히 성숙해야합니다 </t>
    <phoneticPr fontId="7" type="noConversion"/>
  </si>
  <si>
    <t>사람이 잘하는 일과 기계가 잘하는 일에 대한 분별 / 기계가 잘할 일을 사람이 하는 것에 대한 불편한 감정 // 그 불편함과 절망감의 성숙했을때, 코딩공부를 하시고 / 그 코딩공부를 통해 우리는 기계에게 일을 맡기고 사람에게 어울리는 일을 할 수 있게 될 것이다.</t>
    <phoneticPr fontId="7" type="noConversion"/>
  </si>
  <si>
    <t>알고있는 지식을 공고히 하는 방법은 배운 지식으로 프로젝트 하는것 / 또는 컨텐츠를 만들어 남에게 가르치는것</t>
    <phoneticPr fontId="7" type="noConversion"/>
  </si>
  <si>
    <t>iframe 코드를 통해 보여주는 동영상 서비스 관련 소개 / http 라는 본드 / 코드덕에 해결되는 문제</t>
    <phoneticPr fontId="7" type="noConversion"/>
  </si>
  <si>
    <t>Font color</t>
    <phoneticPr fontId="7" type="noConversion"/>
  </si>
  <si>
    <t>&lt;font color ="red"&gt; &lt;/font&gt;</t>
    <phoneticPr fontId="7" type="noConversion"/>
  </si>
  <si>
    <t>CSS로 해석해야해 =&gt; &lt;style&gt; (html 태그이면서, css의 문법을 해석하라는 코드)</t>
    <phoneticPr fontId="7" type="noConversion"/>
  </si>
  <si>
    <t>CSS</t>
    <phoneticPr fontId="7" type="noConversion"/>
  </si>
  <si>
    <t>a { color:red; }</t>
  </si>
  <si>
    <t>ㅇ</t>
    <phoneticPr fontId="7" type="noConversion"/>
  </si>
  <si>
    <t>text-decoration</t>
    <phoneticPr fontId="7" type="noConversion"/>
  </si>
  <si>
    <t>a { text-decoration: underline ; }</t>
    <phoneticPr fontId="7" type="noConversion"/>
  </si>
  <si>
    <t xml:space="preserve">글자서식 부여(underline, none, </t>
    <phoneticPr fontId="7" type="noConversion"/>
  </si>
  <si>
    <t>CSS 작성을 위한 방법에는 &lt;style&gt;태그 외에도 한가지 방법이 더 있다. HTML안에 &lt;style&gt;속성을 넣는 것이다. 
선택자(Selector) : a {} 와 같이, 속성이 어디에 영향을 미치는 지에 관한 표시
선택자에 나타나게 될 효과는 : 선언(Declaration)
CSS 의 구성 : 1. Selector(누구에게; 선택자 ; a), 2. Declaration(선언한다) 2-1. property(무엇을;속성;color), 2-2. property value(어떻게;속성 값;red)</t>
    <phoneticPr fontId="7" type="noConversion"/>
  </si>
  <si>
    <t>font-size</t>
    <phoneticPr fontId="7" type="noConversion"/>
  </si>
  <si>
    <t>text-align</t>
    <phoneticPr fontId="7" type="noConversion"/>
  </si>
  <si>
    <t>100%, 45px, 등</t>
    <phoneticPr fontId="7" type="noConversion"/>
  </si>
  <si>
    <t>center, left, right 등</t>
    <phoneticPr fontId="7" type="noConversion"/>
  </si>
  <si>
    <t>property는 그때 그때 검색해서 쓰면된다 / 검색 예시 : CSS text size property</t>
    <phoneticPr fontId="7" type="noConversion"/>
  </si>
  <si>
    <t>class : 특정 내용들을 별도 grouping 하여 css 효과를 일괄 적용하기 위해,  html에 주는 속성
CSS에서 class를 사용하기 위해서는 css부분(헤드안에)에서 클래스를 부를때 "."을 써놓고 시작해야한다.
동시에 class를 여러 개 가질수도 있고, 이경우 어떤 클래스를 우선할 것인가는 부여된 순서상 하위(나중, 최근)의 것을 우선적용한다
선택자 서열순위 : id선택자 &gt; class선택자(최근순서) &gt; tag 선택자(최근순서)
순서보다 우선하게 되는 값은  id(#)이다</t>
    <phoneticPr fontId="7" type="noConversion"/>
  </si>
  <si>
    <t>Cascading Style Sheet</t>
    <phoneticPr fontId="7" type="noConversion"/>
  </si>
  <si>
    <t>boder</t>
    <phoneticPr fontId="7" type="noConversion"/>
  </si>
  <si>
    <t>테두리</t>
    <phoneticPr fontId="7" type="noConversion"/>
  </si>
  <si>
    <t>boder - width : ㅇㅇㅇ; 테두리선 두께
boder - color : ddd; 테두리선 색
boder - style : ddd ; 테두리선 종류(점선 실선 등)</t>
    <phoneticPr fontId="7" type="noConversion"/>
  </si>
  <si>
    <t>주석</t>
    <phoneticPr fontId="7" type="noConversion"/>
  </si>
  <si>
    <t>/* ~ */</t>
    <phoneticPr fontId="7" type="noConversion"/>
  </si>
  <si>
    <t>행간</t>
    <phoneticPr fontId="7" type="noConversion"/>
  </si>
  <si>
    <t>문단간격</t>
    <phoneticPr fontId="7" type="noConversion"/>
  </si>
  <si>
    <t>margin</t>
    <phoneticPr fontId="7" type="noConversion"/>
  </si>
  <si>
    <t>block element : 한 행을 다 쓰는 기본 값을 가진 태그 ex) h1 , iline element : 단어만큼만 해주는 공간을 사용하는 값을 가진 태그들 ex) a 
단, 해당 분류는 기본값일 뿐 필요에 따라 display : xxx ; 를 넣음으로서 태그의 속서을 바꿔줄 수는 있음 ex) h1이되 inline 속성 부여.
검사기능 소개 : 검사를 사용하면 소스보기에 더불어 페이지 형태를 자세히 볼 수 있음. .되게 친절해서 놀람.. Div태그를 배워보고 싶음..
 * 개발자 도구의 중요성..</t>
    <phoneticPr fontId="7" type="noConversion"/>
  </si>
  <si>
    <t xml:space="preserve">caniuse.ccom  소개 / grid 속성 학습 / </t>
    <phoneticPr fontId="7" type="noConversion"/>
  </si>
  <si>
    <t>responsive web, 예를 들어 사이즈 줄일때 레이아웃이 달라지는.. ; media query = @media(min-width:800px)</t>
    <phoneticPr fontId="7" type="noConversion"/>
  </si>
  <si>
    <t>CSS(style)부분을 별도 파일화하여(*.css) html에서 &lt;link rel ="stylesheet" href="파일명.css"&gt; 라고 넣으면 링크화하여 참조시키기가 가능
단, 이 때 네트워크 측면에서는 부가적인 트래픽을 초래하게 되는데,,이를 보완하는 스킬이 캐싱(?)이다.
캐싱은 저장한다는 뜻으로… 참조한 css를 저장했기 때문에 다른페이지에서는 새로운 다운로드가 불필요하기에..</t>
    <phoneticPr fontId="7" type="noConversion"/>
  </si>
  <si>
    <t xml:space="preserve">자바 스크립트라는 언어는 웹브라우저를 '프로그래밍적 제어'를 하기위한 언어이다.(서로 불가분의 관계)
브라우저 상에서 경고창을 띄우는 기능 - 자바,파이썬,PHP로는 불가함 / 하지만 최근 자바스크립트는 '탈웹브라우저'로의 흐름을 가고 있다.(불가분의 관계가 아니게 됨)
(원래는 자바,파이썬,루비 이런애들이 웹서버용 언어이고 자바스크립트는 웹브라우저용 언어임)
(하지만 정말 자바스크립트가 웹브라우저에서만 사용돼야만 하는가? 아니다. / 가령, 웹서버를 동작하기위해 도구로 쓰일 수있다.(서버 사이트 스크립트) (반대개념은 클라이언트 사이트 스크립트) 이에 관한 대표적인 기술이 Node.js 이다. / Node.js 를 사용함으로서, 웹서버간 웹브라우저건 자바스크립트로 통일하여 사용할 수 있다.
다시, 자바스크립트는 웹 이외의 분야에서도 활용 가능하게 되었는데 얘를들어 &gt;&gt; google app script : 구글스프레드시트에서 자바스크립트가 통용됨을 보여줌.
다시, 자바스크립트라는 언어가 다양한 환경에서 통용될 수 있음을 보여줬는데(웹브라우저에서도, node에서도, 구글스프레드시트에서도),
각각 유사한 결과물을 얻기위해서는 alert, msgbox, write 약간씩 다른 활용을 써야했음. </t>
    <phoneticPr fontId="7" type="noConversion"/>
  </si>
  <si>
    <t>var a = 1 ; 이라는 형태로써, a=1임을 선언 / 그런데 한번 var쓰면 2회차 이후에는 생략하고 선언가능(a=1 ;)</t>
    <phoneticPr fontId="7" type="noConversion"/>
  </si>
  <si>
    <t>JS</t>
    <phoneticPr fontId="7" type="noConversion"/>
  </si>
  <si>
    <t>주석</t>
    <phoneticPr fontId="7" type="noConversion"/>
  </si>
  <si>
    <t>// ~~~~</t>
    <phoneticPr fontId="7" type="noConversion"/>
  </si>
  <si>
    <t>주석2</t>
    <phoneticPr fontId="7" type="noConversion"/>
  </si>
  <si>
    <t>/* ~~~~ */</t>
    <phoneticPr fontId="7" type="noConversion"/>
  </si>
  <si>
    <t>='대입연산자, '=='동등연산자, '==='일치연산자' : 엄격동등연산자부터는 문자열이자 숫자열인지까지 봐줌
null 과 undefined의 차이 : 동등하나 일치하지는 않음. 없는값과, 정의되지 않은값</t>
    <phoneticPr fontId="7" type="noConversion"/>
  </si>
  <si>
    <t>조건문</t>
    <phoneticPr fontId="7" type="noConversion"/>
  </si>
  <si>
    <t>if(true){ ~; }</t>
    <phoneticPr fontId="7" type="noConversion"/>
  </si>
  <si>
    <t>if에는 boolean만 들어갈 수있으며 true값일 때 동작을 한다. / if(a=a){실행내용} 
유관 코드로는 else, else if가 있다.</t>
    <phoneticPr fontId="7" type="noConversion"/>
  </si>
  <si>
    <t>입력창</t>
    <phoneticPr fontId="7" type="noConversion"/>
  </si>
  <si>
    <t>prompt()</t>
    <phoneticPr fontId="7" type="noConversion"/>
  </si>
  <si>
    <t>input 창이 포함된 prompt 팝업이 발생함</t>
    <phoneticPr fontId="7" type="noConversion"/>
  </si>
  <si>
    <t xml:space="preserve"> </t>
    <phoneticPr fontId="7" type="noConversion"/>
  </si>
  <si>
    <t>conditional statement, 컴퓨터와 계산기의 차이 // ampersand 2개는 두 조건의 교집합을 말한다. 'and'에 해당</t>
    <phoneticPr fontId="7" type="noConversion"/>
  </si>
  <si>
    <t>and'조건, 조건문에서 복합 조건(교집합)을 사용할 수 있음</t>
    <phoneticPr fontId="7" type="noConversion"/>
  </si>
  <si>
    <t>and</t>
    <phoneticPr fontId="7" type="noConversion"/>
  </si>
  <si>
    <t>or</t>
    <phoneticPr fontId="7" type="noConversion"/>
  </si>
  <si>
    <t>||</t>
    <phoneticPr fontId="7" type="noConversion"/>
  </si>
  <si>
    <t>(id</t>
    <phoneticPr fontId="7" type="noConversion"/>
  </si>
  <si>
    <t>not</t>
    <phoneticPr fontId="7" type="noConversion"/>
  </si>
  <si>
    <t>!</t>
    <phoneticPr fontId="7" type="noConversion"/>
  </si>
  <si>
    <t>!true = false,</t>
    <phoneticPr fontId="7" type="noConversion"/>
  </si>
  <si>
    <t>출력</t>
    <phoneticPr fontId="7" type="noConversion"/>
  </si>
  <si>
    <t>document.wirte()</t>
    <phoneticPr fontId="7" type="noConversion"/>
  </si>
  <si>
    <t>python의 프린트와 같은 기능으로 추측</t>
    <phoneticPr fontId="7" type="noConversion"/>
  </si>
  <si>
    <t>ㅇ</t>
    <phoneticPr fontId="7" type="noConversion"/>
  </si>
  <si>
    <t>반복문</t>
    <phoneticPr fontId="7" type="noConversion"/>
  </si>
  <si>
    <t>while</t>
    <phoneticPr fontId="7" type="noConversion"/>
  </si>
  <si>
    <t>for</t>
    <phoneticPr fontId="7" type="noConversion"/>
  </si>
  <si>
    <t>for(var=1; i &lt;10;, i=i+1)){실행내용} /* python 과는 달리 괄호 안에 조건들을 다 집어넣을 수 있다. 특이사항으로 마지막 조건에는 세미콜론을 생략해야한다.)</t>
    <phoneticPr fontId="7" type="noConversion"/>
  </si>
  <si>
    <t>++i</t>
    <phoneticPr fontId="7" type="noConversion"/>
  </si>
  <si>
    <t>i++</t>
    <phoneticPr fontId="7" type="noConversion"/>
  </si>
  <si>
    <t>1씩 증가시킨다.</t>
    <phoneticPr fontId="7" type="noConversion"/>
  </si>
  <si>
    <t>break, continue</t>
    <phoneticPr fontId="7" type="noConversion"/>
  </si>
  <si>
    <t>break는 stop, continue는 skip같은느낌</t>
    <phoneticPr fontId="7" type="noConversion"/>
  </si>
  <si>
    <t>날짜</t>
    <phoneticPr fontId="7" type="noConversion"/>
  </si>
  <si>
    <t>-</t>
    <phoneticPr fontId="7" type="noConversion"/>
  </si>
  <si>
    <t>loop, interate / 반복문 예제, 디버거 소개 등</t>
    <phoneticPr fontId="7" type="noConversion"/>
  </si>
  <si>
    <t>함수</t>
    <phoneticPr fontId="7" type="noConversion"/>
  </si>
  <si>
    <t>JS에서는 함수를 정의할때 함수앞에 'function'을 써서 정의함
py에서 def랑 같은 것으로 추측</t>
    <phoneticPr fontId="7" type="noConversion"/>
  </si>
  <si>
    <t>function 함수명(){함수내용};</t>
    <phoneticPr fontId="7" type="noConversion"/>
  </si>
  <si>
    <t>매개변수(parameter), 인자(argument)</t>
    <phoneticPr fontId="7" type="noConversion"/>
  </si>
  <si>
    <t>영어로는 'array', 배열에는 'index(색인)'정보가 포함되어 있으며 [0] 의 형태로 표현됨</t>
    <phoneticPr fontId="7" type="noConversion"/>
  </si>
  <si>
    <t>대문자변환</t>
    <phoneticPr fontId="7" type="noConversion"/>
  </si>
  <si>
    <t>~~.toUpperCase();</t>
    <phoneticPr fontId="7" type="noConversion"/>
  </si>
  <si>
    <t>~~~를 대문자화 함</t>
    <phoneticPr fontId="7" type="noConversion"/>
  </si>
  <si>
    <t>a가 배열일때, a에 포함된 원소의 숫자를 확인</t>
    <phoneticPr fontId="7" type="noConversion"/>
  </si>
  <si>
    <t>원소 추가</t>
    <phoneticPr fontId="7" type="noConversion"/>
  </si>
  <si>
    <t>a.push('f')</t>
  </si>
  <si>
    <t>a라는 배열에 f라는 원소를 추가. Py에 append에 해당</t>
    <phoneticPr fontId="7" type="noConversion"/>
  </si>
  <si>
    <t>배열을 원소로 추가</t>
    <phoneticPr fontId="7" type="noConversion"/>
  </si>
  <si>
    <t>a.concat([b])</t>
  </si>
  <si>
    <t>b라는 배열을 a배열에 추가</t>
    <phoneticPr fontId="7" type="noConversion"/>
  </si>
  <si>
    <t>원소추가(맨 앞에)</t>
    <phoneticPr fontId="7" type="noConversion"/>
  </si>
  <si>
    <t>원소추가(특정지점에)</t>
    <phoneticPr fontId="7" type="noConversion"/>
  </si>
  <si>
    <t>a.unshift('f')</t>
  </si>
  <si>
    <t>a.space(index, howmany,'f')</t>
  </si>
  <si>
    <t>어디에, 얼마나 많이 기존 원소를 삭제하고, 무엇을 배열에 추가</t>
    <phoneticPr fontId="7" type="noConversion"/>
  </si>
  <si>
    <t>원소제거(맨 앞에)</t>
    <phoneticPr fontId="7" type="noConversion"/>
  </si>
  <si>
    <t>a.shift();</t>
    <phoneticPr fontId="7" type="noConversion"/>
  </si>
  <si>
    <t>0번째 원소를 배열에서 제거</t>
    <phoneticPr fontId="7" type="noConversion"/>
  </si>
  <si>
    <t>a.pop();</t>
    <phoneticPr fontId="7" type="noConversion"/>
  </si>
  <si>
    <t>원소제거(맨 뒤에)</t>
    <phoneticPr fontId="7" type="noConversion"/>
  </si>
  <si>
    <t>마지막 원소를 배열에서 제거</t>
    <phoneticPr fontId="7" type="noConversion"/>
  </si>
  <si>
    <t>정렬</t>
    <phoneticPr fontId="7" type="noConversion"/>
  </si>
  <si>
    <t>a.sort();</t>
    <phoneticPr fontId="7" type="noConversion"/>
  </si>
  <si>
    <t>정렬(역순)</t>
    <phoneticPr fontId="7" type="noConversion"/>
  </si>
  <si>
    <t>a.reverse();</t>
    <phoneticPr fontId="7" type="noConversion"/>
  </si>
  <si>
    <t>오름차순 순으로(알파벳역순, 숫자 오름차순) 정렬</t>
    <phoneticPr fontId="7" type="noConversion"/>
  </si>
  <si>
    <t>내림차순 순으로(알파벳순, 숫자 내림차순) 정렬
sort 괄호안에는 sortfunction을 입력이 가능하다.</t>
    <phoneticPr fontId="7" type="noConversion"/>
  </si>
  <si>
    <t>-</t>
    <phoneticPr fontId="7" type="noConversion"/>
  </si>
  <si>
    <t>배열의 index를 숫자가 아닌 문자를 사용하고 싶다면 객체(dictionary)를 사용해야한다. 
Python에서 딕셔너리와 같은 컨셉의 자료 구조 인듯 함. Key와  value로 구성됨. {}로 표현됨</t>
    <phoneticPr fontId="7" type="noConversion"/>
  </si>
  <si>
    <t>a.substr(start, length)</t>
    <phoneticPr fontId="7" type="noConversion"/>
  </si>
  <si>
    <t>start로 시작 위치를 정하고 length로 잘라낼 문자열의 길이를 정합니다</t>
  </si>
  <si>
    <t>나눗셈 - 몫</t>
    <phoneticPr fontId="7" type="noConversion"/>
  </si>
  <si>
    <t>나눗셈 - 나머지</t>
    <phoneticPr fontId="7" type="noConversion"/>
  </si>
  <si>
    <t>parseInt(t1 / t2);    //몫</t>
    <phoneticPr fontId="7" type="noConversion"/>
  </si>
  <si>
    <t>parseInt(t1 % t2);   //나머지</t>
    <phoneticPr fontId="7" type="noConversion"/>
  </si>
  <si>
    <t>반올림,올림,내림</t>
    <phoneticPr fontId="7" type="noConversion"/>
  </si>
  <si>
    <t>round,ceil,floor</t>
    <phoneticPr fontId="7" type="noConversion"/>
  </si>
  <si>
    <t>testnum.toFixed(5); // 99.98765 출력</t>
    <phoneticPr fontId="7" type="noConversion"/>
  </si>
  <si>
    <t>n자리에서 반올림</t>
    <phoneticPr fontId="7" type="noConversion"/>
  </si>
  <si>
    <t>toFixed(n)</t>
    <phoneticPr fontId="7" type="noConversion"/>
  </si>
  <si>
    <t>Math.round();</t>
    <phoneticPr fontId="7" type="noConversion"/>
  </si>
  <si>
    <t>"" 더하거나, 1곱하거나</t>
    <phoneticPr fontId="7" type="noConversion"/>
  </si>
  <si>
    <t>s=10 일때, s=s+""; 하면 문자열로 바뀜</t>
    <phoneticPr fontId="7" type="noConversion"/>
  </si>
  <si>
    <t>문자 숫자 형변환</t>
    <phoneticPr fontId="7" type="noConversion"/>
  </si>
  <si>
    <t>문자반복</t>
    <phoneticPr fontId="7" type="noConversion"/>
  </si>
  <si>
    <t>k.repeat(n)</t>
    <phoneticPr fontId="7" type="noConversion"/>
  </si>
  <si>
    <t>"k"를n번 반복</t>
    <phoneticPr fontId="7" type="noConversion"/>
  </si>
  <si>
    <t>#3.0 Your first JS Function (13:11)</t>
  </si>
  <si>
    <t>#3.1 More Function Fun (10:24)</t>
  </si>
  <si>
    <t>#3.2 JS DOM Functions (08:49)</t>
  </si>
  <si>
    <t>#3.3 Modifying the DOM with JS (06:43)</t>
  </si>
  <si>
    <t>#3.4 Events and event handlers (07:01)</t>
  </si>
  <si>
    <t>#3.5 If, else, and, or (11:09)</t>
  </si>
  <si>
    <t>#3.7 DOM - If else - Function practice Two (13:08)</t>
  </si>
  <si>
    <t>#3.6 DOM - If else - Function practice (09:10)</t>
  </si>
  <si>
    <t>Make your first js app</t>
    <phoneticPr fontId="7" type="noConversion"/>
  </si>
  <si>
    <t>#4.10 Conclusions (01:32)</t>
  </si>
  <si>
    <t>#4.9 Getting the Weather part Two API (13:08)</t>
  </si>
  <si>
    <t xml:space="preserve">#2.0 Why JS? (04:00)#2.1 Super Powers of JS </t>
    <phoneticPr fontId="7" type="noConversion"/>
  </si>
  <si>
    <t>#2.2 ES5, ES6 ES....WTF!?!?! (04:01)</t>
    <phoneticPr fontId="7" type="noConversion"/>
  </si>
  <si>
    <t>#2.3 VanillaJS (07:09)</t>
    <phoneticPr fontId="7" type="noConversion"/>
  </si>
  <si>
    <t>#2.4 Hello World with Javascript (07:10)</t>
    <phoneticPr fontId="7" type="noConversion"/>
  </si>
  <si>
    <t>배열의 원소 순번찾기</t>
    <phoneticPr fontId="7" type="noConversion"/>
  </si>
  <si>
    <t>a.indexOf(n)</t>
    <phoneticPr fontId="7" type="noConversion"/>
  </si>
  <si>
    <t>배열의 n번째 원소</t>
    <phoneticPr fontId="7" type="noConversion"/>
  </si>
  <si>
    <t>a[n]</t>
    <phoneticPr fontId="7" type="noConversion"/>
  </si>
  <si>
    <t>string 일부 발췌</t>
    <phoneticPr fontId="7" type="noConversion"/>
  </si>
  <si>
    <t>배열의 일부를 반환</t>
    <phoneticPr fontId="7" type="noConversion"/>
  </si>
  <si>
    <t>a.slice(begin, end+1)</t>
    <phoneticPr fontId="7" type="noConversion"/>
  </si>
  <si>
    <t>begin부터 end까지의 부분집합을 반환</t>
    <phoneticPr fontId="7" type="noConversion"/>
  </si>
  <si>
    <t>서류합격발표 : 9/13</t>
    <phoneticPr fontId="7" type="noConversion"/>
  </si>
  <si>
    <t>코딩테스트 : 9/17</t>
    <phoneticPr fontId="7" type="noConversion"/>
  </si>
  <si>
    <t>코테결과발표 : 9/27</t>
    <phoneticPr fontId="7" type="noConversion"/>
  </si>
  <si>
    <t>인터뷰 : 9/27</t>
    <phoneticPr fontId="7" type="noConversion"/>
  </si>
  <si>
    <t>5월까지 취업?</t>
    <phoneticPr fontId="7" type="noConversion"/>
  </si>
  <si>
    <t>(7/8 휴직종료)</t>
    <phoneticPr fontId="7" type="noConversion"/>
  </si>
  <si>
    <t xml:space="preserve">Dom = document object Method : </t>
    <phoneticPr fontId="7" type="noConversion"/>
  </si>
  <si>
    <t>MDN 소개</t>
    <phoneticPr fontId="7" type="noConversion"/>
  </si>
  <si>
    <t>완료</t>
    <phoneticPr fontId="7" type="noConversion"/>
  </si>
  <si>
    <t>본과정</t>
    <phoneticPr fontId="7" type="noConversion"/>
  </si>
  <si>
    <t>프렙과정</t>
    <phoneticPr fontId="7" type="noConversion"/>
  </si>
  <si>
    <t>육아휴직 : 2021/7/9~2022/7/8</t>
    <phoneticPr fontId="7" type="noConversion"/>
  </si>
  <si>
    <t>getElementbyId</t>
    <phoneticPr fontId="7" type="noConversion"/>
  </si>
  <si>
    <t>특정 Id에 대해 접근하여 이벤트 등을 부여하기 위함</t>
    <phoneticPr fontId="7" type="noConversion"/>
  </si>
  <si>
    <t>document.getElementbyId("id이름")</t>
    <phoneticPr fontId="7" type="noConversion"/>
  </si>
  <si>
    <t>ㅇ</t>
    <phoneticPr fontId="7" type="noConversion"/>
  </si>
  <si>
    <t>querySelector</t>
    <phoneticPr fontId="7" type="noConversion"/>
  </si>
  <si>
    <t>document.querySelector( )</t>
    <phoneticPr fontId="7" type="noConversion"/>
  </si>
  <si>
    <t>addEventListener</t>
    <phoneticPr fontId="7" type="noConversion"/>
  </si>
  <si>
    <t>클라이언트</t>
    <phoneticPr fontId="7" type="noConversion"/>
  </si>
  <si>
    <t>JavaScript</t>
    <phoneticPr fontId="7" type="noConversion"/>
  </si>
  <si>
    <t>웹브라우저와 JavaScript</t>
  </si>
  <si>
    <t>실습방법</t>
  </si>
  <si>
    <t>HTML에서 JavaScript 로드하기</t>
  </si>
  <si>
    <t>Object Model</t>
  </si>
  <si>
    <t>BOM</t>
  </si>
  <si>
    <t>전역객체 Window</t>
  </si>
  <si>
    <t>사용자와 커뮤니케이션 하기</t>
  </si>
  <si>
    <t>Location 객체</t>
  </si>
  <si>
    <t>Navigator 객체</t>
  </si>
  <si>
    <t>창 제어</t>
  </si>
  <si>
    <t>DOM</t>
  </si>
  <si>
    <t>제어 대상을 찾기</t>
  </si>
  <si>
    <t>jQuery</t>
  </si>
  <si>
    <t>제어 대상을 찾기 (jQuery)</t>
  </si>
  <si>
    <t>HTMLElement</t>
  </si>
  <si>
    <t>HTMLCollection</t>
  </si>
  <si>
    <t>jQuery 객체</t>
  </si>
  <si>
    <t>Element 객체</t>
  </si>
  <si>
    <t>식별자 API</t>
  </si>
  <si>
    <t>조회 API</t>
  </si>
  <si>
    <t>속성 API</t>
  </si>
  <si>
    <t>jQuery 속성 제어 API</t>
  </si>
  <si>
    <t>jQuery 조회 범위 제한</t>
  </si>
  <si>
    <t>Node 객체</t>
  </si>
  <si>
    <t>Node 관계 API</t>
  </si>
  <si>
    <t>노드 종류 API</t>
  </si>
  <si>
    <t>노드 변경 API</t>
  </si>
  <si>
    <t>jQuery 노드 변경 API</t>
  </si>
  <si>
    <t>문자열로 노드 제어</t>
  </si>
  <si>
    <t>Document 객체</t>
  </si>
  <si>
    <t>Text 객체</t>
  </si>
  <si>
    <t>값 API</t>
  </si>
  <si>
    <t>조작 API</t>
  </si>
  <si>
    <t>문서의 기하학적 특성</t>
  </si>
  <si>
    <t>이벤트</t>
  </si>
  <si>
    <t>등록방법</t>
  </si>
  <si>
    <t>inline</t>
  </si>
  <si>
    <t>프로퍼티 리스너</t>
  </si>
  <si>
    <t>addEventListener()</t>
  </si>
  <si>
    <t>이벤트 전파(버블링과 캡처링)</t>
  </si>
  <si>
    <t>기본동작의 취소</t>
  </si>
  <si>
    <t>이벤트 타입</t>
  </si>
  <si>
    <t>폼</t>
  </si>
  <si>
    <t>문서 로딩</t>
  </si>
  <si>
    <t>마우스</t>
  </si>
  <si>
    <t>jQuery 이벤트</t>
  </si>
  <si>
    <t>on API 사용법</t>
  </si>
  <si>
    <t>네트워크 통신</t>
  </si>
  <si>
    <t>Ajax</t>
  </si>
  <si>
    <t>JSON</t>
  </si>
  <si>
    <t>jQuery Ajax</t>
  </si>
  <si>
    <t>활용</t>
  </si>
  <si>
    <t>Youtube 재생시간 구하기</t>
  </si>
  <si>
    <t>Word Counter</t>
  </si>
  <si>
    <t>메모</t>
    <phoneticPr fontId="7" type="noConversion"/>
  </si>
  <si>
    <t>-</t>
    <phoneticPr fontId="7" type="noConversion"/>
  </si>
  <si>
    <t>이벤트</t>
    <phoneticPr fontId="7" type="noConversion"/>
  </si>
  <si>
    <t>cached</t>
  </si>
  <si>
    <t>매니페스트에 나열된 리소스가 다운로드되었고, 애플리케이션이 캐시될 때.</t>
  </si>
  <si>
    <t>리소스 로드가 실패했을 때.</t>
  </si>
  <si>
    <t>리소스 로딩이 중단되었을 때.</t>
  </si>
  <si>
    <t>load</t>
  </si>
  <si>
    <t>window, document 및 그 리소스가 언로드되려고 할 때.</t>
  </si>
  <si>
    <t>document 또는 의존 리소스가 언로드될 때.</t>
  </si>
  <si>
    <t>브라우저가 네트워크 접근을 얻었을 때.</t>
  </si>
  <si>
    <t>브라우저가 네트워크 접근을 잃었을 때.</t>
  </si>
  <si>
    <t>엘리먼트가 포커스를 받았을 때(버블링하지 않음).</t>
  </si>
  <si>
    <t>blur</t>
  </si>
  <si>
    <t>엘리먼트가 포커스를 잃었을 때(버블링하지 않음).</t>
  </si>
  <si>
    <t>open</t>
  </si>
  <si>
    <t>웹소켓 연결이 수립되었을 때.</t>
  </si>
  <si>
    <t>message</t>
  </si>
  <si>
    <t>웹소켓을 통해 메시지를 받았을 때.</t>
  </si>
  <si>
    <t>웹소켓 연결이 어떤 문제로 닫혔을 때(예로, 일부 데이터가 전송되지 못했을 때).</t>
  </si>
  <si>
    <t>close</t>
  </si>
  <si>
    <t>웹소켓 연결이 닫혔을 때.</t>
  </si>
  <si>
    <t>세션 기록 항목이 사라지고 있을 때.</t>
  </si>
  <si>
    <t>세션 기록 항목이 들어오고 있을 때.</t>
  </si>
  <si>
    <t>popstate</t>
  </si>
  <si>
    <t>세션 기록 항목이 이동하고 있을 때(특정 경우에서).</t>
  </si>
  <si>
    <t>transitionstart</t>
  </si>
  <si>
    <t>transitioncancel</t>
  </si>
  <si>
    <t>transitionrun</t>
  </si>
  <si>
    <t>리셋 버튼이 눌렸을 때</t>
  </si>
  <si>
    <t>프린트 대화상자가 열렸을 때</t>
  </si>
  <si>
    <t>프린트 대화상자가 닫혔을 때</t>
  </si>
  <si>
    <t>텍스트 입력 통로가 준비되었을 때(키보드 입력을 위한 키 다운과 유사하지만, 음성 인식과 같은 다른 입력과도 동작합니다).</t>
  </si>
  <si>
    <t>작성될 텍스트 통로에 문자가 추가되었을 때.</t>
  </si>
  <si>
    <t>텍스트 입력 통로가 완료되었거나 취소되었을 때.</t>
  </si>
  <si>
    <t>엘리먼트가 전체화면 모드로 변경되었거나 일반 모드로 돌아왔을 때.</t>
  </si>
  <si>
    <t>기술적인 이유나 권한 거절을 이유로 전체화면 모드 전환이 불가능했을 때.</t>
  </si>
  <si>
    <t>resize</t>
  </si>
  <si>
    <t>다큐먼트 뷰가 리사이즈되었을 때.</t>
  </si>
  <si>
    <t>다큐먼트 뷰나 엘리먼트가 스크롤되었을 때.</t>
  </si>
  <si>
    <t>선택이 잘라내어진 후 클립보드로 복사되었을 때</t>
  </si>
  <si>
    <t>선택이 클립보드로 복사되었을 때</t>
  </si>
  <si>
    <t>클립보드의 항목이 붙여너어졌을 때</t>
  </si>
  <si>
    <t>keydown</t>
  </si>
  <si>
    <t>키가 눌렸을 때</t>
  </si>
  <si>
    <t>쉬프트, Fn, CapsLock 을 제외한 키가 눌린 상태일 때(연속적으로 실행됨.).</t>
  </si>
  <si>
    <t>키 누름이 해제될 때</t>
  </si>
  <si>
    <t>auxclick</t>
  </si>
  <si>
    <t>click</t>
  </si>
  <si>
    <t>마우스의 오른쪽 버튼이 클릭되었을 때(컨텍스트 메뉴가 표시되기 전).</t>
  </si>
  <si>
    <t>어떤 텍스트가 선택되고 있을 때.</t>
  </si>
  <si>
    <t>포인터가 잠겼거나 해제되었을 때.</t>
  </si>
  <si>
    <t>기술적인 이유나 권한 거절을 이유로 포인터 잠금이 불가했을 때.</t>
  </si>
  <si>
    <t>사용자가 엘리먼트나 텍스트 선택을 드래그하기 시작할 때.</t>
  </si>
  <si>
    <t>엘리먼트나 텍스트 선택이 드래그되고 있을 때(350ms 마다 연속적으로 실행됨).</t>
  </si>
  <si>
    <t>드래그 작업이 끝났을 때(마우스 버튼을 놓거나 escape 키를 눌러서).</t>
  </si>
  <si>
    <t>드래그된 엘리먼트나 텍스트 선택이 유효한 드랍 대상에 들어왔을 때.</t>
  </si>
  <si>
    <t>엘리먼트나 텍스트 선택이 유효한 드랍 대상위로 드래그되었을 때(350ms 마다 연속적으로 실행됨.).</t>
  </si>
  <si>
    <t>드래그된 엘리먼트나 텍스트 선택이 유효한 드랍 대상에서 나갈 때.</t>
  </si>
  <si>
    <t>엘리먼트가 유효한 드랍 대상에 드랍되었을 때.</t>
  </si>
  <si>
    <t>메타데이터가 로드되었을 때.</t>
  </si>
  <si>
    <t>미디어의 첫 번째 프레임이 로딩을 마쳤을 때.</t>
  </si>
  <si>
    <t>canplay</t>
  </si>
  <si>
    <t>브라우저가 미디어를 실행할 수 있지만, 컨텐츠의 버퍼링없이 중단되지 않고 미디어를 끝까지 재생하기엔 로딩된 데이터가 충분하지않다고 측정했을 때.</t>
  </si>
  <si>
    <t>canplaythrough</t>
  </si>
  <si>
    <t>브라우저가 컨텐츠 버퍼링 중단 없이 미디어를 끝까지 재생할 수 있다고 측정했을 때.</t>
  </si>
  <si>
    <t>미디어의 끝에 도달해 재생이 멈추었을 때.</t>
  </si>
  <si>
    <t>유저 애이전트가 미디어 데이터 페치를 시도했지만, 데이터가 예상치 못하게 전송되지 않을 때.</t>
  </si>
  <si>
    <t>미디어 데이터 로딩이 유예되었을 때.</t>
  </si>
  <si>
    <t>재생이 시작되었을 때.</t>
  </si>
  <si>
    <t>일시정지나 데이터 부족으로 딜레이된 후로부터 재생할 준비가 되었을 때.</t>
  </si>
  <si>
    <t>재생이 일시정지 되었을 때.</t>
  </si>
  <si>
    <t>일시적인 데이터 부족으로 재생이 중지되었을 때.</t>
  </si>
  <si>
    <t>찾기 작업이 시작되었을 때.</t>
  </si>
  <si>
    <t>찾기 작업이 완료되었을 때.</t>
  </si>
  <si>
    <t>재생률이 변경되었을 때.</t>
  </si>
  <si>
    <t>볼륨이 변경되었을 때.</t>
  </si>
  <si>
    <t>진행이 시작되었을 때.</t>
  </si>
  <si>
    <t>진행중일 때.</t>
  </si>
  <si>
    <t>진행이 실패했을 때.</t>
  </si>
  <si>
    <t>timeout</t>
  </si>
  <si>
    <t>프리셋 타임 만료로 진행이 종료되었을 때.</t>
  </si>
  <si>
    <t>abort</t>
  </si>
  <si>
    <t>진행이 종료되었을 때(에러가 아닌 이유).</t>
  </si>
  <si>
    <t>진행이 멈추었을 때("error", "abort" 또는 "load" 가 디스패치된 후).</t>
  </si>
  <si>
    <t>error</t>
  </si>
  <si>
    <t>beforeunload</t>
  </si>
  <si>
    <t>unload</t>
  </si>
  <si>
    <t>online</t>
  </si>
  <si>
    <t>offline</t>
  </si>
  <si>
    <t>focus</t>
  </si>
  <si>
    <t>pagehide</t>
  </si>
  <si>
    <t>pageshow</t>
  </si>
  <si>
    <t>animationstart</t>
  </si>
  <si>
    <t>CSS 애니메이션이 시작되었을 때.</t>
  </si>
  <si>
    <t>animationend</t>
  </si>
  <si>
    <t>CSS 애니메이션이 완료되었을 때.</t>
  </si>
  <si>
    <t>animationiteration</t>
  </si>
  <si>
    <t>CSS 애니메이션이 반복되었을 때.</t>
  </si>
  <si>
    <t>CSS 전이가 실제로 시작되었을 때(딜레이 후에 실행되었을 때).</t>
  </si>
  <si>
    <t>CSS 전이가 취소되었을 때.</t>
  </si>
  <si>
    <t>transitionend</t>
  </si>
  <si>
    <t>CSS 전이가 완료되었을 때.</t>
  </si>
  <si>
    <t>CSS 전이가 실행을 시작했을 때(딜레이 시작전에 실행되었을 때).</t>
  </si>
  <si>
    <t>reset</t>
  </si>
  <si>
    <t>submit</t>
  </si>
  <si>
    <t>beforeprint</t>
  </si>
  <si>
    <t>afterprint</t>
  </si>
  <si>
    <t>compositionstart</t>
  </si>
  <si>
    <t>compositionupdate</t>
  </si>
  <si>
    <t>compositionend</t>
  </si>
  <si>
    <t>fullscreenchange</t>
  </si>
  <si>
    <t>fullscreenerror</t>
  </si>
  <si>
    <t>scroll</t>
  </si>
  <si>
    <t>cut</t>
  </si>
  <si>
    <t>copy</t>
  </si>
  <si>
    <t>paste</t>
  </si>
  <si>
    <t>keypress</t>
  </si>
  <si>
    <t>keyup</t>
  </si>
  <si>
    <t>mouseenter</t>
  </si>
  <si>
    <t>mouseover</t>
  </si>
  <si>
    <t>mousemove</t>
  </si>
  <si>
    <t>mousedown</t>
  </si>
  <si>
    <t>mouseup</t>
  </si>
  <si>
    <t>dblclick</t>
  </si>
  <si>
    <t>contextmenu</t>
  </si>
  <si>
    <t>wheel</t>
  </si>
  <si>
    <t>mouseleave</t>
  </si>
  <si>
    <t>mouseout</t>
  </si>
  <si>
    <t>select</t>
  </si>
  <si>
    <t>pointerlockchange</t>
  </si>
  <si>
    <t>pointerlockerror</t>
  </si>
  <si>
    <t>dragstart</t>
  </si>
  <si>
    <t>drag</t>
  </si>
  <si>
    <t>dragend</t>
  </si>
  <si>
    <t>dragenter</t>
  </si>
  <si>
    <t>dragover</t>
  </si>
  <si>
    <t>dragleave</t>
  </si>
  <si>
    <t>drop</t>
  </si>
  <si>
    <t>durationchange</t>
  </si>
  <si>
    <t>duration 속성이 업데이트되었을 때.</t>
  </si>
  <si>
    <t>loadedmetadata</t>
  </si>
  <si>
    <t>loadeddata</t>
  </si>
  <si>
    <t>ended</t>
  </si>
  <si>
    <t>emptied</t>
  </si>
  <si>
    <t>미디어가 비었을 때. 예로, 이 이벤트는 미디어가 이미 로딩되었고(또는 부분적으로 로딩되었고), load() 메소드가 리로드를 위해 호출되었을때 전송됩니다.</t>
  </si>
  <si>
    <t>stalled</t>
  </si>
  <si>
    <t>suspend</t>
  </si>
  <si>
    <t>play</t>
  </si>
  <si>
    <t>playing</t>
  </si>
  <si>
    <t>pause</t>
  </si>
  <si>
    <t>waiting</t>
  </si>
  <si>
    <t>seeking</t>
  </si>
  <si>
    <t>seeked</t>
  </si>
  <si>
    <t>ratechange</t>
  </si>
  <si>
    <t>timeupdate</t>
  </si>
  <si>
    <t>currentTime 속성으로 나타나는 시간이 업데이트되었을 때.</t>
  </si>
  <si>
    <t>volumechange</t>
  </si>
  <si>
    <t>complete</t>
  </si>
  <si>
    <t>OfflineAudioContext (en-US) 의 렌더링이 종료되었을 때.</t>
  </si>
  <si>
    <t>audioprocess</t>
  </si>
  <si>
    <t>ScriptProcessorNode (en-US) 의 입력 버퍼의 처리가 준비되었을 때.</t>
  </si>
  <si>
    <t>loadstart</t>
  </si>
  <si>
    <t>progress</t>
  </si>
  <si>
    <t>loadend</t>
  </si>
  <si>
    <t>onclick="이벤트핸들러"</t>
    <phoneticPr fontId="7" type="noConversion"/>
  </si>
  <si>
    <t>디자인은 css로, 제어는 JS로 분리하는 것이 좋은 HTML표기라 할수 있기에, 기능을 태그에 직접 기술하는 Inline방식보다는 property listener방식이나 addevent방식이 더 적합할 것으로 보임</t>
    <phoneticPr fontId="7" type="noConversion"/>
  </si>
  <si>
    <t>변수에 ID를 등록하고 ID에 이벤트 핸들러를 등록하여 따로 표기하는 법</t>
    <phoneticPr fontId="7" type="noConversion"/>
  </si>
  <si>
    <t>method</t>
    <phoneticPr fontId="7" type="noConversion"/>
  </si>
  <si>
    <t>property</t>
    <phoneticPr fontId="7" type="noConversion"/>
  </si>
  <si>
    <t>array</t>
    <phoneticPr fontId="7" type="noConversion"/>
  </si>
  <si>
    <t>this</t>
    <phoneticPr fontId="7" type="noConversion"/>
  </si>
  <si>
    <t>event</t>
    <phoneticPr fontId="7" type="noConversion"/>
  </si>
  <si>
    <t>객체</t>
    <phoneticPr fontId="7" type="noConversion"/>
  </si>
  <si>
    <t>핸들러</t>
    <phoneticPr fontId="7" type="noConversion"/>
  </si>
  <si>
    <t>리스너</t>
    <phoneticPr fontId="7" type="noConversion"/>
  </si>
  <si>
    <t>property Listener방식과는 달리 'add'방식이기에, 하나의 이벤트에 여러 개의 리스너가설치가능</t>
    <phoneticPr fontId="7" type="noConversion"/>
  </si>
  <si>
    <t>웹브라우저의 이벤트 모델로서, 각각 이벤트 호출의 순서에 따라 서열상위부터 하위순으로 Event가 발생하는 것(?)이 capturing // 그 역순으로 이벤트핸들러가 호출되는 것이 bubbling</t>
    <phoneticPr fontId="7" type="noConversion"/>
  </si>
  <si>
    <t>addEventListener('event type', 'handler', 'bulean')</t>
    <phoneticPr fontId="7" type="noConversion"/>
  </si>
  <si>
    <t>입력 상자. 속성type= text,checkbox,submit //property= name, value, checked, maxlength, readonly, disabled</t>
    <phoneticPr fontId="7" type="noConversion"/>
  </si>
  <si>
    <t>if 문을 사용해서 체크박스 checked여부에 따라 return false, preventDefault 등을 사용한다.</t>
    <phoneticPr fontId="7" type="noConversion"/>
  </si>
  <si>
    <t>input, form의 이벤트로서, 제출 버튼이 눌렸을 때 내용이 전송됨</t>
    <phoneticPr fontId="7" type="noConversion"/>
  </si>
  <si>
    <t>객체.addEventListener('load', function{})</t>
    <phoneticPr fontId="7" type="noConversion"/>
  </si>
  <si>
    <t>DOMContentLoaded</t>
    <phoneticPr fontId="7" type="noConversion"/>
  </si>
  <si>
    <t>전 페이지 load가 아닌 element만 로드됐을때 사용하도록하는 이벤트</t>
    <phoneticPr fontId="7" type="noConversion"/>
  </si>
  <si>
    <t>리소스와 그 의존 리소스의 로딩이 끝났을 때.
특정부분에 대한 진행이 성공하여(html 전체가 다 load되고, 작동</t>
    <phoneticPr fontId="7" type="noConversion"/>
  </si>
  <si>
    <t>property</t>
    <phoneticPr fontId="7" type="noConversion"/>
  </si>
  <si>
    <t>event.shiftKey</t>
  </si>
  <si>
    <t>event.altKey</t>
  </si>
  <si>
    <t>event.ctrlKey</t>
  </si>
  <si>
    <t>event.clientX</t>
    <phoneticPr fontId="7" type="noConversion"/>
  </si>
  <si>
    <t>event.clientY</t>
    <phoneticPr fontId="7" type="noConversion"/>
  </si>
  <si>
    <t>shiftKey</t>
  </si>
  <si>
    <t>altKey</t>
  </si>
  <si>
    <t>ctrlKey</t>
  </si>
  <si>
    <t>clientX</t>
  </si>
  <si>
    <t>clientY</t>
  </si>
  <si>
    <t>마우스 버튼(모든 버튼; 주 버튼만 해당될 예정)이 엘리먼트에서 눌렸다가 놓였을 때.</t>
  </si>
  <si>
    <t>마우스 버튼이 엘리먼트에서 두 번 클릭되었을 때.</t>
  </si>
  <si>
    <t>마우스가 리스너가 등록된 엘리먼트 위로 이동했을 때.</t>
  </si>
  <si>
    <t>마우스가 리스너가 등록된 엘리먼트나 그 자식 엘리먼트의 위로 이동했을 때.</t>
  </si>
  <si>
    <t>마우스가 엘리먼트 위에서 이동했을 때(마우스가 이동하는동안 계속 실행됨.)</t>
  </si>
  <si>
    <t>마우스 버튼이 엘리먼트 위에서 눌렸을 때.</t>
  </si>
  <si>
    <t>마우스 버튼이 엘리먼트 위에서 놓였을 때.</t>
  </si>
  <si>
    <t>마우스 버튼(주가 아닌 버튼)이 엘리먼트에서 눌렸다가 놓였을 때.</t>
  </si>
  <si>
    <t>마우스의 휠 버튼이 어떤 방향이든 회전되었을 때.</t>
  </si>
  <si>
    <t>마우스가 리스너가 등록된 엘리먼트 밖으로 이동했을 때.</t>
  </si>
  <si>
    <t>마우스가 리스너가 등록된 엘리먼트 또는 그 자식 엘리먼트의 밖으로 이동했을 때.</t>
  </si>
  <si>
    <t>#4.0 Input Values (09:48)</t>
  </si>
  <si>
    <t>#4.1 Form Submission (08:38)</t>
  </si>
  <si>
    <t>#4.2 Events (10:56)</t>
  </si>
  <si>
    <t>#4.3 Events part Two (08:08)</t>
  </si>
  <si>
    <t>#4.4 Getting Username (11:12)</t>
  </si>
  <si>
    <t>#4.5 Saving Username (07:35</t>
  </si>
  <si>
    <t>#4.6 Loading Username (10:07)</t>
  </si>
  <si>
    <t>#4.7 Super Recap (13:58)</t>
  </si>
  <si>
    <t>#5.0 Intervals (05:37)</t>
  </si>
  <si>
    <t>#5.1 Timeouts and Dates (08:46)</t>
  </si>
  <si>
    <t>#5.2 PadStart (07:42)</t>
  </si>
  <si>
    <t>#5.3 Recap (04:44)</t>
  </si>
  <si>
    <t>#6.0 Quotes (10:14)</t>
  </si>
  <si>
    <t>#6.1 Background (08:45)</t>
  </si>
  <si>
    <t>#6.2 Recap (05:15)</t>
  </si>
  <si>
    <t>#7.0 Setup (07:55)</t>
  </si>
  <si>
    <t>#7.1 Adding ToDos (07:00)</t>
  </si>
  <si>
    <t>#7.2 Deleting To Dos (09:54)#</t>
  </si>
  <si>
    <t>#7.3 Saving To Dos (07:26)</t>
  </si>
  <si>
    <t>#7.4 Loading To Dos part One (11:19)</t>
  </si>
  <si>
    <t>#7.5 Loading To Dos part Two (08:28)</t>
  </si>
  <si>
    <t>#7.6 Deleteing To Dos part One (10:23)</t>
  </si>
  <si>
    <t>#7.7 Deleteing To Dos part Two (13:04)</t>
  </si>
  <si>
    <t>#7.8 Deleteing To Dos part Three (05:32)</t>
  </si>
  <si>
    <t>argument</t>
    <phoneticPr fontId="7" type="noConversion"/>
  </si>
  <si>
    <t>속성</t>
    <phoneticPr fontId="7" type="noConversion"/>
  </si>
  <si>
    <t>배열</t>
    <phoneticPr fontId="7" type="noConversion"/>
  </si>
  <si>
    <t>object</t>
    <phoneticPr fontId="7" type="noConversion"/>
  </si>
  <si>
    <t>함수</t>
    <phoneticPr fontId="7" type="noConversion"/>
  </si>
  <si>
    <t>API</t>
    <phoneticPr fontId="7" type="noConversion"/>
  </si>
  <si>
    <t>라이브러리</t>
    <phoneticPr fontId="7" type="noConversion"/>
  </si>
  <si>
    <t>localStorage</t>
    <phoneticPr fontId="7" type="noConversion"/>
  </si>
  <si>
    <t>브라우저에 저장</t>
    <phoneticPr fontId="7" type="noConversion"/>
  </si>
  <si>
    <t>localStorage.setItem(key,value)</t>
    <phoneticPr fontId="7" type="noConversion"/>
  </si>
  <si>
    <t>저장된 value 불러오기</t>
    <phoneticPr fontId="7" type="noConversion"/>
  </si>
  <si>
    <t>localStorage.getItem(key)</t>
    <phoneticPr fontId="7" type="noConversion"/>
  </si>
  <si>
    <t>setInterval</t>
    <phoneticPr fontId="7" type="noConversion"/>
  </si>
  <si>
    <t>주기적으로 동작</t>
    <phoneticPr fontId="7" type="noConversion"/>
  </si>
  <si>
    <t>setInterval(function, 주기(miliseconds)</t>
    <phoneticPr fontId="7" type="noConversion"/>
  </si>
  <si>
    <t>지연동작</t>
    <phoneticPr fontId="7" type="noConversion"/>
  </si>
  <si>
    <t>-</t>
  </si>
  <si>
    <t>Date()</t>
    <phoneticPr fontId="7" type="noConversion"/>
  </si>
  <si>
    <t>현 날짜&amp;시각 확인</t>
    <phoneticPr fontId="7" type="noConversion"/>
  </si>
  <si>
    <t>날짜만 가져오기</t>
    <phoneticPr fontId="7" type="noConversion"/>
  </si>
  <si>
    <t>시간만 가져오기</t>
    <phoneticPr fontId="7" type="noConversion"/>
  </si>
  <si>
    <t>요일만 가져오기</t>
    <phoneticPr fontId="7" type="noConversion"/>
  </si>
  <si>
    <t>년도만 가져오기</t>
    <phoneticPr fontId="7" type="noConversion"/>
  </si>
  <si>
    <t>padStart</t>
    <phoneticPr fontId="7" type="noConversion"/>
  </si>
  <si>
    <t>Math</t>
    <phoneticPr fontId="7" type="noConversion"/>
  </si>
  <si>
    <t>Math.random();</t>
    <phoneticPr fontId="7" type="noConversion"/>
  </si>
  <si>
    <t>0~1사이의 실수를 랜덤으로 반환함</t>
    <phoneticPr fontId="7" type="noConversion"/>
  </si>
  <si>
    <t>원소의 수량/글자수 세기, 배열의 길이</t>
    <phoneticPr fontId="7" type="noConversion"/>
  </si>
  <si>
    <t>ㄱ</t>
    <phoneticPr fontId="7" type="noConversion"/>
  </si>
  <si>
    <t>Py</t>
    <phoneticPr fontId="7" type="noConversion"/>
  </si>
  <si>
    <t>코드</t>
    <phoneticPr fontId="7" type="noConversion"/>
  </si>
  <si>
    <t>형 변환</t>
  </si>
  <si>
    <t>사칙연산</t>
  </si>
  <si>
    <t>비교연산자</t>
  </si>
  <si>
    <t>기타</t>
  </si>
  <si>
    <t>값 통제</t>
  </si>
  <si>
    <t>slice 기능</t>
  </si>
  <si>
    <t>range</t>
  </si>
  <si>
    <t>list</t>
  </si>
  <si>
    <t>소수제어</t>
  </si>
  <si>
    <t>flag</t>
  </si>
  <si>
    <t>연산</t>
  </si>
  <si>
    <t>공백제거</t>
  </si>
  <si>
    <t>For문</t>
  </si>
  <si>
    <t>While문</t>
  </si>
  <si>
    <t>int</t>
  </si>
  <si>
    <t>float</t>
  </si>
  <si>
    <t>str</t>
  </si>
  <si>
    <t>type</t>
  </si>
  <si>
    <t>+</t>
  </si>
  <si>
    <t>/</t>
  </si>
  <si>
    <t>*</t>
  </si>
  <si>
    <t>//</t>
  </si>
  <si>
    <t>%</t>
  </si>
  <si>
    <t>각종부등호</t>
  </si>
  <si>
    <t>역슬래시n t</t>
  </si>
  <si>
    <t xml:space="preserve"> .format()</t>
  </si>
  <si>
    <t>[3:]</t>
  </si>
  <si>
    <t>[0:5]</t>
  </si>
  <si>
    <t>[0,1,2,3..]</t>
  </si>
  <si>
    <t>append</t>
  </si>
  <si>
    <t>insert</t>
  </si>
  <si>
    <t>remove</t>
  </si>
  <si>
    <t>index</t>
  </si>
  <si>
    <t>del</t>
  </si>
  <si>
    <t>변경</t>
  </si>
  <si>
    <t>sort</t>
  </si>
  <si>
    <t>범위 지정</t>
  </si>
  <si>
    <t>shuffle</t>
  </si>
  <si>
    <t>"{:f}"</t>
  </si>
  <si>
    <t>"{:.2f}"</t>
  </si>
  <si>
    <t>"{:.g}"</t>
  </si>
  <si>
    <t>f</t>
  </si>
  <si>
    <t>%d</t>
  </si>
  <si>
    <t>strip()</t>
  </si>
  <si>
    <t>lstrip()</t>
  </si>
  <si>
    <t>rstrip()</t>
  </si>
  <si>
    <t>정수</t>
  </si>
  <si>
    <t>실수</t>
  </si>
  <si>
    <t>문자열, 스트링</t>
  </si>
  <si>
    <t xml:space="preserve"> 값의 type을 명시해줌</t>
  </si>
  <si>
    <t>더하기</t>
  </si>
  <si>
    <t>빼기</t>
  </si>
  <si>
    <t>나누기</t>
  </si>
  <si>
    <t>곱하기</t>
  </si>
  <si>
    <t>나누기 후 몫만</t>
  </si>
  <si>
    <t>나누기 혹 나머지만</t>
  </si>
  <si>
    <t>&gt;  &gt;=  &lt;  &lt;=  !=  =</t>
  </si>
  <si>
    <t>줄바꾸기, 탭 삽입</t>
  </si>
  <si>
    <t>{}쓰고 뒤에 .format()</t>
  </si>
  <si>
    <t>해서 뒤에서 값추가</t>
  </si>
  <si>
    <t>3부터 끝까지</t>
  </si>
  <si>
    <t>0자리에서 5자리까지(총 6글자)</t>
  </si>
  <si>
    <t>list.append(x)</t>
  </si>
  <si>
    <t>x를 list에 추가</t>
  </si>
  <si>
    <t>list.insert(position, x)</t>
  </si>
  <si>
    <t>x를 특정 posistion에 삽입</t>
  </si>
  <si>
    <t>list.remove(x)</t>
  </si>
  <si>
    <t>x를 list에서 삭제, 값이 복수개더라도 앞에 한 개만</t>
  </si>
  <si>
    <t>list.index(x)</t>
  </si>
  <si>
    <t>x의 포지션이 몇인지</t>
  </si>
  <si>
    <t>del list[x]</t>
  </si>
  <si>
    <t>x번째의 값을 list에서 삭제</t>
  </si>
  <si>
    <t>del list[list.index(x)]</t>
  </si>
  <si>
    <t>x를 list에서 삭제</t>
  </si>
  <si>
    <t>list[x] = y</t>
  </si>
  <si>
    <t>x 번째의 값을 y로 재설정</t>
  </si>
  <si>
    <t>list.sort()</t>
  </si>
  <si>
    <t>오름차순정렬</t>
  </si>
  <si>
    <t>list.sort(revers=True)</t>
  </si>
  <si>
    <t>내림차순정렬 * 특이사항: 대문자 T써야함</t>
  </si>
  <si>
    <t>list[0:3]</t>
  </si>
  <si>
    <t>0번째에서 3번째까지만</t>
  </si>
  <si>
    <t>list.shuffle()</t>
  </si>
  <si>
    <t>random class 필요</t>
  </si>
  <si>
    <t>"{:f}".format(value)</t>
  </si>
  <si>
    <t>기본실수 출력</t>
  </si>
  <si>
    <t>"{:.2f}".format(value)</t>
  </si>
  <si>
    <t>소수 2번째자리까지보기(반올림)</t>
  </si>
  <si>
    <t>불필요자리수 제거 후 출력</t>
  </si>
  <si>
    <t>print(f'내 나이는 {age}입니다')</t>
  </si>
  <si>
    <t>특정변수를 문장에 중괄호로 추가하면 삽입됨</t>
  </si>
  <si>
    <t>앞에 넣고 뒤에 변수 넣으면 됨</t>
  </si>
  <si>
    <t>input01의 문장 양옆의 공백이 있을경우 제거</t>
  </si>
  <si>
    <t>문장왼쪽의 공백만 제거</t>
  </si>
  <si>
    <t>문장오른쪽의 공백만제거</t>
  </si>
  <si>
    <t>For문</t>
    <phoneticPr fontId="21" type="noConversion"/>
  </si>
  <si>
    <t>print("내 나이는 %d입니다."% age)</t>
    <phoneticPr fontId="21" type="noConversion"/>
  </si>
  <si>
    <t>input01.strip()</t>
    <phoneticPr fontId="21" type="noConversion"/>
  </si>
  <si>
    <t>중간에 찾은 쓸모있어보이는 사이트</t>
    <phoneticPr fontId="21" type="noConversion"/>
  </si>
  <si>
    <t>https://opentutorials.org/course/1750</t>
    <phoneticPr fontId="21" type="noConversion"/>
  </si>
  <si>
    <t>https://www.tiobe.com/tiobe-index/</t>
    <phoneticPr fontId="21" type="noConversion"/>
  </si>
  <si>
    <t>http://tcpschool.com/php/php_operator_assignment</t>
    <phoneticPr fontId="21" type="noConversion"/>
  </si>
  <si>
    <t>https://insights.stackoverflow.com/survey/2019#most-loved-dreaded-and-wanted</t>
    <phoneticPr fontId="21" type="noConversion"/>
  </si>
  <si>
    <t>https://a01058406602.medium.com/</t>
    <phoneticPr fontId="21" type="noConversion"/>
  </si>
  <si>
    <t>https://www.wanted.co.kr</t>
    <phoneticPr fontId="21" type="noConversion"/>
  </si>
  <si>
    <t>https://velog.io/</t>
    <phoneticPr fontId="21" type="noConversion"/>
  </si>
  <si>
    <t>https://blog.naver.com/tlrror9496</t>
    <phoneticPr fontId="21" type="noConversion"/>
  </si>
  <si>
    <t>JS</t>
    <phoneticPr fontId="7" type="noConversion"/>
  </si>
  <si>
    <t>appendChild</t>
    <phoneticPr fontId="7" type="noConversion"/>
  </si>
  <si>
    <t>HTML 항목추가</t>
    <phoneticPr fontId="7" type="noConversion"/>
  </si>
  <si>
    <t>document.body.appendChild(ㅇㅇ)</t>
    <phoneticPr fontId="7" type="noConversion"/>
  </si>
  <si>
    <t>HTML body에 Child ㅇㅇ을 추가</t>
    <phoneticPr fontId="7" type="noConversion"/>
  </si>
  <si>
    <t>연산자</t>
    <phoneticPr fontId="7" type="noConversion"/>
  </si>
  <si>
    <t>연산자</t>
    <phoneticPr fontId="7" type="noConversion"/>
  </si>
  <si>
    <t>typeof</t>
    <phoneticPr fontId="7" type="noConversion"/>
  </si>
  <si>
    <t>type 확인</t>
    <phoneticPr fontId="7" type="noConversion"/>
  </si>
  <si>
    <t>typeof variable</t>
    <phoneticPr fontId="7" type="noConversion"/>
  </si>
  <si>
    <t>undefined : 변수가 정의되지 않거나 값이 없을 때
number : 데이터 타입이 수일 때
string : 데이터 타입이 문자열일 때
boolean : 데이터 타입이 불리언일 때
object : 데이터 타입이 함수, 배열 등 객체일 때
function : 변수의 값이 함수일 때
symbol : 데이터 타입이 심볼일 때</t>
    <phoneticPr fontId="7" type="noConversion"/>
  </si>
  <si>
    <t>Date()</t>
    <phoneticPr fontId="7" type="noConversion"/>
  </si>
  <si>
    <t>.getdate()</t>
    <phoneticPr fontId="7" type="noConversion"/>
  </si>
  <si>
    <t>.gethour()</t>
    <phoneticPr fontId="7" type="noConversion"/>
  </si>
  <si>
    <t>시간</t>
    <phoneticPr fontId="7" type="noConversion"/>
  </si>
  <si>
    <t>padStart(2,"0");</t>
    <phoneticPr fontId="7" type="noConversion"/>
  </si>
  <si>
    <t>2글자여야하고, 아니면 0으로시작시키기</t>
    <phoneticPr fontId="7" type="noConversion"/>
  </si>
  <si>
    <t>.now</t>
    <phoneticPr fontId="7" type="noConversion"/>
  </si>
  <si>
    <t>Date.now()</t>
    <phoneticPr fontId="7" type="noConversion"/>
  </si>
  <si>
    <t>현시점 milli second</t>
    <phoneticPr fontId="7" type="noConversion"/>
  </si>
  <si>
    <r>
      <t>JSON.</t>
    </r>
    <r>
      <rPr>
        <sz val="11"/>
        <color theme="1"/>
        <rFont val="맑은 고딕"/>
        <family val="2"/>
        <charset val="129"/>
        <scheme val="minor"/>
      </rPr>
      <t>parse()</t>
    </r>
    <phoneticPr fontId="7" type="noConversion"/>
  </si>
  <si>
    <r>
      <t>JSON.stringify</t>
    </r>
    <r>
      <rPr>
        <sz val="11"/>
        <color theme="1"/>
        <rFont val="맑은 고딕"/>
        <family val="2"/>
        <charset val="129"/>
        <scheme val="minor"/>
      </rPr>
      <t>()</t>
    </r>
    <phoneticPr fontId="7" type="noConversion"/>
  </si>
  <si>
    <t>object를 string화</t>
    <phoneticPr fontId="7" type="noConversion"/>
  </si>
  <si>
    <r>
      <t>string를</t>
    </r>
    <r>
      <rPr>
        <sz val="11"/>
        <color theme="1"/>
        <rFont val="맑은 고딕"/>
        <family val="2"/>
        <charset val="129"/>
        <scheme val="minor"/>
      </rPr>
      <t xml:space="preserve"> object화</t>
    </r>
    <phoneticPr fontId="7" type="noConversion"/>
  </si>
  <si>
    <t>JSON.stringify([1,2,3,4])</t>
    <phoneticPr fontId="7" type="noConversion"/>
  </si>
  <si>
    <t>"[",",","1","2","3","4","]"로 바뀜</t>
    <phoneticPr fontId="7" type="noConversion"/>
  </si>
  <si>
    <t>JSON.stringify"[",",","1","2","3","4","]"()</t>
    <phoneticPr fontId="7" type="noConversion"/>
  </si>
  <si>
    <t>[1,2,3,4]로 바뀜</t>
    <phoneticPr fontId="7" type="noConversion"/>
  </si>
  <si>
    <t>ㅇ</t>
    <phoneticPr fontId="7" type="noConversion"/>
  </si>
  <si>
    <t>선택자</t>
    <phoneticPr fontId="7" type="noConversion"/>
  </si>
  <si>
    <t>본 과정 시작 : 7/19 ~ 9/17</t>
    <phoneticPr fontId="7" type="noConversion"/>
  </si>
  <si>
    <t>비고/메모</t>
    <phoneticPr fontId="7" type="noConversion"/>
  </si>
  <si>
    <t>week1</t>
    <phoneticPr fontId="7" type="noConversion"/>
  </si>
  <si>
    <t>week2</t>
  </si>
  <si>
    <t>week3</t>
  </si>
  <si>
    <t>week4</t>
  </si>
  <si>
    <t>week6</t>
  </si>
  <si>
    <t>week7</t>
  </si>
  <si>
    <t>week8</t>
  </si>
  <si>
    <t>week9</t>
    <phoneticPr fontId="7" type="noConversion"/>
  </si>
  <si>
    <t>소개</t>
  </si>
  <si>
    <t>블로그 만들기</t>
  </si>
  <si>
    <t>코드에디터</t>
  </si>
  <si>
    <t>Debeloper Tools</t>
  </si>
  <si>
    <t>코드스타일</t>
  </si>
  <si>
    <t>자바스크립트 리뷰</t>
  </si>
  <si>
    <t>values &amp; Types</t>
  </si>
  <si>
    <t>Operators</t>
  </si>
  <si>
    <t>Functions</t>
  </si>
  <si>
    <t>Control Flow</t>
  </si>
  <si>
    <t>Objects</t>
  </si>
  <si>
    <t>DOM Review</t>
  </si>
  <si>
    <t>Selecting Elements</t>
  </si>
  <si>
    <t>Manipulating Elements</t>
  </si>
  <si>
    <t>Events</t>
  </si>
  <si>
    <t>Scope Introduction</t>
  </si>
  <si>
    <t>Scope Chain</t>
  </si>
  <si>
    <t>Hoisting</t>
  </si>
  <si>
    <t>Quiz</t>
  </si>
  <si>
    <t>Primitive&amp;Reference</t>
  </si>
  <si>
    <t>Reference</t>
  </si>
  <si>
    <t>ES2015 And Beyond</t>
  </si>
  <si>
    <t>Let &amp; Const</t>
  </si>
  <si>
    <t>Rest &amp; Spread</t>
  </si>
  <si>
    <t>Destructuring</t>
  </si>
  <si>
    <t>Default Parameter</t>
  </si>
  <si>
    <t>Arrow Function</t>
  </si>
  <si>
    <t>"This"Keyword</t>
  </si>
  <si>
    <t>Find Out where And How The Function is called</t>
  </si>
  <si>
    <t>Regular Function Call</t>
  </si>
  <si>
    <t>Dot Notation</t>
  </si>
  <si>
    <t>Call Apply Bind</t>
  </si>
  <si>
    <t>"new" Keyword</t>
  </si>
  <si>
    <t>Global Scope</t>
  </si>
  <si>
    <t>부트캠프 신청준비</t>
    <phoneticPr fontId="7" type="noConversion"/>
  </si>
  <si>
    <t>블로그 매일 포스팅</t>
    <phoneticPr fontId="7" type="noConversion"/>
  </si>
  <si>
    <t>Prep 신청준비</t>
    <phoneticPr fontId="7" type="noConversion"/>
  </si>
  <si>
    <t>미니프로젝트</t>
    <phoneticPr fontId="7" type="noConversion"/>
  </si>
  <si>
    <t>-</t>
    <phoneticPr fontId="7" type="noConversion"/>
  </si>
  <si>
    <t>노마드 코더 크롬앱</t>
    <phoneticPr fontId="7" type="noConversion"/>
  </si>
  <si>
    <t>노마드 코더 그림판만들기</t>
  </si>
  <si>
    <t>책읽기+리뷰</t>
    <phoneticPr fontId="7" type="noConversion"/>
  </si>
  <si>
    <t>프로그래머스 코딩테스트</t>
    <phoneticPr fontId="7" type="noConversion"/>
  </si>
  <si>
    <t>2주에 1개</t>
    <phoneticPr fontId="7" type="noConversion"/>
  </si>
  <si>
    <t>카카오톡 클론코딩</t>
    <phoneticPr fontId="7" type="noConversion"/>
  </si>
  <si>
    <t>유튜브 클론코딩</t>
    <phoneticPr fontId="7" type="noConversion"/>
  </si>
  <si>
    <t>월,수,금 1개</t>
    <phoneticPr fontId="7" type="noConversion"/>
  </si>
  <si>
    <t>크레인 인형뽑기 게임</t>
    <phoneticPr fontId="7" type="noConversion"/>
  </si>
  <si>
    <t>폰켓몬</t>
    <phoneticPr fontId="7" type="noConversion"/>
  </si>
  <si>
    <t>신규 아이디 추천</t>
    <phoneticPr fontId="7" type="noConversion"/>
  </si>
  <si>
    <t>완주하지 못한 선수</t>
    <phoneticPr fontId="7" type="noConversion"/>
  </si>
  <si>
    <t>모의고사</t>
    <phoneticPr fontId="7" type="noConversion"/>
  </si>
  <si>
    <t>숫자 문자열과 영단어</t>
    <phoneticPr fontId="7" type="noConversion"/>
  </si>
  <si>
    <t>내적</t>
    <phoneticPr fontId="7" type="noConversion"/>
  </si>
  <si>
    <t>키패드 누르기</t>
    <phoneticPr fontId="7" type="noConversion"/>
  </si>
  <si>
    <t>체육복</t>
    <phoneticPr fontId="7" type="noConversion"/>
  </si>
  <si>
    <t>K번째 수</t>
    <phoneticPr fontId="7" type="noConversion"/>
  </si>
  <si>
    <t>로또의 최고순위와 최저순위</t>
    <phoneticPr fontId="7" type="noConversion"/>
  </si>
  <si>
    <t>소수만들기</t>
    <phoneticPr fontId="7" type="noConversion"/>
  </si>
  <si>
    <t>음양더하기</t>
    <phoneticPr fontId="7" type="noConversion"/>
  </si>
  <si>
    <t>예산</t>
    <phoneticPr fontId="7" type="noConversion"/>
  </si>
  <si>
    <t>약수의 개수와 덧셈</t>
    <phoneticPr fontId="7" type="noConversion"/>
  </si>
  <si>
    <t>실패율</t>
    <phoneticPr fontId="7" type="noConversion"/>
  </si>
  <si>
    <t>3진법 뒤집기</t>
    <phoneticPr fontId="7" type="noConversion"/>
  </si>
  <si>
    <t>두개 뽑아서 더하기</t>
    <phoneticPr fontId="7" type="noConversion"/>
  </si>
  <si>
    <t>Gap</t>
    <phoneticPr fontId="7" type="noConversion"/>
  </si>
  <si>
    <t>매일</t>
    <phoneticPr fontId="7" type="noConversion"/>
  </si>
  <si>
    <t>작성률</t>
    <phoneticPr fontId="7" type="noConversion"/>
  </si>
  <si>
    <t>학습 전 유의사항</t>
    <phoneticPr fontId="7" type="noConversion"/>
  </si>
  <si>
    <t>비전공자를 위한 이해할 수 있는 IT 지식</t>
  </si>
  <si>
    <t xml:space="preserve"> Code : 하드웨어와 소프트웨어에 숨어 있는 언어</t>
    <phoneticPr fontId="7" type="noConversion"/>
  </si>
  <si>
    <t>자바스크립트 코드레시피</t>
    <phoneticPr fontId="7" type="noConversion"/>
  </si>
  <si>
    <t>나는 아마존에서 미래를 다녔다</t>
    <phoneticPr fontId="7" type="noConversion"/>
  </si>
  <si>
    <t>1주차 과제 해결</t>
    <phoneticPr fontId="7" type="noConversion"/>
  </si>
  <si>
    <t>a내에 'n'이 몇번째에 있는지 확인, 단 n이 없을 경우 -1을 반환함</t>
    <phoneticPr fontId="7" type="noConversion"/>
  </si>
  <si>
    <t>만들기</t>
    <phoneticPr fontId="7" type="noConversion"/>
  </si>
  <si>
    <t>공부 및 포스팅</t>
    <phoneticPr fontId="7" type="noConversion"/>
  </si>
  <si>
    <t>git clone https://github.com/nesi/perf-training.git</t>
  </si>
  <si>
    <t>git clone</t>
  </si>
  <si>
    <t>git init</t>
  </si>
  <si>
    <t>git status</t>
  </si>
  <si>
    <t>git commit</t>
  </si>
  <si>
    <t>git commit -m "Commit message"</t>
  </si>
  <si>
    <t>git commit --amend</t>
  </si>
  <si>
    <t>스테이징 영역에 추가 및 합니다.</t>
  </si>
  <si>
    <t xml:space="preserve"> 현재 디렉터리에서 새 빈 리포지토리를 만듭니다.</t>
  </si>
  <si>
    <t>원격 리포지토리를 현재 디렉터리에 복사합니다.</t>
  </si>
  <si>
    <t>git reset</t>
  </si>
  <si>
    <t>git reset &lt;filename&gt;</t>
  </si>
  <si>
    <t>스테이징 영역에서 제거합니다.</t>
  </si>
  <si>
    <t>스테이징 영역에서 모든 파일을 제거합니다. (반대 git add)</t>
    <phoneticPr fontId="7" type="noConversion"/>
  </si>
  <si>
    <t>git branch &lt;branch-name&gt;</t>
  </si>
  <si>
    <t>분기를 나열합니다.</t>
  </si>
  <si>
    <t>새 분기 만들기 &lt;branch-name</t>
  </si>
  <si>
    <t>편집 분기로 전환 &lt;branch-name&gt;</t>
  </si>
  <si>
    <t>toggle</t>
    <phoneticPr fontId="7" type="noConversion"/>
  </si>
  <si>
    <t>SEO</t>
    <phoneticPr fontId="7" type="noConversion"/>
  </si>
  <si>
    <t>terminal</t>
    <phoneticPr fontId="7" type="noConversion"/>
  </si>
  <si>
    <t>whoami</t>
  </si>
  <si>
    <t>cd</t>
  </si>
  <si>
    <t>dir</t>
  </si>
  <si>
    <t>git</t>
    <phoneticPr fontId="7" type="noConversion"/>
  </si>
  <si>
    <t>사용자 이름 보여주기</t>
  </si>
  <si>
    <t>tt</t>
  </si>
  <si>
    <t>Current Directory 보여주기 or 이동하기</t>
  </si>
  <si>
    <t>cd Desktop(바탕화면으로 이동)</t>
  </si>
  <si>
    <t>현재 디렉토리 포함내용(Directory)</t>
  </si>
  <si>
    <t>작업 디렉터리 및 준비된 파일의 변경 사항을 나열합니다.</t>
    <phoneticPr fontId="7" type="noConversion"/>
  </si>
  <si>
    <t>준비 영역의 모든 것을 리포지토리에 기록합니다. 기본 텍스트 편집기에서 커밋 메시지를 묻는 메시지가 표시됩니다.</t>
    <phoneticPr fontId="7" type="noConversion"/>
  </si>
  <si>
    <t>커밋 메시지 "커밋 메시지"로 준비 영역의 모든 것을 리포지토리에 기록합니다.</t>
    <phoneticPr fontId="7" type="noConversion"/>
  </si>
  <si>
    <t>새 커밋을 만드는 대신 마지막 커밋을 수정합니다. 작은 실수를 해결하는 데 유용합니다.</t>
    <phoneticPr fontId="7" type="noConversion"/>
  </si>
  <si>
    <t>로컬 리포지토리에서 'remote 레포지토리'로 변경 내용을 통합합니다.</t>
    <phoneticPr fontId="7" type="noConversion"/>
  </si>
  <si>
    <t>git push</t>
    <phoneticPr fontId="7" type="noConversion"/>
  </si>
  <si>
    <t>git branch</t>
    <phoneticPr fontId="7" type="noConversion"/>
  </si>
  <si>
    <t>git checkout &lt;branch-name&gt;</t>
    <phoneticPr fontId="7" type="noConversion"/>
  </si>
  <si>
    <t>MD</t>
  </si>
  <si>
    <t>디렉터리를 만듭니다. (make directory)</t>
    <phoneticPr fontId="7" type="noConversion"/>
  </si>
  <si>
    <t>git checkout -b&lt;branch-name&gt;</t>
    <phoneticPr fontId="7" type="noConversion"/>
  </si>
  <si>
    <t>git 브랜치를 만들고, checkout</t>
    <phoneticPr fontId="7" type="noConversion"/>
  </si>
  <si>
    <t>-</t>
    <phoneticPr fontId="7" type="noConversion"/>
  </si>
  <si>
    <t>git add .</t>
    <phoneticPr fontId="7" type="noConversion"/>
  </si>
  <si>
    <t>git remote -v</t>
    <phoneticPr fontId="7" type="noConversion"/>
  </si>
  <si>
    <t>프레임워크</t>
    <phoneticPr fontId="7" type="noConversion"/>
  </si>
  <si>
    <t>명칭</t>
    <phoneticPr fontId="7" type="noConversion"/>
  </si>
  <si>
    <t>Function</t>
    <phoneticPr fontId="7" type="noConversion"/>
  </si>
  <si>
    <t>TensorFlow</t>
  </si>
  <si>
    <t>머신러닝/딥러닝 프레임워크로, 구글이 오픈소스로 공개한 라이브러리</t>
  </si>
  <si>
    <t>설명</t>
    <phoneticPr fontId="7" type="noConversion"/>
  </si>
  <si>
    <t>순번</t>
    <phoneticPr fontId="7" type="noConversion"/>
  </si>
  <si>
    <t>ESLint</t>
    <phoneticPr fontId="7" type="noConversion"/>
  </si>
  <si>
    <t>length</t>
    <phoneticPr fontId="7" type="noConversion"/>
  </si>
  <si>
    <t>push</t>
    <phoneticPr fontId="7" type="noConversion"/>
  </si>
  <si>
    <t>concat</t>
    <phoneticPr fontId="7" type="noConversion"/>
  </si>
  <si>
    <t>unshift</t>
    <phoneticPr fontId="7" type="noConversion"/>
  </si>
  <si>
    <t>space</t>
    <phoneticPr fontId="7" type="noConversion"/>
  </si>
  <si>
    <t>shift</t>
    <phoneticPr fontId="7" type="noConversion"/>
  </si>
  <si>
    <t>pop</t>
    <phoneticPr fontId="7" type="noConversion"/>
  </si>
  <si>
    <t>sort</t>
    <phoneticPr fontId="7" type="noConversion"/>
  </si>
  <si>
    <t>reverse</t>
    <phoneticPr fontId="7" type="noConversion"/>
  </si>
  <si>
    <t>HTML</t>
    <phoneticPr fontId="7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</si>
  <si>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hile()</t>
    </r>
    <phoneticPr fontId="7" type="noConversion"/>
  </si>
  <si>
    <t>for()</t>
    <phoneticPr fontId="7" type="noConversion"/>
  </si>
  <si>
    <t>.getDay()</t>
    <phoneticPr fontId="7" type="noConversion"/>
  </si>
  <si>
    <t>.getyear()</t>
    <phoneticPr fontId="7" type="noConversion"/>
  </si>
  <si>
    <t>strong</t>
    <phoneticPr fontId="7" type="noConversion"/>
  </si>
  <si>
    <t>u</t>
    <phoneticPr fontId="7" type="noConversion"/>
  </si>
  <si>
    <t>Hn</t>
    <phoneticPr fontId="7" type="noConversion"/>
  </si>
  <si>
    <t>p</t>
    <phoneticPr fontId="7" type="noConversion"/>
  </si>
  <si>
    <t>h1</t>
    <phoneticPr fontId="7" type="noConversion"/>
  </si>
  <si>
    <t>//</t>
    <phoneticPr fontId="7" type="noConversion"/>
  </si>
  <si>
    <t>border</t>
    <phoneticPr fontId="7" type="noConversion"/>
  </si>
  <si>
    <t>cellpadding</t>
    <phoneticPr fontId="7" type="noConversion"/>
  </si>
  <si>
    <t>cellspacing</t>
    <phoneticPr fontId="7" type="noConversion"/>
  </si>
  <si>
    <t>width</t>
    <phoneticPr fontId="7" type="noConversion"/>
  </si>
  <si>
    <t>summary</t>
    <phoneticPr fontId="7" type="noConversion"/>
  </si>
  <si>
    <t>셀 안쪽 여백</t>
    <phoneticPr fontId="7" type="noConversion"/>
  </si>
  <si>
    <t>테이블의 선 두께</t>
    <phoneticPr fontId="7" type="noConversion"/>
  </si>
  <si>
    <t>셀과 셀 사이 간격</t>
    <phoneticPr fontId="7" type="noConversion"/>
  </si>
  <si>
    <t>테이블의 넓이</t>
    <phoneticPr fontId="7" type="noConversion"/>
  </si>
  <si>
    <t>요약, 잘 사용하지 않음</t>
    <phoneticPr fontId="7" type="noConversion"/>
  </si>
  <si>
    <t>가로 행을 합쳐준다.</t>
    <phoneticPr fontId="7" type="noConversion"/>
  </si>
  <si>
    <t>세로 열을 합쳐준다.</t>
    <phoneticPr fontId="7" type="noConversion"/>
  </si>
  <si>
    <t>list</t>
    <phoneticPr fontId="7" type="noConversion"/>
  </si>
  <si>
    <t>href</t>
    <phoneticPr fontId="7" type="noConversion"/>
  </si>
  <si>
    <t>_top</t>
  </si>
  <si>
    <t>target</t>
    <phoneticPr fontId="7" type="noConversion"/>
  </si>
  <si>
    <t>target</t>
    <phoneticPr fontId="7" type="noConversion"/>
  </si>
  <si>
    <t>새창</t>
    <phoneticPr fontId="7" type="noConversion"/>
  </si>
  <si>
    <t>_blank</t>
    <phoneticPr fontId="7" type="noConversion"/>
  </si>
  <si>
    <t>이동</t>
    <phoneticPr fontId="7" type="noConversion"/>
  </si>
  <si>
    <t>_self</t>
    <phoneticPr fontId="7" type="noConversion"/>
  </si>
  <si>
    <t>_parent</t>
    <phoneticPr fontId="7" type="noConversion"/>
  </si>
  <si>
    <t>먼저 띄워진 창</t>
    <phoneticPr fontId="7" type="noConversion"/>
  </si>
  <si>
    <t>현재 띄워진 가장 최상단에 위치한 창</t>
    <phoneticPr fontId="7" type="noConversion"/>
  </si>
  <si>
    <t>target 속성</t>
    <phoneticPr fontId="7" type="noConversion"/>
  </si>
  <si>
    <t>src</t>
    <phoneticPr fontId="7" type="noConversion"/>
  </si>
  <si>
    <t>img</t>
    <phoneticPr fontId="7" type="noConversion"/>
  </si>
  <si>
    <t>alt</t>
    <phoneticPr fontId="7" type="noConversion"/>
  </si>
  <si>
    <t>title</t>
    <phoneticPr fontId="7" type="noConversion"/>
  </si>
  <si>
    <t>name</t>
    <phoneticPr fontId="7" type="noConversion"/>
  </si>
  <si>
    <t>action</t>
    <phoneticPr fontId="7" type="noConversion"/>
  </si>
  <si>
    <t>method</t>
    <phoneticPr fontId="7" type="noConversion"/>
  </si>
  <si>
    <t>fieldset</t>
    <phoneticPr fontId="7" type="noConversion"/>
  </si>
  <si>
    <t>legent</t>
    <phoneticPr fontId="7" type="noConversion"/>
  </si>
  <si>
    <t>label</t>
    <phoneticPr fontId="7" type="noConversion"/>
  </si>
  <si>
    <t>input type</t>
    <phoneticPr fontId="7" type="noConversion"/>
  </si>
  <si>
    <t>if</t>
    <phoneticPr fontId="7" type="noConversion"/>
  </si>
  <si>
    <t>&amp;&amp;</t>
    <phoneticPr fontId="7" type="noConversion"/>
  </si>
  <si>
    <t>function</t>
    <phoneticPr fontId="7" type="noConversion"/>
  </si>
  <si>
    <t>toUpperCase</t>
  </si>
  <si>
    <t>substr</t>
    <phoneticPr fontId="7" type="noConversion"/>
  </si>
  <si>
    <t>random</t>
    <phoneticPr fontId="7" type="noConversion"/>
  </si>
  <si>
    <t>Number.toFixed(n)</t>
    <phoneticPr fontId="7" type="noConversion"/>
  </si>
  <si>
    <t>연산</t>
    <phoneticPr fontId="7" type="noConversion"/>
  </si>
  <si>
    <t>형변환</t>
    <phoneticPr fontId="7" type="noConversion"/>
  </si>
  <si>
    <t>+"", *1</t>
    <phoneticPr fontId="7" type="noConversion"/>
  </si>
  <si>
    <r>
      <t>O</t>
    </r>
    <r>
      <rPr>
        <sz val="11"/>
        <color theme="1"/>
        <rFont val="맑은 고딕"/>
        <family val="2"/>
        <charset val="129"/>
        <scheme val="minor"/>
      </rPr>
      <t>bject(string);</t>
    </r>
    <phoneticPr fontId="7" type="noConversion"/>
  </si>
  <si>
    <t>parameter</t>
    <phoneticPr fontId="7" type="noConversion"/>
  </si>
  <si>
    <t>인자, 매개변수</t>
    <phoneticPr fontId="7" type="noConversion"/>
  </si>
  <si>
    <t>css상 유효한 선택자만 선택가능(Selector string; class, id, tag), 중복이 있을 경우 첫번째 Element를 가져온다.</t>
    <phoneticPr fontId="7" type="noConversion"/>
  </si>
  <si>
    <t>특정 선택자를 선언하여, JS에서 통제할 수 있도록 가져와주는 Method</t>
    <phoneticPr fontId="7" type="noConversion"/>
  </si>
  <si>
    <t>event를 읽고, 기능을 동작시킴</t>
    <phoneticPr fontId="7" type="noConversion"/>
  </si>
  <si>
    <t>querySelectorAll</t>
    <phoneticPr fontId="7" type="noConversion"/>
  </si>
  <si>
    <t>노드리스트(배열의 형태)를 선택자로 취하기 때문에</t>
    <phoneticPr fontId="7" type="noConversion"/>
  </si>
  <si>
    <t>같은 선택자를 취하는 복수의 인자를 가져옴</t>
    <phoneticPr fontId="7" type="noConversion"/>
  </si>
  <si>
    <t>document.querySelectorAll( )</t>
    <phoneticPr fontId="7" type="noConversion"/>
  </si>
  <si>
    <t>DOM</t>
    <phoneticPr fontId="7" type="noConversion"/>
  </si>
  <si>
    <t>document.body</t>
    <phoneticPr fontId="7" type="noConversion"/>
  </si>
  <si>
    <t>Method 몇가지 확인 필요</t>
    <phoneticPr fontId="7" type="noConversion"/>
  </si>
  <si>
    <t>대상 이벤트와, 함수가 들어가야한다. 다른 표기법 : object.addEventListener("click, function aaa (){~~~};);</t>
    <phoneticPr fontId="7" type="noConversion"/>
  </si>
  <si>
    <t>이벤트 속성</t>
    <phoneticPr fontId="7" type="noConversion"/>
  </si>
  <si>
    <t>event.target</t>
    <phoneticPr fontId="7" type="noConversion"/>
  </si>
  <si>
    <t>CurrentTarget</t>
    <phoneticPr fontId="7" type="noConversion"/>
  </si>
  <si>
    <t>event.CurrentTarget</t>
    <phoneticPr fontId="7" type="noConversion"/>
  </si>
  <si>
    <t>수행날짜</t>
    <phoneticPr fontId="7" type="noConversion"/>
  </si>
  <si>
    <t>수행월</t>
    <phoneticPr fontId="7" type="noConversion"/>
  </si>
  <si>
    <t>logic이 작동 시, scope별 순서에 의해 정보를 적용해나가는?</t>
    <phoneticPr fontId="7" type="noConversion"/>
  </si>
  <si>
    <t>Creating Element</t>
    <phoneticPr fontId="7" type="noConversion"/>
  </si>
  <si>
    <t>Hoisting 현상(?)원리(?)는 변수,함수에 대한 선언은 line번호에 무관하게 해당scope의 상단에 작성된 것과 같이 hoist됨을 말함</t>
    <phoneticPr fontId="7" type="noConversion"/>
  </si>
  <si>
    <t>불필요한 변수는 삭제한다.</t>
  </si>
  <si>
    <t>semantic</t>
    <phoneticPr fontId="7" type="noConversion"/>
  </si>
  <si>
    <t>h1태그는 그 자체로 Semantic임, 어색한 변수명을 부여 x</t>
  </si>
  <si>
    <t>재할당 불필요 변수에 let을 사용함(x) const(o)</t>
  </si>
  <si>
    <t>각 컨텐츠 내용반영 방법의 차이점 확인(innerText, innerHTML, textContent)</t>
  </si>
  <si>
    <t>fill</t>
    <phoneticPr fontId="7" type="noConversion"/>
  </si>
  <si>
    <t>Code Review Summary</t>
    <phoneticPr fontId="7" type="noConversion"/>
  </si>
  <si>
    <t>과제명</t>
    <phoneticPr fontId="7" type="noConversion"/>
  </si>
  <si>
    <t>Rev</t>
    <phoneticPr fontId="7" type="noConversion"/>
  </si>
  <si>
    <t>Ori</t>
    <phoneticPr fontId="7" type="noConversion"/>
  </si>
  <si>
    <t>SlacMessanger</t>
    <phoneticPr fontId="7" type="noConversion"/>
  </si>
  <si>
    <t>Tic-Tac-toe</t>
    <phoneticPr fontId="7" type="noConversion"/>
  </si>
  <si>
    <t>Convention</t>
    <phoneticPr fontId="7" type="noConversion"/>
  </si>
  <si>
    <t>코드적절성</t>
    <phoneticPr fontId="7" type="noConversion"/>
  </si>
  <si>
    <t>가독성</t>
    <phoneticPr fontId="7" type="noConversion"/>
  </si>
  <si>
    <t>명확한 의미의 변수명을 선정할 것</t>
  </si>
  <si>
    <t>중괄호 전에는 공백한칸 필요(if, function 에서 등)</t>
  </si>
  <si>
    <t>연산기호는 앞뒤로 띄어쓰기 필요(html property 는 예외)</t>
  </si>
  <si>
    <t>Naming</t>
    <phoneticPr fontId="7" type="noConversion"/>
  </si>
  <si>
    <t>target, currentTarget 차이 비교</t>
    <phoneticPr fontId="7" type="noConversion"/>
  </si>
  <si>
    <t>배열과 리스트의 차이</t>
    <phoneticPr fontId="7" type="noConversion"/>
  </si>
  <si>
    <t>Primitive</t>
    <phoneticPr fontId="7" type="noConversion"/>
  </si>
  <si>
    <t>과제실시</t>
    <phoneticPr fontId="7" type="noConversion"/>
  </si>
  <si>
    <t>a.length</t>
    <phoneticPr fontId="7" type="noConversion"/>
  </si>
  <si>
    <t>border-collapse: collapse; 내부 셀과 표 외부 테두리 병합</t>
    <phoneticPr fontId="7" type="noConversion"/>
  </si>
  <si>
    <t>childnodes</t>
    <phoneticPr fontId="7" type="noConversion"/>
  </si>
  <si>
    <t>children</t>
    <phoneticPr fontId="7" type="noConversion"/>
  </si>
  <si>
    <t>childElement에 접근함</t>
    <phoneticPr fontId="7" type="noConversion"/>
  </si>
  <si>
    <t>parent-child</t>
    <phoneticPr fontId="7" type="noConversion"/>
  </si>
  <si>
    <t>object.childnodes</t>
    <phoneticPr fontId="7" type="noConversion"/>
  </si>
  <si>
    <t>object.children</t>
    <phoneticPr fontId="7" type="noConversion"/>
  </si>
  <si>
    <t>childNode에 접근함</t>
    <phoneticPr fontId="7" type="noConversion"/>
  </si>
  <si>
    <t>haschildnodes()</t>
    <phoneticPr fontId="7" type="noConversion"/>
  </si>
  <si>
    <t>childnode 유무를 확인하여 true를 반환함</t>
    <phoneticPr fontId="7" type="noConversion"/>
  </si>
  <si>
    <t>object.haschildnodes();</t>
    <phoneticPr fontId="7" type="noConversion"/>
  </si>
  <si>
    <t>replace</t>
    <phoneticPr fontId="7" type="noConversion"/>
  </si>
  <si>
    <t>일부문자,특정문자 제거</t>
    <phoneticPr fontId="7" type="noConversion"/>
  </si>
  <si>
    <t>a.replace();</t>
    <phoneticPr fontId="7" type="noConversion"/>
  </si>
  <si>
    <t>overflow</t>
    <phoneticPr fontId="7" type="noConversion"/>
  </si>
  <si>
    <t>영역대비 내용이 초과할 경우 scroll 설정</t>
    <phoneticPr fontId="7" type="noConversion"/>
  </si>
  <si>
    <t>overflow: auto;</t>
    <phoneticPr fontId="7" type="noConversion"/>
  </si>
  <si>
    <t>margin: 20px ;</t>
    <phoneticPr fontId="7" type="noConversion"/>
  </si>
  <si>
    <t>margin(border바깥쪽)</t>
    <phoneticPr fontId="7" type="noConversion"/>
  </si>
  <si>
    <t>white-space: pre</t>
    <phoneticPr fontId="7" type="noConversion"/>
  </si>
  <si>
    <t>rowIndex</t>
    <phoneticPr fontId="7" type="noConversion"/>
  </si>
  <si>
    <t>해당tr이 몇번째 tr인지 index 반환</t>
    <phoneticPr fontId="7" type="noConversion"/>
  </si>
  <si>
    <t>tr.rowIndex</t>
    <phoneticPr fontId="7" type="noConversion"/>
  </si>
  <si>
    <t>ㅇ</t>
    <phoneticPr fontId="7" type="noConversion"/>
  </si>
  <si>
    <t>name</t>
    <phoneticPr fontId="7" type="noConversion"/>
  </si>
  <si>
    <t>title</t>
    <phoneticPr fontId="7" type="noConversion"/>
  </si>
  <si>
    <t>href</t>
    <phoneticPr fontId="7" type="noConversion"/>
  </si>
  <si>
    <t>a:link</t>
    <phoneticPr fontId="7" type="noConversion"/>
  </si>
  <si>
    <t>a:visit</t>
    <phoneticPr fontId="7" type="noConversion"/>
  </si>
  <si>
    <t>a:hover</t>
    <phoneticPr fontId="7" type="noConversion"/>
  </si>
  <si>
    <t>a:active</t>
    <phoneticPr fontId="7" type="noConversion"/>
  </si>
  <si>
    <t>a태그의 이름 지정(북마크 역할)</t>
  </si>
  <si>
    <t>목적지, url</t>
  </si>
  <si>
    <t>방문 안한 곳, 파란색</t>
  </si>
  <si>
    <t>방문 한 곳, 보라색</t>
  </si>
  <si>
    <t>마우스 올렸을 때</t>
  </si>
  <si>
    <t>활성화 된 링크, 빨간색</t>
  </si>
  <si>
    <t>링크에 대한 설명</t>
    <phoneticPr fontId="7" type="noConversion"/>
  </si>
  <si>
    <t>alt - 이미지를 위한 대체텍스트를 정의(마우스 오버 시, 설명뜸)</t>
    <phoneticPr fontId="7" type="noConversion"/>
  </si>
  <si>
    <t>키프레임 호버</t>
    <phoneticPr fontId="7" type="noConversion"/>
  </si>
  <si>
    <t>방향키 이벤트 리스터</t>
    <phoneticPr fontId="7" type="noConversion"/>
  </si>
  <si>
    <t>자판별 이벤트 리스너</t>
    <phoneticPr fontId="7" type="noConversion"/>
  </si>
  <si>
    <t>비동기, setTimeout, setInterval</t>
    <phoneticPr fontId="7" type="noConversion"/>
  </si>
  <si>
    <t>애로우펑션, 프리머티브, 디스</t>
    <phoneticPr fontId="7" type="noConversion"/>
  </si>
  <si>
    <t>CardQuiz</t>
    <phoneticPr fontId="7" type="noConversion"/>
  </si>
  <si>
    <t>익명함수</t>
    <phoneticPr fontId="7" type="noConversion"/>
  </si>
  <si>
    <t>switch문</t>
    <phoneticPr fontId="7" type="noConversion"/>
  </si>
  <si>
    <t>조건이 많을경우, if를 다회 추가하기보다, switch문 사용</t>
    <phoneticPr fontId="7" type="noConversion"/>
  </si>
  <si>
    <t>keyCode를 있는그대로 대입하여 사용하기보다, 의미가 드러나는 상수로 
변경하여 관리하면,가독성과 유지보수 측면에서 도움이 될 것</t>
    <phoneticPr fontId="7" type="noConversion"/>
  </si>
  <si>
    <t>연산자 좌우에 띄어쓰기 누락</t>
    <phoneticPr fontId="7" type="noConversion"/>
  </si>
  <si>
    <t>https://developer.mozilla.org/ko/docs/Web/JavaScript/Equality_comparisons_and_sameness</t>
    <phoneticPr fontId="7" type="noConversion"/>
  </si>
  <si>
    <t>Loose equality가 두 값을 암묵적으로 같은형으로 변환한다?? 예시찾아보기</t>
    <phoneticPr fontId="7" type="noConversion"/>
  </si>
  <si>
    <t>불필요주석 지양_명확한 변수가 사용된 상황에서, 주석은 사족이 됨</t>
    <phoneticPr fontId="7" type="noConversion"/>
  </si>
  <si>
    <t>Loose equality(==) 지양</t>
    <phoneticPr fontId="7" type="noConversion"/>
  </si>
  <si>
    <t>세미콜론 누락</t>
    <phoneticPr fontId="7" type="noConversion"/>
  </si>
  <si>
    <t>if가 많을 경우, early return을 적용하여, if 중첩 감소 및 가독성 향상</t>
    <phoneticPr fontId="7" type="noConversion"/>
  </si>
  <si>
    <t>if문의 결과값으로 true를 반환할것이라면, else값을 false로 적어 undefined를 지양할 것</t>
    <phoneticPr fontId="7" type="noConversion"/>
  </si>
  <si>
    <t>변수에 오타가 났음</t>
    <phoneticPr fontId="7" type="noConversion"/>
  </si>
  <si>
    <t>const cancle</t>
    <phoneticPr fontId="7" type="noConversion"/>
  </si>
  <si>
    <t>const cancel</t>
    <phoneticPr fontId="7" type="noConversion"/>
  </si>
  <si>
    <t>무의미한 변수를 선택하지 말것</t>
    <phoneticPr fontId="7" type="noConversion"/>
  </si>
  <si>
    <t>무의미한 띄어쓰기가 포함됨</t>
    <phoneticPr fontId="7" type="noConversion"/>
  </si>
  <si>
    <t>const a === "apple"</t>
    <phoneticPr fontId="7" type="noConversion"/>
  </si>
  <si>
    <t>가독성</t>
    <phoneticPr fontId="7" type="noConversion"/>
  </si>
  <si>
    <t>if (statusArr[count].choice !== null)</t>
    <phoneticPr fontId="7" type="noConversion"/>
  </si>
  <si>
    <t xml:space="preserve">const hasPreviousSelection = statusArr[count].choice !== null;
  if (hasPreviousSelection)
</t>
    <phoneticPr fontId="7" type="noConversion"/>
  </si>
  <si>
    <t xml:space="preserve">함수의 기능에 알맞은 함수명을 사용할것 </t>
    <phoneticPr fontId="7" type="noConversion"/>
  </si>
  <si>
    <t>function명: selectExamle</t>
    <phoneticPr fontId="7" type="noConversion"/>
  </si>
  <si>
    <t>function명: showAnswerOption</t>
    <phoneticPr fontId="7" type="noConversion"/>
  </si>
  <si>
    <t>const c = data[count].correctAnswer;</t>
    <phoneticPr fontId="7" type="noConversion"/>
  </si>
  <si>
    <t>스스로 편하자고 변수명을 이니셜을 쓰거나, 약자를 쓰지 말것</t>
    <phoneticPr fontId="7" type="noConversion"/>
  </si>
  <si>
    <t>"P", "F"</t>
    <phoneticPr fontId="7" type="noConversion"/>
  </si>
  <si>
    <t>"PASS" "FAIL"</t>
    <phoneticPr fontId="7" type="noConversion"/>
  </si>
  <si>
    <t>인덱팅</t>
    <phoneticPr fontId="7" type="noConversion"/>
  </si>
  <si>
    <t>else문은 else에 맞추고, else닫는 괄호는 if에 맞추고.</t>
    <phoneticPr fontId="7" type="noConversion"/>
  </si>
  <si>
    <t>score = score + 4.76</t>
    <phoneticPr fontId="7" type="noConversion"/>
  </si>
  <si>
    <t>객체 작성 시 띄어쓰기 원칙</t>
    <phoneticPr fontId="7" type="noConversion"/>
  </si>
  <si>
    <t>{"no.":0, "status":null,</t>
    <phoneticPr fontId="7" type="noConversion"/>
  </si>
  <si>
    <t>{ "no.": 0, "status": null}</t>
    <phoneticPr fontId="7" type="noConversion"/>
  </si>
  <si>
    <t>단순한 배열을 만들 경우, 하드코딩을 하지말고 for문 함수로 배열을 만들것</t>
    <phoneticPr fontId="7" type="noConversion"/>
  </si>
  <si>
    <t>HTML img 태그에는 alt정보를 포함시킬것(img가 죽을경우를 위한 배려)</t>
    <phoneticPr fontId="7" type="noConversion"/>
  </si>
  <si>
    <t>중복값</t>
    <phoneticPr fontId="7" type="noConversion"/>
  </si>
  <si>
    <t>const status = [
  {"no.":1, "status":null, "result":null, "choice":null},
  {"no.":2, "status":null, "result":null, "choice":null},
  {"no.":3, "status":null, "result":null, "choice":null},
]</t>
    <phoneticPr fontId="7" type="noConversion"/>
  </si>
  <si>
    <t xml:space="preserve">const status =[];
for (let i = 0; i &lt; 22; i++) {
    status.push({ "no.": i, "status": null, "result": null, "choice": null });
  }
</t>
    <phoneticPr fontId="7" type="noConversion"/>
  </si>
  <si>
    <t>const scorePerQuestion = 4.76
score = score + corePerQuestion</t>
    <phoneticPr fontId="7" type="noConversion"/>
  </si>
  <si>
    <t>const correctAnserNumber = data[count].correctAnswer;</t>
    <phoneticPr fontId="7" type="noConversion"/>
  </si>
  <si>
    <t>switch (keyCode) {
  case 39:
    handleShowNext();
    break;
  case 13:
    handleStartQuiz();
    break;
  case 37:
    handleShowBefore();
    break;
  case 49:
    exampleLines$[0].click();
    break;
  case 50:
    exampleLines$[1].click();
    break;
  case 51:
    exampleLines$[2].click();
    break;
  case 52:
    exampleLines$[3].click();
    break;
}</t>
    <phoneticPr fontId="7" type="noConversion"/>
  </si>
  <si>
    <t xml:space="preserve">
const keyCode = event.keyCode;
 if (keyCode === 39) {
    handleShowNext();
  } else if (keyCode === 13) {
    handleStartQuiz();
  } else if (keyCode === 37) {
    handleShowBefore();
  } else if (keyCode === 49) {
    exampleLines$[0].click();
  } else if (keyCode === 50) {
    exampleLines$[1].click();
  } else if (keyCode === 51) {
    exampleLines$[2].click();
  } else if (keyCode === 52) {
    exampleLines$[3].click();
  }
}</t>
    <phoneticPr fontId="7" type="noConversion"/>
  </si>
  <si>
    <t>const KEY_CODE = {
  RIGHT_ARROW: 39,
  LEFT_ARROW:37,
  ENTER: 13,
  top 1: 49,
  top 2: 50,
  top 3: 51,
  top 4: 52
}
if (keyCode === KEY_CODE.RIGHT_ARROW) {
  handleShowNext();
}  else if (keyCode === KEY_CODE.ENTER) {
    handleStartQuiz();
} else if (keyCode === KEY_CODE.LEFT_ARROW) {
    handleShowBefore();
   ....</t>
    <phoneticPr fontId="7" type="noConversion"/>
  </si>
  <si>
    <t>(생략)</t>
    <phoneticPr fontId="7" type="noConversion"/>
  </si>
  <si>
    <t>if (statusArr[count-1].status == "solved") {</t>
    <phoneticPr fontId="7" type="noConversion"/>
  </si>
  <si>
    <t>if (statusArr[count - 1].status == "solved") {</t>
    <phoneticPr fontId="7" type="noConversion"/>
  </si>
  <si>
    <t>if (n === 1) {
  return true;
} else{
return false;
}</t>
    <phoneticPr fontId="7" type="noConversion"/>
  </si>
  <si>
    <t>if (n === 1) {
  return true;
}</t>
    <phoneticPr fontId="7" type="noConversion"/>
  </si>
  <si>
    <r>
      <t xml:space="preserve">function handleShowNext() {
  </t>
    </r>
    <r>
      <rPr>
        <b/>
        <sz val="9"/>
        <color theme="1"/>
        <rFont val="맑은 고딕"/>
        <family val="3"/>
        <charset val="129"/>
        <scheme val="minor"/>
      </rPr>
      <t>if</t>
    </r>
    <r>
      <rPr>
        <sz val="9"/>
        <color theme="1"/>
        <rFont val="맑은 고딕"/>
        <family val="3"/>
        <charset val="129"/>
        <scheme val="minor"/>
      </rPr>
      <t xml:space="preserve"> (count !== 22) {
  </t>
    </r>
    <r>
      <rPr>
        <b/>
        <sz val="9"/>
        <color theme="1"/>
        <rFont val="맑은 고딕"/>
        <family val="3"/>
        <charset val="129"/>
        <scheme val="minor"/>
      </rPr>
      <t xml:space="preserve">if </t>
    </r>
    <r>
      <rPr>
        <sz val="9"/>
        <color theme="1"/>
        <rFont val="맑은 고딕"/>
        <family val="3"/>
        <charset val="129"/>
        <scheme val="minor"/>
      </rPr>
      <t xml:space="preserve">(checkAllSubmission()) {
    finishButton$.classList.remove("hidden");
  } </t>
    </r>
    <r>
      <rPr>
        <b/>
        <sz val="9"/>
        <color theme="1"/>
        <rFont val="맑은 고딕"/>
        <family val="3"/>
        <charset val="129"/>
        <scheme val="minor"/>
      </rPr>
      <t>else</t>
    </r>
    <r>
      <rPr>
        <sz val="9"/>
        <color theme="1"/>
        <rFont val="맑은 고딕"/>
        <family val="3"/>
        <charset val="129"/>
        <scheme val="minor"/>
      </rPr>
      <t xml:space="preserve"> {
    count++;
    </t>
    </r>
    <r>
      <rPr>
        <b/>
        <sz val="9"/>
        <color theme="1"/>
        <rFont val="맑은 고딕"/>
        <family val="3"/>
        <charset val="129"/>
        <scheme val="minor"/>
      </rPr>
      <t>if</t>
    </r>
    <r>
      <rPr>
        <sz val="9"/>
        <color theme="1"/>
        <rFont val="맑은 고딕"/>
        <family val="3"/>
        <charset val="129"/>
        <scheme val="minor"/>
      </rPr>
      <t xml:space="preserve"> (statusArr[count-1].status == "solved") {
      statusArr[count-1].status = "submitted";
     </t>
    </r>
    <r>
      <rPr>
        <b/>
        <sz val="9"/>
        <color theme="1"/>
        <rFont val="맑은 고딕"/>
        <family val="3"/>
        <charset val="129"/>
        <scheme val="minor"/>
      </rPr>
      <t xml:space="preserve"> if </t>
    </r>
    <r>
      <rPr>
        <sz val="9"/>
        <color theme="1"/>
        <rFont val="맑은 고딕"/>
        <family val="3"/>
        <charset val="129"/>
        <scheme val="minor"/>
      </rPr>
      <t xml:space="preserve">(count &gt; 1) {
        scoreTable$.children[count-1].children[1].textContent = "제출";
      }
    }
    showQuestion();
    }
  }
}
</t>
    </r>
    <phoneticPr fontId="7" type="noConversion"/>
  </si>
  <si>
    <r>
      <t xml:space="preserve">function handleShowNext() {
</t>
    </r>
    <r>
      <rPr>
        <b/>
        <sz val="9"/>
        <color theme="1"/>
        <rFont val="맑은 고딕"/>
        <family val="3"/>
        <charset val="129"/>
        <scheme val="minor"/>
      </rPr>
      <t xml:space="preserve">  if </t>
    </r>
    <r>
      <rPr>
        <sz val="9"/>
        <color theme="1"/>
        <rFont val="맑은 고딕"/>
        <family val="3"/>
        <charset val="129"/>
        <scheme val="minor"/>
      </rPr>
      <t xml:space="preserve">(count === 22) return;
</t>
    </r>
    <r>
      <rPr>
        <b/>
        <sz val="9"/>
        <color theme="1"/>
        <rFont val="맑은 고딕"/>
        <family val="3"/>
        <charset val="129"/>
        <scheme val="minor"/>
      </rPr>
      <t xml:space="preserve">  if </t>
    </r>
    <r>
      <rPr>
        <sz val="9"/>
        <color theme="1"/>
        <rFont val="맑은 고딕"/>
        <family val="3"/>
        <charset val="129"/>
        <scheme val="minor"/>
      </rPr>
      <t xml:space="preserve">(checkAllSubmission()) {
    finishButton$.classList.remove("hidden");
    return;
  }
  count++;
</t>
    </r>
    <r>
      <rPr>
        <b/>
        <sz val="9"/>
        <color theme="1"/>
        <rFont val="맑은 고딕"/>
        <family val="3"/>
        <charset val="129"/>
        <scheme val="minor"/>
      </rPr>
      <t xml:space="preserve">  if </t>
    </r>
    <r>
      <rPr>
        <sz val="9"/>
        <color theme="1"/>
        <rFont val="맑은 고딕"/>
        <family val="3"/>
        <charset val="129"/>
        <scheme val="minor"/>
      </rPr>
      <t xml:space="preserve">(statusArr[count - 1].status === "solved") {
    statusArr[count - 1].status = "submitted";
</t>
    </r>
    <r>
      <rPr>
        <b/>
        <sz val="9"/>
        <color theme="1"/>
        <rFont val="맑은 고딕"/>
        <family val="3"/>
        <charset val="129"/>
        <scheme val="minor"/>
      </rPr>
      <t xml:space="preserve">    if</t>
    </r>
    <r>
      <rPr>
        <sz val="9"/>
        <color theme="1"/>
        <rFont val="맑은 고딕"/>
        <family val="3"/>
        <charset val="129"/>
        <scheme val="minor"/>
      </rPr>
      <t xml:space="preserve"> (count &gt; 1) scoreTable$.children[count - 1].children[1].textContent = "제출";
  }
  showQuestion();
}
</t>
    </r>
    <phoneticPr fontId="7" type="noConversion"/>
  </si>
  <si>
    <t>function useKey(event) {
  const keyCode = event.keyCode;
 if (keyCode === 39) {
    handleShowNext();
  } else if (keyCode === 13) {
    handleStartQuiz();
  } else if (keyCode === 37) {
    handleShowBefore();
  } else if (keyCode === 49) {
    exampleLines$[0].click();
  } else if (keyCode === 50) {
    exampleLines$[1].click();
  } else if (keyCode === 51) {
    exampleLines$[2].click();
  } else if (keyCode === 52) {
    exampleLines$[3].click();
  }
}</t>
    <phoneticPr fontId="7" type="noConversion"/>
  </si>
  <si>
    <t>if문의 가독성을 향상시키기 위해, 조건을 별도선언하여 상수로 표현(비교문)</t>
    <phoneticPr fontId="7" type="noConversion"/>
  </si>
  <si>
    <t>&lt;img src = ~~~ &gt;</t>
    <phoneticPr fontId="7" type="noConversion"/>
  </si>
  <si>
    <t>const a === "apple  "</t>
    <phoneticPr fontId="7" type="noConversion"/>
  </si>
  <si>
    <t>이벤트(keyboard)</t>
    <phoneticPr fontId="7" type="noConversion"/>
  </si>
  <si>
    <t>event.keyCode()</t>
    <phoneticPr fontId="7" type="noConversion"/>
  </si>
  <si>
    <t>해당 이벤트가 일어난 keyCode 반환</t>
    <phoneticPr fontId="7" type="noConversion"/>
  </si>
  <si>
    <t>&lt;img src = ~~~ alt = "quiz_intro"/&gt;</t>
    <phoneticPr fontId="7" type="noConversion"/>
  </si>
  <si>
    <r>
      <rPr>
        <b/>
        <sz val="11"/>
        <color theme="1"/>
        <rFont val="맑은 고딕"/>
        <family val="3"/>
        <charset val="129"/>
        <scheme val="minor"/>
      </rPr>
      <t>Magic number는</t>
    </r>
    <r>
      <rPr>
        <sz val="11"/>
        <color theme="1"/>
        <rFont val="맑은 고딕"/>
        <family val="2"/>
        <scheme val="minor"/>
      </rPr>
      <t xml:space="preserve"> 상수로 만들어서 의도를 명확</t>
    </r>
    <phoneticPr fontId="7" type="noConversion"/>
  </si>
  <si>
    <t>data속성 // data set // data attributes</t>
    <phoneticPr fontId="7" type="noConversion"/>
  </si>
  <si>
    <t>이벤트 위임</t>
    <phoneticPr fontId="7" type="noConversion"/>
  </si>
  <si>
    <t>setAttribute</t>
    <phoneticPr fontId="7" type="noConversion"/>
  </si>
  <si>
    <t>고차함수</t>
    <phoneticPr fontId="7" type="noConversion"/>
  </si>
  <si>
    <t>인자, 인수</t>
    <phoneticPr fontId="7" type="noConversion"/>
  </si>
  <si>
    <t>주인</t>
    <phoneticPr fontId="7" type="noConversion"/>
  </si>
  <si>
    <t>-</t>
    <phoneticPr fontId="7" type="noConversion"/>
  </si>
  <si>
    <t>구분</t>
    <phoneticPr fontId="7" type="noConversion"/>
  </si>
  <si>
    <t>내용</t>
    <phoneticPr fontId="7" type="noConversion"/>
  </si>
  <si>
    <t>요령</t>
    <phoneticPr fontId="7" type="noConversion"/>
  </si>
  <si>
    <t>순번</t>
    <phoneticPr fontId="7" type="noConversion"/>
  </si>
  <si>
    <t>컨벤션</t>
    <phoneticPr fontId="7" type="noConversion"/>
  </si>
  <si>
    <t>연산기호 좌우 띄어쓰기</t>
    <phoneticPr fontId="7" type="noConversion"/>
  </si>
  <si>
    <t>세미콜론 누락여부</t>
    <phoneticPr fontId="7" type="noConversion"/>
  </si>
  <si>
    <t>strict Equility 지향</t>
    <phoneticPr fontId="7" type="noConversion"/>
  </si>
  <si>
    <t>이퀄리티간의 비교// =하나만 쓸때가 언제인지 // ==를 써야만할때가 언제인지</t>
    <phoneticPr fontId="7" type="noConversion"/>
  </si>
  <si>
    <t>식별자</t>
    <phoneticPr fontId="7" type="noConversion"/>
  </si>
  <si>
    <t>객체지향모델</t>
    <phoneticPr fontId="7" type="noConversion"/>
  </si>
  <si>
    <t>8/8</t>
  </si>
  <si>
    <r>
      <t xml:space="preserve">this라는 키워드는 function안에서 별도선언없이 쓸수 있는 키워드이다. ( 내장된 키웓, 내장된 변수라고 볼 수 있음)(argument도 마찬가지이다.)
* arrow function은 예외이다. 화살표함수에서  'this'를 쓰면 다른 변수와 마찬가지로 scope chain을 따라 변수를 찾게 될것이다.
 - this가 함수를 더욱 유연하고 재사용성이 뛰어나게 만들어준다.
 - 단 무분별한 사용은 좋지 않다. 올바른 사용처에대한 학습이 선행돼야 한다.
 - 주 활용 용도는 객체 지향 프로그래밍의 구현이다.
 </t>
    </r>
    <r>
      <rPr>
        <b/>
        <sz val="11"/>
        <color theme="1"/>
        <rFont val="맑은 고딕"/>
        <family val="3"/>
        <charset val="129"/>
        <scheme val="minor"/>
      </rPr>
      <t>암튼</t>
    </r>
    <r>
      <rPr>
        <b/>
        <sz val="11"/>
        <color theme="1"/>
        <rFont val="맑은 고딕"/>
        <family val="2"/>
        <scheme val="minor"/>
      </rPr>
      <t xml:space="preserve"> 비교적 어려운 개념이니,, 이해만 하고 해석시에만 쓰고, 응용이나 사용은 시기상조라고 함</t>
    </r>
    <phoneticPr fontId="7" type="noConversion"/>
  </si>
  <si>
    <t xml:space="preserve"> </t>
    <phoneticPr fontId="7" type="noConversion"/>
  </si>
  <si>
    <t>탭 말고 스페이스바 활용법(vs코드)</t>
    <phoneticPr fontId="7" type="noConversion"/>
  </si>
  <si>
    <t>strict 모드 // 개요 //사용예 //필요한 이유 //</t>
    <phoneticPr fontId="7" type="noConversion"/>
  </si>
  <si>
    <t>에러 케이스 정리</t>
    <phoneticPr fontId="7" type="noConversion"/>
  </si>
  <si>
    <t xml:space="preserve">this'는 해당 함수가 '어떻게'실행되느냐에 따라 결정된다.
실행됐을 때 결정되기 때문에 선언문만 보지말고, 실행된 것까지 보고 'this'를 추정해야할 것이다. 
 * 대부분의 상황에서 'this'는 객체로 쓰임
 * JS에서 함수의 실행 경우의 수는 4가지가 있다.
  1. Regular Function Call (ex console.log();)
  2. Dot Notation(Object Method Call
  3. Call, Apply, Bind
  4. "new" Keyword
 * 각 실행 유형에 따라 this는 아래와 같다.
</t>
    <phoneticPr fontId="7" type="noConversion"/>
  </si>
  <si>
    <t xml:space="preserve">  1. Regular Function Call //일반함수실행
     &gt; 글로벌 객체임. 브라우저에서는 'window'객체
     &gt; 그런데 window를 객체로 활용하려고 'this'를 쓰는 경우는 없기 때문에, this를 잘못한 case라고 보면 될 것임.
     * 그런데 strict mode 적용 시에는 'this'값은 global object가 아니라 'undefined' 이다. </t>
    <phoneticPr fontId="7" type="noConversion"/>
  </si>
  <si>
    <t>2. Dot Notation(Object Method Call)
 &gt;&gt; ken.foo(); 와 같이 객체에 한하여 함수를 method로서 실행하는 듯한 상황이다. 
 &gt; 이 경우 'this'는 Dot전의 ken. 즉 해당 객체가 될 것이다.</t>
    <phoneticPr fontId="7" type="noConversion"/>
  </si>
  <si>
    <t>javascript에는 closure라는 게 있다.</t>
    <phoneticPr fontId="7" type="noConversion"/>
  </si>
  <si>
    <t xml:space="preserve">$(#btnStart2").click(hello()); 라는 코드를 보게됐는데, 스타트버튼2를 클릭하면 hello 함수를 수행하는것처럼 보인다.
만약 그렇다면 addEventListener를 쓰는건 굳이 복잡한 코딩 아닌가??
$(#btnStart2").addEventListener("click", hello)가 될테니?? 나중에 확인필요 </t>
    <phoneticPr fontId="7" type="noConversion"/>
  </si>
  <si>
    <t xml:space="preserve">  3. Call, Apply, Bind
 - .call 메소드는 첫 번째 인자로 받은 값을 this로 설정하여 함수를 실행합니다.
 -apply 메소드: 두 번째 인자로 배열을 받을 수 있으며, 해당 배열의 모든 요소들을 함수의 인자로 전달한다.
 - .bind 메소드 : call과 유사하지만 실행하는 메소드가 아니라 함수를 반환하는 것으로 종료 // bind로 묶어놓은 다른 함수를 실행해야 실행됨</t>
    <phoneticPr fontId="7" type="noConversion"/>
  </si>
  <si>
    <t xml:space="preserve">  4. "new" Keyword
 - new keyword를 붙여서 함수를 실행하는 것은 '생성자함수'이고,
  생성자 함수는 신규배열을 만들어 실행하는 원칙을 갖고 있다. 
  함수명과 동일한 객체가 생성되기 때문에,. 생성자 함수의 this는 함수명과 동일한 빈 객체이다.</t>
    <phoneticPr fontId="7" type="noConversion"/>
  </si>
  <si>
    <t>생성자 함수 키워드 new와 this의 관계를 배우던 중, new Date()와 Date()의 차이도 생성자함수의 차이인지 궁금해졌음</t>
    <phoneticPr fontId="7" type="noConversion"/>
  </si>
  <si>
    <t>등록날짜</t>
    <phoneticPr fontId="7" type="noConversion"/>
  </si>
  <si>
    <t>목표기한</t>
    <phoneticPr fontId="7" type="noConversion"/>
  </si>
  <si>
    <t>초과</t>
    <phoneticPr fontId="7" type="noConversion"/>
  </si>
  <si>
    <t>우선순위</t>
    <phoneticPr fontId="7" type="noConversion"/>
  </si>
  <si>
    <t>포탈강의 완료/퀴즈 토론</t>
    <phoneticPr fontId="7" type="noConversion"/>
  </si>
  <si>
    <t>블로그 만들기 ㅡㅡ</t>
    <phoneticPr fontId="7" type="noConversion"/>
  </si>
  <si>
    <t>줌 따라하기 고고</t>
    <phoneticPr fontId="7" type="noConversion"/>
  </si>
  <si>
    <t>완료(예정)</t>
    <phoneticPr fontId="7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</si>
  <si>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oString();</t>
    </r>
    <phoneticPr fontId="7" type="noConversion"/>
  </si>
  <si>
    <r>
      <t>i</t>
    </r>
    <r>
      <rPr>
        <sz val="11"/>
        <color theme="1"/>
        <rFont val="맑은 고딕"/>
        <family val="2"/>
        <charset val="129"/>
        <scheme val="minor"/>
      </rPr>
      <t xml:space="preserve">nt를 </t>
    </r>
    <r>
      <rPr>
        <sz val="11"/>
        <color theme="1"/>
        <rFont val="맑은 고딕"/>
        <family val="2"/>
        <charset val="129"/>
        <scheme val="minor"/>
      </rPr>
      <t>string화</t>
    </r>
    <phoneticPr fontId="7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</si>
  <si>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omeint.toString();</t>
    </r>
    <phoneticPr fontId="7" type="noConversion"/>
  </si>
  <si>
    <t>replaceall</t>
    <phoneticPr fontId="7" type="noConversion"/>
  </si>
  <si>
    <t>일부문자,특정문자 전체제거</t>
    <phoneticPr fontId="7" type="noConversion"/>
  </si>
  <si>
    <t>a.replace(somethingstring);</t>
    <phoneticPr fontId="7" type="noConversion"/>
  </si>
  <si>
    <t>크롬앱 완성시키기</t>
    <phoneticPr fontId="7" type="noConversion"/>
  </si>
  <si>
    <t>블로그 새글 올리기</t>
    <phoneticPr fontId="7" type="noConversion"/>
  </si>
  <si>
    <t>ctl+f</t>
    <phoneticPr fontId="7" type="noConversion"/>
  </si>
  <si>
    <t>(+ - % = )</t>
    <phoneticPr fontId="7" type="noConversion"/>
  </si>
  <si>
    <t xml:space="preserve">('==', '=') </t>
    <phoneticPr fontId="7" type="noConversion"/>
  </si>
  <si>
    <t>if문 괄호 인덴팅 점검</t>
    <phoneticPr fontId="7" type="noConversion"/>
  </si>
  <si>
    <t>if,for 띄어쓰기</t>
    <phoneticPr fontId="7" type="noConversion"/>
  </si>
  <si>
    <t>if,for</t>
    <phoneticPr fontId="7" type="noConversion"/>
  </si>
  <si>
    <t>if (조건) {함수}</t>
    <phoneticPr fontId="7" type="noConversion"/>
  </si>
  <si>
    <t>자세히</t>
    <phoneticPr fontId="7" type="noConversion"/>
  </si>
  <si>
    <t>특히 else의 괄호 닫기는 if에 맞출것</t>
    <phoneticPr fontId="7" type="noConversion"/>
  </si>
  <si>
    <t>자세히 보기</t>
    <phoneticPr fontId="7" type="noConversion"/>
  </si>
  <si>
    <t>오타</t>
    <phoneticPr fontId="7" type="noConversion"/>
  </si>
  <si>
    <t>영단어 오타 없는지 확인</t>
    <phoneticPr fontId="7" type="noConversion"/>
  </si>
  <si>
    <t>명명</t>
    <phoneticPr fontId="7" type="noConversion"/>
  </si>
  <si>
    <t>의미에 충실한 명명인지 확인</t>
    <phoneticPr fontId="7" type="noConversion"/>
  </si>
  <si>
    <t>CSS</t>
    <phoneticPr fontId="7" type="noConversion"/>
  </si>
  <si>
    <t>속성 표기순서 점검</t>
    <phoneticPr fontId="7" type="noConversion"/>
  </si>
  <si>
    <t>콜론 앞뒤 띄어쓰기, 세미콜론 누락점검</t>
    <phoneticPr fontId="7" type="noConversion"/>
  </si>
  <si>
    <t>MS Word</t>
    <phoneticPr fontId="7" type="noConversion"/>
  </si>
  <si>
    <t>객체가 길어질 경우,  key와 value가 한눈에 들어오도록 세로로 표현할것</t>
    <phoneticPr fontId="7" type="noConversion"/>
  </si>
  <si>
    <t>기능</t>
    <phoneticPr fontId="7" type="noConversion"/>
  </si>
  <si>
    <t>let, const 맞게 쓰였는지 여부</t>
    <phoneticPr fontId="7" type="noConversion"/>
  </si>
  <si>
    <t>가독성</t>
    <phoneticPr fontId="7" type="noConversion"/>
  </si>
  <si>
    <t>상수사용을 통한 발전가능여부 점검</t>
    <phoneticPr fontId="7" type="noConversion"/>
  </si>
  <si>
    <t>하드코딩 줄일 수 있는지 점검</t>
    <phoneticPr fontId="7" type="noConversion"/>
  </si>
  <si>
    <t xml:space="preserve">allselector 사용 / for문 사용 / </t>
    <phoneticPr fontId="7" type="noConversion"/>
  </si>
  <si>
    <t>text-indednt</t>
    <phoneticPr fontId="7" type="noConversion"/>
  </si>
  <si>
    <t>들여쓰기</t>
    <phoneticPr fontId="7" type="noConversion"/>
  </si>
  <si>
    <t>.in { text-indent: 30px; }</t>
    <phoneticPr fontId="7" type="noConversion"/>
  </si>
  <si>
    <t>color</t>
    <phoneticPr fontId="7" type="noConversion"/>
  </si>
  <si>
    <t>글자 색</t>
    <phoneticPr fontId="7" type="noConversion"/>
  </si>
  <si>
    <t>paddinng</t>
  </si>
  <si>
    <t>paddinng(border안쪽)</t>
  </si>
  <si>
    <t>padding: 20px ;</t>
  </si>
  <si>
    <t>vertical-align</t>
    <phoneticPr fontId="7" type="noConversion"/>
  </si>
  <si>
    <t>가로정렬 규칙 설정</t>
    <phoneticPr fontId="7" type="noConversion"/>
  </si>
  <si>
    <t>세로정렬 규칙 설정</t>
    <phoneticPr fontId="7" type="noConversion"/>
  </si>
  <si>
    <t>글자서식</t>
    <phoneticPr fontId="7" type="noConversion"/>
  </si>
  <si>
    <t>셀서식</t>
    <phoneticPr fontId="7" type="noConversion"/>
  </si>
  <si>
    <t>top,middle,bottom 등 / inline이나 inline-block요소에만 적용됨. 따라서 block요소인 div엔 못쓰고 td에는 사용가능</t>
    <phoneticPr fontId="7" type="noConversion"/>
  </si>
  <si>
    <t>-</t>
    <phoneticPr fontId="7" type="noConversion"/>
  </si>
  <si>
    <t>truthy</t>
    <phoneticPr fontId="7" type="noConversion"/>
  </si>
  <si>
    <t>falsy</t>
    <phoneticPr fontId="7" type="noConversion"/>
  </si>
  <si>
    <t>boolean판정 필요시 준true로 평가받는 값</t>
    <phoneticPr fontId="7" type="noConversion"/>
  </si>
  <si>
    <t>boolean판정 필요시 준false로 평가받는 값</t>
    <phoneticPr fontId="7" type="noConversion"/>
  </si>
  <si>
    <t>falsy가 아닌 나머지 값 전체(예: false, 0, -0, 0n, "", null, undefined와 NaN 등)</t>
    <phoneticPr fontId="7" type="noConversion"/>
  </si>
  <si>
    <t>논리연산자</t>
    <phoneticPr fontId="7" type="noConversion"/>
  </si>
  <si>
    <t>부정연산자</t>
    <phoneticPr fontId="7" type="noConversion"/>
  </si>
  <si>
    <t>이게 맞는소리인가?? 아닌거 같음..</t>
    <phoneticPr fontId="7" type="noConversion"/>
  </si>
  <si>
    <t>innerText, innerHTML, textContent의 차이점</t>
    <phoneticPr fontId="7" type="noConversion"/>
  </si>
  <si>
    <t>git허브에 What I learned</t>
    <phoneticPr fontId="7" type="noConversion"/>
  </si>
  <si>
    <t>if의 Depth를 줄일 여지가 있는지 점검</t>
    <phoneticPr fontId="7" type="noConversion"/>
  </si>
  <si>
    <t>자습</t>
    <phoneticPr fontId="7" type="noConversion"/>
  </si>
  <si>
    <t xml:space="preserve">button사용시 적절한 type을 선택한다. </t>
    <phoneticPr fontId="7" type="noConversion"/>
  </si>
  <si>
    <t>Default type="submit"이 있으나,
기재하는 것이 실수를 막고, 정확한 의미가 기록되어 사후관리가 편함</t>
    <phoneticPr fontId="7" type="noConversion"/>
  </si>
  <si>
    <t>이승채</t>
    <phoneticPr fontId="7" type="noConversion"/>
  </si>
  <si>
    <t>텍스트를 삽입할때 &lt;pre&gt;&lt;/pre&gt;에 사용하면, 여백과 줄바꿈이 브라우저에 그대로 사용됨</t>
    <phoneticPr fontId="7" type="noConversion"/>
  </si>
  <si>
    <t>code삽입 시, .사용태그</t>
    <phoneticPr fontId="7" type="noConversion"/>
  </si>
  <si>
    <t>&lt;pre&gt;&lt;/pre&gt;</t>
    <phoneticPr fontId="7" type="noConversion"/>
  </si>
  <si>
    <t>&lt;code&gt;&lt;/code&gt;</t>
    <phoneticPr fontId="7" type="noConversion"/>
  </si>
  <si>
    <t>띄어쓰기와 줄바꿈을 브라우저에 그대로 반영</t>
    <phoneticPr fontId="7" type="noConversion"/>
  </si>
  <si>
    <t>&lt;article&gt;</t>
    <phoneticPr fontId="7" type="noConversion"/>
  </si>
  <si>
    <t>&lt;aside&gt;</t>
    <phoneticPr fontId="7" type="noConversion"/>
  </si>
  <si>
    <t>&lt;details&gt;</t>
    <phoneticPr fontId="7" type="noConversion"/>
  </si>
  <si>
    <t>&lt;figcaption&gt;</t>
    <phoneticPr fontId="7" type="noConversion"/>
  </si>
  <si>
    <t>&lt;figure&gt;</t>
    <phoneticPr fontId="7" type="noConversion"/>
  </si>
  <si>
    <t>&lt;footer&gt;</t>
    <phoneticPr fontId="7" type="noConversion"/>
  </si>
  <si>
    <t>&lt;header&gt;</t>
    <phoneticPr fontId="7" type="noConversion"/>
  </si>
  <si>
    <t>&lt;main&gt;</t>
    <phoneticPr fontId="7" type="noConversion"/>
  </si>
  <si>
    <t>&lt;nav&gt;</t>
    <phoneticPr fontId="7" type="noConversion"/>
  </si>
  <si>
    <t>&lt;section&gt;</t>
    <phoneticPr fontId="7" type="noConversion"/>
  </si>
  <si>
    <t>&lt;summary&gt;</t>
    <phoneticPr fontId="7" type="noConversion"/>
  </si>
  <si>
    <t>&lt;time&gt;</t>
    <phoneticPr fontId="7" type="noConversion"/>
  </si>
  <si>
    <t>머리말</t>
    <phoneticPr fontId="7" type="noConversion"/>
  </si>
  <si>
    <t>사이드바</t>
    <phoneticPr fontId="7" type="noConversion"/>
  </si>
  <si>
    <t>섹션 내부의 각 컨텐츠</t>
    <phoneticPr fontId="7" type="noConversion"/>
  </si>
  <si>
    <t>본문(컨텐츠영역)</t>
    <phoneticPr fontId="7" type="noConversion"/>
  </si>
  <si>
    <t>제작 정보와 저작권 정보 표시</t>
    <phoneticPr fontId="7" type="noConversion"/>
  </si>
  <si>
    <t>&lt;adress&gt;</t>
    <phoneticPr fontId="7" type="noConversion"/>
  </si>
  <si>
    <t>연락처</t>
    <phoneticPr fontId="7" type="noConversion"/>
  </si>
  <si>
    <t xml:space="preserve">문서 작성 날짜와 시간을 의미한다. </t>
    <phoneticPr fontId="7" type="noConversion"/>
  </si>
  <si>
    <t>OOP 형태</t>
    <phoneticPr fontId="7" type="noConversion"/>
  </si>
  <si>
    <t>코딩 단순화가능성 점검</t>
    <phoneticPr fontId="7" type="noConversion"/>
  </si>
  <si>
    <t>falsy활용, 증가(감)연산자 활용 등</t>
    <phoneticPr fontId="7" type="noConversion"/>
  </si>
  <si>
    <t>export</t>
    <phoneticPr fontId="7" type="noConversion"/>
  </si>
  <si>
    <t>단수/복수형 활용에 유의</t>
    <phoneticPr fontId="7" type="noConversion"/>
  </si>
  <si>
    <t>DOM 선언부는 초반에 모아두기</t>
    <phoneticPr fontId="7" type="noConversion"/>
  </si>
  <si>
    <t xml:space="preserve"> 트리쉐이킹</t>
    <phoneticPr fontId="7" type="noConversion"/>
  </si>
  <si>
    <t>mergeRequest와 readme.md에 표시</t>
    <phoneticPr fontId="7" type="noConversion"/>
  </si>
  <si>
    <t>Todo 완료여부 summary</t>
    <phoneticPr fontId="7" type="noConversion"/>
  </si>
  <si>
    <t>BEM</t>
    <phoneticPr fontId="7" type="noConversion"/>
  </si>
  <si>
    <t>style유의</t>
    <phoneticPr fontId="7" type="noConversion"/>
  </si>
  <si>
    <t>과제실시(과제없음)</t>
    <phoneticPr fontId="7" type="noConversion"/>
  </si>
  <si>
    <t>week5(Break)</t>
    <phoneticPr fontId="7" type="noConversion"/>
  </si>
  <si>
    <t>prototype</t>
    <phoneticPr fontId="7" type="noConversion"/>
  </si>
  <si>
    <t>최소6개</t>
    <phoneticPr fontId="7" type="noConversion"/>
  </si>
  <si>
    <t>1알고리즘(뒤집기)</t>
    <phoneticPr fontId="7" type="noConversion"/>
  </si>
  <si>
    <t>취소</t>
    <phoneticPr fontId="7" type="noConversion"/>
  </si>
  <si>
    <t>완료</t>
    <phoneticPr fontId="7" type="noConversion"/>
  </si>
  <si>
    <t>createTextNode</t>
    <phoneticPr fontId="7" type="noConversion"/>
  </si>
  <si>
    <t>타이포라 문법PDF1독</t>
    <phoneticPr fontId="7" type="noConversion"/>
  </si>
  <si>
    <t>비고</t>
    <phoneticPr fontId="7" type="noConversion"/>
  </si>
  <si>
    <t>EventHandler 함수 명명은 handle+eliment+event로..</t>
    <phoneticPr fontId="7" type="noConversion"/>
  </si>
  <si>
    <t>(생략)</t>
    <phoneticPr fontId="7" type="noConversion"/>
  </si>
  <si>
    <t>책 : 클린코드</t>
    <phoneticPr fontId="7" type="noConversion"/>
  </si>
  <si>
    <t>책 : 클린코드</t>
    <phoneticPr fontId="7" type="noConversion"/>
  </si>
  <si>
    <t>책 : 유돈노 자바스크립트</t>
    <phoneticPr fontId="7" type="noConversion"/>
  </si>
  <si>
    <t>JS변수:카멜 / JS상수:대문자Snake / ID,class:BEM 또는 케밥</t>
    <phoneticPr fontId="7" type="noConversion"/>
  </si>
  <si>
    <t>b</t>
    <phoneticPr fontId="7" type="noConversion"/>
  </si>
  <si>
    <t>&lt;b&gt;&lt;/b&gt;</t>
    <phoneticPr fontId="7" type="noConversion"/>
  </si>
  <si>
    <t>em</t>
    <phoneticPr fontId="7" type="noConversion"/>
  </si>
  <si>
    <t>강조(Italic 서체)</t>
    <phoneticPr fontId="7" type="noConversion"/>
  </si>
  <si>
    <t>i</t>
    <phoneticPr fontId="7" type="noConversion"/>
  </si>
  <si>
    <t>&lt;em&gt;&lt;/em&gt;</t>
    <phoneticPr fontId="7" type="noConversion"/>
  </si>
  <si>
    <t>&lt;i&gt;&lt;/i&gt;</t>
    <phoneticPr fontId="7" type="noConversion"/>
  </si>
  <si>
    <t>small</t>
    <phoneticPr fontId="7" type="noConversion"/>
  </si>
  <si>
    <t>문장중 일부 단어만 작은 fontsize</t>
    <phoneticPr fontId="7" type="noConversion"/>
  </si>
  <si>
    <t>&lt;h2&gt;제이름은&lt;small&gt;김기민&lt;/small&gt;입니다.&lt;h2&gt;</t>
    <phoneticPr fontId="7" type="noConversion"/>
  </si>
  <si>
    <t>mark</t>
    <phoneticPr fontId="7" type="noConversion"/>
  </si>
  <si>
    <t>del</t>
    <phoneticPr fontId="7" type="noConversion"/>
  </si>
  <si>
    <t>&lt;mark&gt;&lt;/mark&gt;</t>
    <phoneticPr fontId="7" type="noConversion"/>
  </si>
  <si>
    <t>&lt;del&gt;&lt;/del&gt;</t>
    <phoneticPr fontId="7" type="noConversion"/>
  </si>
  <si>
    <t>삭선</t>
    <phoneticPr fontId="7" type="noConversion"/>
  </si>
  <si>
    <t>형광(하이라이트)표시</t>
    <phoneticPr fontId="7" type="noConversion"/>
  </si>
  <si>
    <t>-</t>
    <phoneticPr fontId="7" type="noConversion"/>
  </si>
  <si>
    <t>&lt;div&gt;</t>
    <phoneticPr fontId="7" type="noConversion"/>
  </si>
  <si>
    <t>ins</t>
    <phoneticPr fontId="7" type="noConversion"/>
  </si>
  <si>
    <t>&lt;ins&gt;&lt;/ins&gt;</t>
    <phoneticPr fontId="7" type="noConversion"/>
  </si>
  <si>
    <t>del과 함께 쓰이며, insert, 즉 (지워진자리에)삽입된문구를 뜻함</t>
    <phoneticPr fontId="7" type="noConversion"/>
  </si>
  <si>
    <t>밑줄</t>
    <phoneticPr fontId="7" type="noConversion"/>
  </si>
  <si>
    <t>탭이아니라 스페이스 쓰기</t>
    <phoneticPr fontId="7" type="noConversion"/>
  </si>
  <si>
    <t>setTimeout</t>
    <phoneticPr fontId="7" type="noConversion"/>
  </si>
  <si>
    <t>setTimeout(function, 주기(miliseconds)</t>
    <phoneticPr fontId="7" type="noConversion"/>
  </si>
  <si>
    <t>clearTimeout</t>
    <phoneticPr fontId="7" type="noConversion"/>
  </si>
  <si>
    <t>setTimeout의 해제</t>
    <phoneticPr fontId="7" type="noConversion"/>
  </si>
  <si>
    <t>clearTimeout(timerId);</t>
    <phoneticPr fontId="7" type="noConversion"/>
  </si>
  <si>
    <t>화요일 2시 스터디</t>
    <phoneticPr fontId="7" type="noConversion"/>
  </si>
  <si>
    <t>splice</t>
    <phoneticPr fontId="7" type="noConversion"/>
  </si>
  <si>
    <t>특정 index의 값 삭제</t>
    <phoneticPr fontId="7" type="noConversion"/>
  </si>
  <si>
    <t>a.splice(startIndex~EndIndex)</t>
    <phoneticPr fontId="7" type="noConversion"/>
  </si>
  <si>
    <t>예) Array.splice(2,3) : 2번째 원소부터 3개를 제거.. 인덱스는 1부터 시작함</t>
    <phoneticPr fontId="7" type="noConversion"/>
  </si>
  <si>
    <t xml:space="preserve">이번주 알고리즘하기 </t>
    <phoneticPr fontId="7" type="noConversion"/>
  </si>
  <si>
    <t>책 : 자바스크립트 코드 30페이지</t>
    <phoneticPr fontId="7" type="noConversion"/>
  </si>
  <si>
    <t>드림코딩 유튜브 보고 / 정리</t>
    <phoneticPr fontId="7" type="noConversion"/>
  </si>
  <si>
    <t>promise</t>
    <phoneticPr fontId="7" type="noConversion"/>
  </si>
  <si>
    <t>instance</t>
    <phoneticPr fontId="7" type="noConversion"/>
  </si>
  <si>
    <t>최수종찾기 만들기(한번에 2개까지만)</t>
    <phoneticPr fontId="7" type="noConversion"/>
  </si>
  <si>
    <t>최수종찾기(시계달기)</t>
    <phoneticPr fontId="7" type="noConversion"/>
  </si>
  <si>
    <t>클레이스왑-퍼</t>
    <phoneticPr fontId="7" type="noConversion"/>
  </si>
  <si>
    <t>오르비-퍼</t>
  </si>
  <si>
    <t>오르비-퍼</t>
    <phoneticPr fontId="7" type="noConversion"/>
  </si>
  <si>
    <t>자산기준</t>
  </si>
  <si>
    <t>자산기준</t>
    <phoneticPr fontId="7" type="noConversion"/>
  </si>
  <si>
    <t>클레이튼</t>
    <phoneticPr fontId="7" type="noConversion"/>
  </si>
  <si>
    <t>클레이스왑기준</t>
    <phoneticPr fontId="7" type="noConversion"/>
  </si>
  <si>
    <t>퍼기준</t>
    <phoneticPr fontId="7" type="noConversion"/>
  </si>
  <si>
    <t>오르비기준</t>
    <phoneticPr fontId="7" type="noConversion"/>
  </si>
  <si>
    <t>수령가능퍼</t>
  </si>
  <si>
    <t>수령가능퍼</t>
    <phoneticPr fontId="7" type="noConversion"/>
  </si>
  <si>
    <t>단가</t>
    <phoneticPr fontId="7" type="noConversion"/>
  </si>
  <si>
    <t>클레이스왑</t>
    <phoneticPr fontId="7" type="noConversion"/>
  </si>
  <si>
    <t>퍼</t>
    <phoneticPr fontId="7" type="noConversion"/>
  </si>
  <si>
    <t>오르비</t>
    <phoneticPr fontId="7" type="noConversion"/>
  </si>
  <si>
    <t>클레이튼단가</t>
    <phoneticPr fontId="7" type="noConversion"/>
  </si>
  <si>
    <t>보유금액</t>
    <phoneticPr fontId="7" type="noConversion"/>
  </si>
  <si>
    <t>보유금액 계</t>
    <phoneticPr fontId="7" type="noConversion"/>
  </si>
  <si>
    <t>수량기준</t>
    <phoneticPr fontId="7" type="noConversion"/>
  </si>
  <si>
    <t>단가기준</t>
    <phoneticPr fontId="7" type="noConversion"/>
  </si>
  <si>
    <t>금액기준</t>
    <phoneticPr fontId="7" type="noConversion"/>
  </si>
  <si>
    <t>지갑기준</t>
    <phoneticPr fontId="7" type="noConversion"/>
  </si>
  <si>
    <t>점심</t>
    <phoneticPr fontId="7" type="noConversion"/>
  </si>
  <si>
    <t>수량 계</t>
    <phoneticPr fontId="7" type="noConversion"/>
  </si>
  <si>
    <t>클레이튼-이더리움</t>
    <phoneticPr fontId="7" type="noConversion"/>
  </si>
  <si>
    <t>이더리움</t>
    <phoneticPr fontId="7" type="noConversion"/>
  </si>
  <si>
    <t>클레이튼-타클레이</t>
  </si>
  <si>
    <t>클레이튼-타클레이</t>
    <phoneticPr fontId="7" type="noConversion"/>
  </si>
  <si>
    <t>타클레이</t>
    <phoneticPr fontId="7" type="noConversion"/>
  </si>
  <si>
    <t>8/21 wil</t>
    <phoneticPr fontId="7" type="noConversion"/>
  </si>
  <si>
    <t>모달? 뭔지</t>
    <phoneticPr fontId="7" type="noConversion"/>
  </si>
  <si>
    <t>알아보려고 적어만 놓은 리스트</t>
    <phoneticPr fontId="7" type="noConversion"/>
  </si>
  <si>
    <t>parcel</t>
    <phoneticPr fontId="7" type="noConversion"/>
  </si>
  <si>
    <t>번들링</t>
    <phoneticPr fontId="7" type="noConversion"/>
  </si>
  <si>
    <t>,….</t>
    <phoneticPr fontId="7" type="noConversion"/>
  </si>
  <si>
    <t>이벤트루프</t>
    <phoneticPr fontId="7" type="noConversion"/>
  </si>
  <si>
    <t>비동기</t>
    <phoneticPr fontId="7" type="noConversion"/>
  </si>
  <si>
    <t>비동기알아보기</t>
    <phoneticPr fontId="7" type="noConversion"/>
  </si>
  <si>
    <t>8/31 알고리즘하나하기</t>
    <phoneticPr fontId="7" type="noConversion"/>
  </si>
  <si>
    <t>이번주 과제 중 퀴즈 12개 하기</t>
    <phoneticPr fontId="7" type="noConversion"/>
  </si>
  <si>
    <t>은진이한테 돈보내주기</t>
    <phoneticPr fontId="7" type="noConversion"/>
  </si>
  <si>
    <t>업비트로 돈보내기</t>
    <phoneticPr fontId="7" type="noConversion"/>
  </si>
  <si>
    <t>9/1 부트캠프 신청</t>
    <phoneticPr fontId="7" type="noConversion"/>
  </si>
  <si>
    <t>매트릭스 내놓기</t>
    <phoneticPr fontId="7" type="noConversion"/>
  </si>
  <si>
    <t>재활용 쓰레기 봉투</t>
    <phoneticPr fontId="7" type="noConversion"/>
  </si>
  <si>
    <t>취소</t>
    <phoneticPr fontId="7" type="noConversion"/>
  </si>
  <si>
    <t>9/8 과외 7시</t>
    <phoneticPr fontId="7" type="noConversion"/>
  </si>
  <si>
    <t>완료</t>
    <phoneticPr fontId="7" type="noConversion"/>
  </si>
  <si>
    <t>검색어로 a서치 달기</t>
    <phoneticPr fontId="7" type="noConversion"/>
  </si>
  <si>
    <t>금요일 퀴즈 답듣기</t>
    <phoneticPr fontId="7" type="noConversion"/>
  </si>
  <si>
    <t>포탈 강의 듣기(recursion+webBasic)</t>
    <phoneticPr fontId="7" type="noConversion"/>
  </si>
  <si>
    <t>완료</t>
    <phoneticPr fontId="7" type="noConversion"/>
  </si>
  <si>
    <t>사이드메뉴 줄이기 기능 구현</t>
    <phoneticPr fontId="7" type="noConversion"/>
  </si>
  <si>
    <t>SEO, grid, 미디어쿼리 확인</t>
    <phoneticPr fontId="7" type="noConversion"/>
  </si>
  <si>
    <t>서울시 대출지원제도 확인</t>
    <phoneticPr fontId="7" type="noConversion"/>
  </si>
  <si>
    <t>농협카드 비번설정</t>
    <phoneticPr fontId="7" type="noConversion"/>
  </si>
  <si>
    <t>코딩테스트</t>
    <phoneticPr fontId="7" type="noConversion"/>
  </si>
  <si>
    <t>과제 손대기</t>
    <phoneticPr fontId="7" type="noConversion"/>
  </si>
  <si>
    <t>8월 육아휴직급여신청</t>
    <phoneticPr fontId="7" type="noConversion"/>
  </si>
  <si>
    <t>취소</t>
    <phoneticPr fontId="7" type="noConversion"/>
  </si>
  <si>
    <t>예비 프로젝트 3개 완료</t>
    <phoneticPr fontId="7" type="noConversion"/>
  </si>
  <si>
    <t>지도달기 / 거리 계산공식 달기 / 카카오 맵 삭제</t>
    <phoneticPr fontId="7" type="noConversion"/>
  </si>
  <si>
    <t>travel</t>
    <phoneticPr fontId="7" type="noConversion"/>
  </si>
  <si>
    <t>receipt</t>
    <phoneticPr fontId="7" type="noConversion"/>
  </si>
  <si>
    <t>Investment</t>
    <phoneticPr fontId="7" type="noConversion"/>
  </si>
  <si>
    <t>지도달기</t>
    <phoneticPr fontId="7" type="noConversion"/>
  </si>
  <si>
    <t>거리달기</t>
    <phoneticPr fontId="7" type="noConversion"/>
  </si>
  <si>
    <t>여행정보 넣기</t>
    <phoneticPr fontId="7" type="noConversion"/>
  </si>
  <si>
    <t>또다른 영수증 소화시키기(v2)</t>
    <phoneticPr fontId="7" type="noConversion"/>
  </si>
  <si>
    <t>또다른 영수증 소화시키기(v3)</t>
    <phoneticPr fontId="7" type="noConversion"/>
  </si>
  <si>
    <t>sheetJS연결</t>
    <phoneticPr fontId="7" type="noConversion"/>
  </si>
  <si>
    <t>grid짜기</t>
    <phoneticPr fontId="7" type="noConversion"/>
  </si>
  <si>
    <t>주식명 검색 / 자동완성하기</t>
    <phoneticPr fontId="7" type="noConversion"/>
  </si>
  <si>
    <t>api분석하기</t>
    <phoneticPr fontId="7" type="noConversion"/>
  </si>
  <si>
    <t>종합점수 넣기</t>
    <phoneticPr fontId="7" type="noConversion"/>
  </si>
  <si>
    <t>차트그리기</t>
    <phoneticPr fontId="7" type="noConversion"/>
  </si>
  <si>
    <t>sheeJS 추가, 영수증 양식 추가, 그리드 짜기</t>
    <phoneticPr fontId="7" type="noConversion"/>
  </si>
  <si>
    <t>PromiseAll 학습</t>
    <phoneticPr fontId="7" type="noConversion"/>
  </si>
  <si>
    <t>css transform학습</t>
    <phoneticPr fontId="7" type="noConversion"/>
  </si>
  <si>
    <t>가점방식 custom</t>
    <phoneticPr fontId="7" type="noConversion"/>
  </si>
  <si>
    <t>내 주소 기억시키기</t>
    <phoneticPr fontId="7" type="noConversion"/>
  </si>
  <si>
    <t>새 주소 반영기능</t>
    <phoneticPr fontId="7" type="noConversion"/>
  </si>
  <si>
    <t>travel 완료(기능)</t>
    <phoneticPr fontId="7" type="noConversion"/>
  </si>
  <si>
    <t>영수증완료(기능)</t>
    <phoneticPr fontId="7" type="noConversion"/>
  </si>
  <si>
    <t>(frameWork시작)</t>
    <phoneticPr fontId="7" type="noConversion"/>
  </si>
  <si>
    <t>빙글빙글 도는 지구추가</t>
    <phoneticPr fontId="7" type="noConversion"/>
  </si>
  <si>
    <t>텍스트에 이미지를 마스킹</t>
    <phoneticPr fontId="7" type="noConversion"/>
  </si>
  <si>
    <t>뷰 시작</t>
    <phoneticPr fontId="7" type="noConversion"/>
  </si>
  <si>
    <t>일정</t>
    <phoneticPr fontId="7" type="noConversion"/>
  </si>
  <si>
    <t>이력서 제출</t>
    <phoneticPr fontId="7" type="noConversion"/>
  </si>
  <si>
    <t>12~2월</t>
    <phoneticPr fontId="7" type="noConversion"/>
  </si>
  <si>
    <t>복직or 취직</t>
    <phoneticPr fontId="7" type="noConversion"/>
  </si>
  <si>
    <t>6월</t>
    <phoneticPr fontId="7" type="noConversion"/>
  </si>
  <si>
    <t>그냥 프로젝트 연습</t>
    <phoneticPr fontId="7" type="noConversion"/>
  </si>
  <si>
    <t>3월~</t>
    <phoneticPr fontId="7" type="noConversion"/>
  </si>
  <si>
    <t>프로젝트(포트용)</t>
    <phoneticPr fontId="7" type="noConversion"/>
  </si>
  <si>
    <t>1st 프로젝트 완성</t>
    <phoneticPr fontId="7" type="noConversion"/>
  </si>
  <si>
    <t>프로젝트(포트용) 기획</t>
    <phoneticPr fontId="7" type="noConversion"/>
  </si>
  <si>
    <t>2~3월</t>
    <phoneticPr fontId="7" type="noConversion"/>
  </si>
  <si>
    <t xml:space="preserve">노션/깃/피그마로 이력서 </t>
    <phoneticPr fontId="7" type="noConversion"/>
  </si>
  <si>
    <t>노션준비도 시작</t>
    <phoneticPr fontId="7" type="noConversion"/>
  </si>
  <si>
    <t>완료</t>
    <phoneticPr fontId="7" type="noConversion"/>
  </si>
  <si>
    <t>실행</t>
    <phoneticPr fontId="7" type="noConversion"/>
  </si>
  <si>
    <t>요일</t>
    <phoneticPr fontId="7" type="noConversion"/>
  </si>
  <si>
    <t>초과분</t>
    <phoneticPr fontId="7" type="noConversion"/>
  </si>
  <si>
    <t>sgv와 테이블 연동 / 로테이팅 로고 넣기</t>
    <phoneticPr fontId="7" type="noConversion"/>
  </si>
  <si>
    <t>Invest API 기초 넣기 / 이력서 양식 찾기</t>
    <phoneticPr fontId="7" type="noConversion"/>
  </si>
  <si>
    <t>경기도 하위 sgv 추가</t>
    <phoneticPr fontId="7" type="noConversion"/>
  </si>
  <si>
    <t xml:space="preserve">request limit 6개 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</si>
</sst>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&quot;₩&quot;#,##0;[Red]\-&quot;₩&quot;#,##0"/>
    <numFmt numFmtId="41" formatCode="_-* #,##0_-;\-* #,##0_-;_-* &quot;-&quot;_-;_-@_-"/>
    <numFmt numFmtId="43" formatCode="_-* #,##0.00_-;\-* #,##0.00_-;_-* &quot;-&quot;??_-;_-@_-"/>
    <numFmt numFmtId="26" formatCode="\$#,##0.00_);[Red]\(\$#,##0.00\)"/>
    <numFmt numFmtId="176" formatCode="&quot;Q&quot;0"/>
    <numFmt numFmtId="177" formatCode="mm\/dd"/>
    <numFmt numFmtId="178" formatCode="mm&quot;월&quot;\ dd&quot;일&quot;"/>
    <numFmt numFmtId="179" formatCode="_-* #,##0.0_-;\-* #,##0.0_-;_-* &quot;-&quot;_-;_-@_-"/>
    <numFmt numFmtId="180" formatCode="dd:mm"/>
    <numFmt numFmtId="181" formatCode="d&quot;d&quot;\ h:m"/>
    <numFmt numFmtId="182" formatCode="0.00000000000000000000"/>
    <numFmt numFmtId="183" formatCode="mm\.dd\.aaa"/>
    <numFmt numFmtId="184" formatCode="mm\.dd\ aaa\ h:mm"/>
    <numFmt numFmtId="185" formatCode="mm&quot;월&quot;\ dd&quot;일&quot;\ aaa"/>
    <numFmt numFmtId="186" formatCode="&quot;완&quot;&quot;료&quot;"/>
    <numFmt numFmtId="187" formatCode="m\/d"/>
    <numFmt numFmtId="188" formatCode="aaa"/>
    <numFmt numFmtId="189" formatCode="0&quot;주&quot;&quot;차&quot;"/>
  </numFmts>
  <fonts count="2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444444"/>
      <name val="Arial"/>
      <family val="2"/>
    </font>
    <font>
      <sz val="14"/>
      <color rgb="FF000000"/>
      <name val="Segoe UI"/>
      <family val="2"/>
    </font>
    <font>
      <sz val="11"/>
      <color theme="1"/>
      <name val="Segoe UI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333333"/>
      <name val="Courier New"/>
      <family val="3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</borders>
  <cellStyleXfs count="6">
    <xf numFmtId="0" fontId="0" fillId="0" borderId="0"/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411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/>
    <xf numFmtId="0" fontId="0" fillId="0" borderId="1" xfId="0" applyBorder="1"/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4" xfId="0" applyFill="1" applyBorder="1" applyAlignment="1">
      <alignment horizontal="left" indent="1"/>
    </xf>
    <xf numFmtId="0" fontId="0" fillId="0" borderId="5" xfId="0" applyFill="1" applyBorder="1" applyAlignment="1">
      <alignment horizontal="left" indent="1"/>
    </xf>
    <xf numFmtId="14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/>
    </xf>
    <xf numFmtId="0" fontId="10" fillId="0" borderId="0" xfId="0" applyFont="1"/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left"/>
    </xf>
    <xf numFmtId="41" fontId="0" fillId="0" borderId="0" xfId="1" applyFont="1" applyAlignment="1">
      <alignment horizontal="right"/>
    </xf>
    <xf numFmtId="176" fontId="0" fillId="0" borderId="1" xfId="0" applyNumberFormat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1" fontId="0" fillId="0" borderId="8" xfId="1" applyFont="1" applyBorder="1" applyAlignment="1">
      <alignment horizontal="center"/>
    </xf>
    <xf numFmtId="41" fontId="0" fillId="0" borderId="11" xfId="1" applyFont="1" applyBorder="1" applyAlignment="1">
      <alignment horizontal="center"/>
    </xf>
    <xf numFmtId="41" fontId="0" fillId="0" borderId="12" xfId="1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9" fontId="0" fillId="0" borderId="0" xfId="2" applyFont="1" applyAlignment="1"/>
    <xf numFmtId="0" fontId="17" fillId="0" borderId="0" xfId="0" applyFont="1"/>
    <xf numFmtId="0" fontId="0" fillId="0" borderId="1" xfId="0" quotePrefix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0" borderId="1" xfId="0" applyFont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left" indent="1"/>
    </xf>
    <xf numFmtId="0" fontId="10" fillId="0" borderId="1" xfId="0" applyFont="1" applyFill="1" applyBorder="1" applyAlignment="1">
      <alignment horizontal="left" indent="2"/>
    </xf>
    <xf numFmtId="0" fontId="10" fillId="0" borderId="1" xfId="0" applyFont="1" applyFill="1" applyBorder="1" applyAlignment="1">
      <alignment horizontal="left"/>
    </xf>
    <xf numFmtId="178" fontId="10" fillId="0" borderId="1" xfId="0" applyNumberFormat="1" applyFont="1" applyFill="1" applyBorder="1"/>
    <xf numFmtId="0" fontId="0" fillId="0" borderId="0" xfId="0" applyFill="1"/>
    <xf numFmtId="0" fontId="0" fillId="0" borderId="5" xfId="0" applyFill="1" applyBorder="1" applyAlignment="1">
      <alignment horizontal="left" indent="2"/>
    </xf>
    <xf numFmtId="14" fontId="10" fillId="0" borderId="11" xfId="0" applyNumberFormat="1" applyFont="1" applyFill="1" applyBorder="1" applyAlignment="1">
      <alignment horizontal="center"/>
    </xf>
    <xf numFmtId="14" fontId="10" fillId="0" borderId="12" xfId="0" applyNumberFormat="1" applyFont="1" applyFill="1" applyBorder="1" applyAlignment="1">
      <alignment horizontal="center"/>
    </xf>
    <xf numFmtId="14" fontId="0" fillId="0" borderId="11" xfId="0" applyNumberFormat="1" applyFill="1" applyBorder="1" applyAlignment="1">
      <alignment horizontal="center"/>
    </xf>
    <xf numFmtId="0" fontId="0" fillId="0" borderId="11" xfId="0" applyFill="1" applyBorder="1"/>
    <xf numFmtId="14" fontId="0" fillId="0" borderId="12" xfId="0" applyNumberFormat="1" applyFill="1" applyBorder="1" applyAlignment="1">
      <alignment horizontal="center"/>
    </xf>
    <xf numFmtId="0" fontId="11" fillId="0" borderId="5" xfId="0" applyFont="1" applyFill="1" applyBorder="1" applyAlignment="1">
      <alignment horizontal="left"/>
    </xf>
    <xf numFmtId="41" fontId="0" fillId="0" borderId="11" xfId="1" applyFont="1" applyFill="1" applyBorder="1" applyAlignment="1">
      <alignment horizontal="center"/>
    </xf>
    <xf numFmtId="41" fontId="0" fillId="0" borderId="11" xfId="1" applyFont="1" applyFill="1" applyBorder="1" applyAlignment="1"/>
    <xf numFmtId="0" fontId="0" fillId="0" borderId="0" xfId="0" applyFill="1" applyAlignment="1"/>
    <xf numFmtId="0" fontId="0" fillId="0" borderId="6" xfId="0" applyFill="1" applyBorder="1" applyAlignment="1">
      <alignment horizontal="left" indent="1"/>
    </xf>
    <xf numFmtId="14" fontId="0" fillId="0" borderId="13" xfId="0" applyNumberFormat="1" applyFill="1" applyBorder="1" applyAlignment="1">
      <alignment horizontal="center"/>
    </xf>
    <xf numFmtId="14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41" fontId="0" fillId="0" borderId="13" xfId="1" applyFont="1" applyFill="1" applyBorder="1" applyAlignment="1">
      <alignment horizontal="center"/>
    </xf>
    <xf numFmtId="9" fontId="0" fillId="0" borderId="0" xfId="2" applyFont="1" applyFill="1" applyAlignment="1"/>
    <xf numFmtId="0" fontId="8" fillId="0" borderId="1" xfId="0" applyFont="1" applyFill="1" applyBorder="1"/>
    <xf numFmtId="14" fontId="0" fillId="0" borderId="7" xfId="0" applyNumberFormat="1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41" fontId="0" fillId="0" borderId="7" xfId="1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indent="1"/>
    </xf>
    <xf numFmtId="14" fontId="0" fillId="0" borderId="9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41" fontId="0" fillId="0" borderId="9" xfId="1" applyFont="1" applyFill="1" applyBorder="1" applyAlignment="1">
      <alignment horizontal="center"/>
    </xf>
    <xf numFmtId="0" fontId="0" fillId="0" borderId="0" xfId="0" quotePrefix="1" applyFill="1"/>
    <xf numFmtId="0" fontId="0" fillId="0" borderId="0" xfId="0" quotePrefix="1" applyFill="1" applyAlignment="1"/>
    <xf numFmtId="0" fontId="8" fillId="0" borderId="1" xfId="0" applyFont="1" applyFill="1" applyBorder="1" applyAlignment="1">
      <alignment horizontal="left"/>
    </xf>
    <xf numFmtId="0" fontId="14" fillId="0" borderId="0" xfId="0" applyFont="1" applyFill="1"/>
    <xf numFmtId="0" fontId="13" fillId="0" borderId="0" xfId="0" applyFont="1" applyFill="1" applyAlignment="1">
      <alignment vertical="center" wrapText="1"/>
    </xf>
    <xf numFmtId="14" fontId="10" fillId="0" borderId="7" xfId="0" applyNumberFormat="1" applyFont="1" applyFill="1" applyBorder="1" applyAlignment="1">
      <alignment horizontal="center"/>
    </xf>
    <xf numFmtId="0" fontId="11" fillId="0" borderId="0" xfId="0" applyFont="1" applyFill="1"/>
    <xf numFmtId="0" fontId="11" fillId="0" borderId="4" xfId="0" applyFont="1" applyFill="1" applyBorder="1" applyAlignment="1">
      <alignment horizontal="left" indent="1"/>
    </xf>
    <xf numFmtId="14" fontId="11" fillId="0" borderId="9" xfId="0" applyNumberFormat="1" applyFont="1" applyFill="1" applyBorder="1" applyAlignment="1">
      <alignment horizontal="center"/>
    </xf>
    <xf numFmtId="14" fontId="11" fillId="0" borderId="10" xfId="0" applyNumberFormat="1" applyFont="1" applyFill="1" applyBorder="1" applyAlignment="1">
      <alignment horizontal="center"/>
    </xf>
    <xf numFmtId="41" fontId="11" fillId="0" borderId="9" xfId="1" applyFont="1" applyFill="1" applyBorder="1" applyAlignment="1">
      <alignment horizontal="center"/>
    </xf>
    <xf numFmtId="22" fontId="0" fillId="0" borderId="11" xfId="0" applyNumberFormat="1" applyBorder="1" applyAlignment="1">
      <alignment horizontal="center"/>
    </xf>
    <xf numFmtId="179" fontId="0" fillId="0" borderId="11" xfId="1" applyNumberFormat="1" applyFont="1" applyBorder="1" applyAlignment="1">
      <alignment horizontal="center"/>
    </xf>
    <xf numFmtId="179" fontId="0" fillId="0" borderId="7" xfId="1" applyNumberFormat="1" applyFont="1" applyBorder="1" applyAlignment="1">
      <alignment horizontal="center"/>
    </xf>
    <xf numFmtId="179" fontId="0" fillId="0" borderId="9" xfId="1" applyNumberFormat="1" applyFont="1" applyBorder="1" applyAlignment="1">
      <alignment horizontal="center"/>
    </xf>
    <xf numFmtId="179" fontId="0" fillId="0" borderId="13" xfId="1" applyNumberFormat="1" applyFont="1" applyBorder="1" applyAlignment="1">
      <alignment horizontal="center"/>
    </xf>
    <xf numFmtId="22" fontId="0" fillId="0" borderId="12" xfId="0" applyNumberFormat="1" applyBorder="1" applyAlignment="1">
      <alignment horizontal="center"/>
    </xf>
    <xf numFmtId="180" fontId="0" fillId="0" borderId="11" xfId="1" applyNumberFormat="1" applyFont="1" applyBorder="1" applyAlignment="1">
      <alignment horizontal="center"/>
    </xf>
    <xf numFmtId="181" fontId="0" fillId="0" borderId="11" xfId="1" applyNumberFormat="1" applyFont="1" applyBorder="1" applyAlignment="1">
      <alignment horizontal="center"/>
    </xf>
    <xf numFmtId="181" fontId="0" fillId="0" borderId="12" xfId="1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14" fontId="0" fillId="0" borderId="12" xfId="0" applyNumberFormat="1" applyFont="1" applyBorder="1" applyAlignment="1">
      <alignment horizontal="center"/>
    </xf>
    <xf numFmtId="22" fontId="20" fillId="0" borderId="11" xfId="0" applyNumberFormat="1" applyFont="1" applyBorder="1" applyAlignment="1">
      <alignment horizontal="center"/>
    </xf>
    <xf numFmtId="22" fontId="20" fillId="0" borderId="12" xfId="0" applyNumberFormat="1" applyFont="1" applyBorder="1" applyAlignment="1">
      <alignment horizontal="center"/>
    </xf>
    <xf numFmtId="181" fontId="0" fillId="0" borderId="13" xfId="1" applyNumberFormat="1" applyFont="1" applyBorder="1" applyAlignment="1">
      <alignment horizontal="center"/>
    </xf>
    <xf numFmtId="181" fontId="0" fillId="0" borderId="14" xfId="1" applyNumberFormat="1" applyFont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3" applyBorder="1" applyAlignment="1">
      <alignment horizontal="center" vertical="center"/>
    </xf>
    <xf numFmtId="0" fontId="22" fillId="0" borderId="0" xfId="5">
      <alignment vertical="center"/>
    </xf>
    <xf numFmtId="0" fontId="5" fillId="0" borderId="1" xfId="3" quotePrefix="1" applyBorder="1" applyAlignment="1">
      <alignment horizontal="center" vertical="center"/>
    </xf>
    <xf numFmtId="182" fontId="5" fillId="0" borderId="1" xfId="3" applyNumberFormat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3" quotePrefix="1" applyFill="1" applyBorder="1" applyAlignment="1">
      <alignment horizontal="center" vertical="center"/>
    </xf>
    <xf numFmtId="0" fontId="5" fillId="0" borderId="1" xfId="3" applyFill="1" applyBorder="1" applyAlignment="1">
      <alignment horizontal="center" vertical="center"/>
    </xf>
    <xf numFmtId="22" fontId="0" fillId="0" borderId="7" xfId="0" applyNumberFormat="1" applyBorder="1" applyAlignment="1">
      <alignment horizontal="center"/>
    </xf>
    <xf numFmtId="2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11" fillId="0" borderId="0" xfId="0" applyFont="1"/>
    <xf numFmtId="14" fontId="11" fillId="0" borderId="0" xfId="0" applyNumberFormat="1" applyFont="1" applyAlignment="1">
      <alignment horizontal="right"/>
    </xf>
    <xf numFmtId="178" fontId="0" fillId="0" borderId="0" xfId="0" applyNumberFormat="1"/>
    <xf numFmtId="0" fontId="0" fillId="0" borderId="4" xfId="0" applyBorder="1" applyAlignment="1">
      <alignment horizontal="left" indent="1"/>
    </xf>
    <xf numFmtId="0" fontId="0" fillId="0" borderId="4" xfId="0" applyBorder="1"/>
    <xf numFmtId="41" fontId="0" fillId="0" borderId="10" xfId="1" applyFont="1" applyBorder="1" applyAlignment="1">
      <alignment horizontal="center"/>
    </xf>
    <xf numFmtId="41" fontId="0" fillId="0" borderId="14" xfId="1" applyFont="1" applyBorder="1" applyAlignment="1">
      <alignment horizontal="center"/>
    </xf>
    <xf numFmtId="22" fontId="0" fillId="0" borderId="13" xfId="0" applyNumberFormat="1" applyBorder="1" applyAlignment="1">
      <alignment horizontal="center"/>
    </xf>
    <xf numFmtId="22" fontId="0" fillId="0" borderId="14" xfId="0" applyNumberFormat="1" applyBorder="1" applyAlignment="1">
      <alignment horizontal="center"/>
    </xf>
    <xf numFmtId="22" fontId="0" fillId="0" borderId="9" xfId="0" applyNumberForma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0" fontId="0" fillId="0" borderId="0" xfId="0" applyFill="1" applyBorder="1"/>
    <xf numFmtId="0" fontId="11" fillId="4" borderId="17" xfId="0" applyFont="1" applyFill="1" applyBorder="1" applyAlignment="1">
      <alignment horizontal="center"/>
    </xf>
    <xf numFmtId="0" fontId="0" fillId="4" borderId="0" xfId="0" applyFill="1"/>
    <xf numFmtId="0" fontId="11" fillId="4" borderId="3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14" fontId="10" fillId="4" borderId="7" xfId="0" applyNumberFormat="1" applyFont="1" applyFill="1" applyBorder="1" applyAlignment="1">
      <alignment horizontal="center"/>
    </xf>
    <xf numFmtId="41" fontId="0" fillId="4" borderId="7" xfId="1" applyFont="1" applyFill="1" applyBorder="1" applyAlignment="1">
      <alignment horizontal="center"/>
    </xf>
    <xf numFmtId="41" fontId="0" fillId="4" borderId="8" xfId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0" fillId="0" borderId="0" xfId="0" quotePrefix="1"/>
    <xf numFmtId="183" fontId="0" fillId="0" borderId="0" xfId="0" applyNumberFormat="1" applyAlignment="1">
      <alignment horizontal="right"/>
    </xf>
    <xf numFmtId="184" fontId="0" fillId="0" borderId="11" xfId="0" applyNumberFormat="1" applyBorder="1" applyAlignment="1">
      <alignment horizontal="center"/>
    </xf>
    <xf numFmtId="14" fontId="0" fillId="0" borderId="0" xfId="0" applyNumberFormat="1"/>
    <xf numFmtId="41" fontId="0" fillId="0" borderId="0" xfId="1" applyFont="1" applyAlignment="1"/>
    <xf numFmtId="185" fontId="0" fillId="0" borderId="4" xfId="0" applyNumberFormat="1" applyFill="1" applyBorder="1" applyAlignment="1">
      <alignment horizontal="left" indent="1"/>
    </xf>
    <xf numFmtId="185" fontId="0" fillId="0" borderId="5" xfId="0" applyNumberFormat="1" applyFill="1" applyBorder="1" applyAlignment="1">
      <alignment horizontal="left" indent="1"/>
    </xf>
    <xf numFmtId="185" fontId="0" fillId="0" borderId="6" xfId="0" applyNumberFormat="1" applyFill="1" applyBorder="1" applyAlignment="1">
      <alignment horizontal="left" indent="1"/>
    </xf>
    <xf numFmtId="0" fontId="11" fillId="0" borderId="1" xfId="0" applyFont="1" applyFill="1" applyBorder="1"/>
    <xf numFmtId="181" fontId="0" fillId="0" borderId="18" xfId="1" applyNumberFormat="1" applyFont="1" applyBorder="1" applyAlignment="1">
      <alignment horizontal="center"/>
    </xf>
    <xf numFmtId="181" fontId="0" fillId="0" borderId="19" xfId="1" applyNumberFormat="1" applyFont="1" applyBorder="1" applyAlignment="1">
      <alignment horizontal="center"/>
    </xf>
    <xf numFmtId="181" fontId="0" fillId="0" borderId="7" xfId="1" applyNumberFormat="1" applyFont="1" applyBorder="1" applyAlignment="1">
      <alignment horizontal="center"/>
    </xf>
    <xf numFmtId="181" fontId="0" fillId="0" borderId="8" xfId="1" applyNumberFormat="1" applyFont="1" applyBorder="1" applyAlignment="1">
      <alignment horizontal="center"/>
    </xf>
    <xf numFmtId="181" fontId="0" fillId="0" borderId="15" xfId="1" applyNumberFormat="1" applyFont="1" applyBorder="1" applyAlignment="1">
      <alignment horizontal="center"/>
    </xf>
    <xf numFmtId="181" fontId="0" fillId="0" borderId="20" xfId="1" applyNumberFormat="1" applyFont="1" applyBorder="1" applyAlignment="1">
      <alignment horizontal="center"/>
    </xf>
    <xf numFmtId="184" fontId="0" fillId="0" borderId="13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81" fontId="0" fillId="0" borderId="9" xfId="1" applyNumberFormat="1" applyFont="1" applyBorder="1" applyAlignment="1">
      <alignment horizontal="center"/>
    </xf>
    <xf numFmtId="181" fontId="0" fillId="0" borderId="10" xfId="1" applyNumberFormat="1" applyFont="1" applyBorder="1" applyAlignment="1">
      <alignment horizontal="center"/>
    </xf>
    <xf numFmtId="184" fontId="0" fillId="0" borderId="12" xfId="0" applyNumberFormat="1" applyBorder="1" applyAlignment="1">
      <alignment horizontal="center"/>
    </xf>
    <xf numFmtId="184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83" fontId="0" fillId="0" borderId="11" xfId="0" applyNumberFormat="1" applyBorder="1" applyAlignment="1">
      <alignment horizontal="center"/>
    </xf>
    <xf numFmtId="183" fontId="0" fillId="0" borderId="9" xfId="0" applyNumberFormat="1" applyBorder="1" applyAlignment="1">
      <alignment horizontal="center"/>
    </xf>
    <xf numFmtId="183" fontId="0" fillId="0" borderId="10" xfId="0" applyNumberFormat="1" applyBorder="1" applyAlignment="1">
      <alignment horizontal="center"/>
    </xf>
    <xf numFmtId="183" fontId="0" fillId="0" borderId="12" xfId="0" applyNumberFormat="1" applyBorder="1" applyAlignment="1">
      <alignment horizontal="center"/>
    </xf>
    <xf numFmtId="183" fontId="0" fillId="0" borderId="13" xfId="0" applyNumberFormat="1" applyBorder="1" applyAlignment="1">
      <alignment horizontal="center"/>
    </xf>
    <xf numFmtId="178" fontId="0" fillId="0" borderId="9" xfId="0" applyNumberFormat="1" applyBorder="1" applyAlignment="1">
      <alignment horizontal="center"/>
    </xf>
    <xf numFmtId="41" fontId="0" fillId="5" borderId="7" xfId="1" applyFont="1" applyFill="1" applyBorder="1" applyAlignment="1">
      <alignment horizontal="center"/>
    </xf>
    <xf numFmtId="41" fontId="0" fillId="5" borderId="8" xfId="1" applyFont="1" applyFill="1" applyBorder="1" applyAlignment="1">
      <alignment horizontal="center"/>
    </xf>
    <xf numFmtId="0" fontId="0" fillId="0" borderId="24" xfId="0" applyBorder="1"/>
    <xf numFmtId="0" fontId="3" fillId="0" borderId="1" xfId="3" applyFont="1" applyBorder="1" applyAlignment="1">
      <alignment horizontal="center" vertical="center"/>
    </xf>
    <xf numFmtId="0" fontId="3" fillId="0" borderId="1" xfId="3" quotePrefix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0" fillId="0" borderId="1" xfId="0" quotePrefix="1" applyFill="1" applyBorder="1" applyAlignment="1">
      <alignment horizontal="center" vertical="center"/>
    </xf>
    <xf numFmtId="0" fontId="5" fillId="0" borderId="1" xfId="3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84" fontId="0" fillId="0" borderId="18" xfId="0" applyNumberFormat="1" applyBorder="1" applyAlignment="1">
      <alignment horizontal="center"/>
    </xf>
    <xf numFmtId="184" fontId="0" fillId="0" borderId="10" xfId="0" applyNumberFormat="1" applyBorder="1" applyAlignment="1">
      <alignment horizontal="center"/>
    </xf>
    <xf numFmtId="0" fontId="0" fillId="2" borderId="2" xfId="0" applyFill="1" applyBorder="1" applyAlignment="1">
      <alignment vertical="center"/>
    </xf>
    <xf numFmtId="0" fontId="0" fillId="2" borderId="23" xfId="0" applyFill="1" applyBorder="1" applyAlignment="1">
      <alignment horizontal="center"/>
    </xf>
    <xf numFmtId="0" fontId="0" fillId="0" borderId="22" xfId="0" applyBorder="1"/>
    <xf numFmtId="41" fontId="10" fillId="0" borderId="23" xfId="1" applyFont="1" applyFill="1" applyBorder="1" applyAlignment="1">
      <alignment horizontal="center"/>
    </xf>
    <xf numFmtId="41" fontId="10" fillId="0" borderId="25" xfId="1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quotePrefix="1" applyFill="1" applyBorder="1" applyAlignment="1">
      <alignment vertical="center"/>
    </xf>
    <xf numFmtId="184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left" indent="1"/>
    </xf>
    <xf numFmtId="184" fontId="0" fillId="0" borderId="19" xfId="0" applyNumberFormat="1" applyBorder="1" applyAlignment="1">
      <alignment horizontal="center"/>
    </xf>
    <xf numFmtId="184" fontId="0" fillId="0" borderId="15" xfId="0" applyNumberFormat="1" applyBorder="1" applyAlignment="1">
      <alignment horizontal="center"/>
    </xf>
    <xf numFmtId="181" fontId="0" fillId="0" borderId="28" xfId="1" applyNumberFormat="1" applyFont="1" applyBorder="1" applyAlignment="1">
      <alignment horizontal="center"/>
    </xf>
    <xf numFmtId="184" fontId="0" fillId="0" borderId="29" xfId="0" applyNumberFormat="1" applyBorder="1" applyAlignment="1">
      <alignment horizontal="center"/>
    </xf>
    <xf numFmtId="184" fontId="0" fillId="0" borderId="8" xfId="0" applyNumberFormat="1" applyBorder="1" applyAlignment="1">
      <alignment horizontal="center"/>
    </xf>
    <xf numFmtId="184" fontId="0" fillId="0" borderId="31" xfId="0" applyNumberFormat="1" applyBorder="1" applyAlignment="1">
      <alignment horizontal="center"/>
    </xf>
    <xf numFmtId="181" fontId="0" fillId="0" borderId="32" xfId="1" applyNumberFormat="1" applyFont="1" applyBorder="1" applyAlignment="1">
      <alignment horizontal="center"/>
    </xf>
    <xf numFmtId="181" fontId="0" fillId="0" borderId="29" xfId="1" applyNumberFormat="1" applyFont="1" applyBorder="1" applyAlignment="1">
      <alignment horizontal="center"/>
    </xf>
    <xf numFmtId="184" fontId="0" fillId="0" borderId="21" xfId="0" applyNumberFormat="1" applyBorder="1" applyAlignment="1">
      <alignment horizontal="center"/>
    </xf>
    <xf numFmtId="184" fontId="0" fillId="0" borderId="32" xfId="0" applyNumberFormat="1" applyBorder="1" applyAlignment="1">
      <alignment horizontal="center"/>
    </xf>
    <xf numFmtId="41" fontId="10" fillId="0" borderId="33" xfId="1" applyFont="1" applyFill="1" applyBorder="1" applyAlignment="1">
      <alignment horizontal="center"/>
    </xf>
    <xf numFmtId="184" fontId="0" fillId="0" borderId="7" xfId="0" applyNumberFormat="1" applyBorder="1" applyAlignment="1">
      <alignment horizontal="center"/>
    </xf>
    <xf numFmtId="184" fontId="0" fillId="0" borderId="28" xfId="0" applyNumberFormat="1" applyBorder="1" applyAlignment="1">
      <alignment horizontal="center"/>
    </xf>
    <xf numFmtId="41" fontId="10" fillId="0" borderId="34" xfId="1" applyFont="1" applyFill="1" applyBorder="1" applyAlignment="1">
      <alignment horizontal="center"/>
    </xf>
    <xf numFmtId="41" fontId="10" fillId="0" borderId="35" xfId="1" applyFont="1" applyFill="1" applyBorder="1" applyAlignment="1">
      <alignment horizontal="center"/>
    </xf>
    <xf numFmtId="41" fontId="10" fillId="0" borderId="36" xfId="1" applyFont="1" applyFill="1" applyBorder="1" applyAlignment="1">
      <alignment horizontal="center"/>
    </xf>
    <xf numFmtId="41" fontId="10" fillId="0" borderId="37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78" fontId="0" fillId="4" borderId="38" xfId="0" applyNumberFormat="1" applyFill="1" applyBorder="1"/>
    <xf numFmtId="178" fontId="0" fillId="4" borderId="39" xfId="0" applyNumberFormat="1" applyFill="1" applyBorder="1"/>
    <xf numFmtId="0" fontId="0" fillId="4" borderId="40" xfId="0" applyFill="1" applyBorder="1"/>
    <xf numFmtId="0" fontId="0" fillId="0" borderId="25" xfId="0" applyBorder="1"/>
    <xf numFmtId="9" fontId="0" fillId="0" borderId="8" xfId="2" applyFont="1" applyBorder="1" applyAlignment="1"/>
    <xf numFmtId="186" fontId="0" fillId="0" borderId="9" xfId="0" applyNumberFormat="1" applyBorder="1"/>
    <xf numFmtId="186" fontId="0" fillId="0" borderId="41" xfId="0" applyNumberFormat="1" applyBorder="1"/>
    <xf numFmtId="0" fontId="0" fillId="0" borderId="36" xfId="0" applyBorder="1"/>
    <xf numFmtId="0" fontId="0" fillId="0" borderId="37" xfId="0" applyBorder="1"/>
    <xf numFmtId="178" fontId="0" fillId="0" borderId="41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1" xfId="0" applyBorder="1"/>
    <xf numFmtId="0" fontId="11" fillId="0" borderId="6" xfId="0" applyFont="1" applyBorder="1" applyAlignment="1">
      <alignment horizontal="left" indent="1"/>
    </xf>
    <xf numFmtId="0" fontId="0" fillId="0" borderId="30" xfId="0" applyBorder="1" applyAlignment="1">
      <alignment horizontal="left" indent="1"/>
    </xf>
    <xf numFmtId="0" fontId="0" fillId="0" borderId="1" xfId="0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84" fontId="0" fillId="0" borderId="2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10" fillId="0" borderId="4" xfId="0" applyFont="1" applyFill="1" applyBorder="1" applyAlignment="1">
      <alignment horizontal="left" indent="1"/>
    </xf>
    <xf numFmtId="0" fontId="10" fillId="0" borderId="5" xfId="0" applyFont="1" applyFill="1" applyBorder="1" applyAlignment="1">
      <alignment horizontal="left" indent="1"/>
    </xf>
    <xf numFmtId="0" fontId="0" fillId="0" borderId="0" xfId="0" applyAlignment="1">
      <alignment vertical="center" shrinkToFit="1"/>
    </xf>
    <xf numFmtId="0" fontId="0" fillId="2" borderId="1" xfId="0" applyFill="1" applyBorder="1" applyAlignment="1">
      <alignment horizontal="center" vertical="center" shrinkToFit="1"/>
    </xf>
    <xf numFmtId="0" fontId="24" fillId="0" borderId="0" xfId="0" applyFont="1" applyAlignment="1">
      <alignment vertical="top"/>
    </xf>
    <xf numFmtId="0" fontId="24" fillId="2" borderId="1" xfId="0" applyFont="1" applyFill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78" fontId="0" fillId="0" borderId="5" xfId="0" applyNumberForma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/>
    </xf>
    <xf numFmtId="0" fontId="0" fillId="0" borderId="5" xfId="0" applyBorder="1" applyAlignment="1">
      <alignment horizontal="left" vertical="center" shrinkToFit="1"/>
    </xf>
    <xf numFmtId="0" fontId="24" fillId="0" borderId="5" xfId="0" applyFont="1" applyBorder="1" applyAlignment="1">
      <alignment vertical="top" wrapText="1"/>
    </xf>
    <xf numFmtId="0" fontId="0" fillId="0" borderId="5" xfId="0" applyBorder="1" applyAlignment="1">
      <alignment vertical="center" wrapText="1" shrinkToFit="1"/>
    </xf>
    <xf numFmtId="0" fontId="0" fillId="0" borderId="5" xfId="0" applyBorder="1" applyAlignment="1">
      <alignment vertical="center" shrinkToFit="1"/>
    </xf>
    <xf numFmtId="0" fontId="0" fillId="0" borderId="5" xfId="0" applyFont="1" applyBorder="1" applyAlignment="1">
      <alignment vertical="center" shrinkToFit="1"/>
    </xf>
    <xf numFmtId="0" fontId="24" fillId="0" borderId="5" xfId="0" applyFont="1" applyBorder="1" applyAlignment="1">
      <alignment vertical="top"/>
    </xf>
    <xf numFmtId="0" fontId="0" fillId="0" borderId="6" xfId="0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shrinkToFit="1"/>
    </xf>
    <xf numFmtId="0" fontId="24" fillId="0" borderId="6" xfId="0" applyFont="1" applyBorder="1" applyAlignment="1">
      <alignment vertical="top"/>
    </xf>
    <xf numFmtId="0" fontId="0" fillId="0" borderId="6" xfId="0" applyBorder="1" applyAlignment="1">
      <alignment vertical="center"/>
    </xf>
    <xf numFmtId="0" fontId="10" fillId="0" borderId="5" xfId="0" applyFont="1" applyBorder="1" applyAlignment="1">
      <alignment vertical="center" shrinkToFit="1"/>
    </xf>
    <xf numFmtId="0" fontId="22" fillId="0" borderId="0" xfId="5" applyAlignment="1">
      <alignment horizontal="left"/>
    </xf>
    <xf numFmtId="184" fontId="0" fillId="0" borderId="9" xfId="0" applyNumberForma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/>
    <xf numFmtId="0" fontId="0" fillId="0" borderId="5" xfId="0" quotePrefix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7" xfId="0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/>
    <xf numFmtId="0" fontId="2" fillId="0" borderId="1" xfId="3" applyFont="1" applyFill="1" applyBorder="1" applyAlignment="1">
      <alignment horizontal="center" vertical="center"/>
    </xf>
    <xf numFmtId="0" fontId="0" fillId="0" borderId="1" xfId="0" quotePrefix="1" applyBorder="1"/>
    <xf numFmtId="0" fontId="0" fillId="0" borderId="1" xfId="0" applyFill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5" fillId="0" borderId="1" xfId="3" quotePrefix="1" applyBorder="1" applyAlignment="1">
      <alignment horizontal="left" vertical="center"/>
    </xf>
    <xf numFmtId="0" fontId="5" fillId="0" borderId="1" xfId="3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2" fillId="0" borderId="1" xfId="3" applyFont="1" applyFill="1" applyBorder="1" applyAlignment="1">
      <alignment horizontal="left" vertical="center"/>
    </xf>
    <xf numFmtId="0" fontId="0" fillId="3" borderId="0" xfId="0" applyFill="1" applyAlignment="1">
      <alignment horizontal="center"/>
    </xf>
    <xf numFmtId="41" fontId="0" fillId="0" borderId="0" xfId="0" applyNumberFormat="1"/>
    <xf numFmtId="43" fontId="0" fillId="0" borderId="0" xfId="0" applyNumberFormat="1"/>
    <xf numFmtId="0" fontId="0" fillId="0" borderId="5" xfId="0" applyBorder="1"/>
    <xf numFmtId="0" fontId="0" fillId="0" borderId="27" xfId="0" applyBorder="1"/>
    <xf numFmtId="178" fontId="0" fillId="0" borderId="7" xfId="0" applyNumberFormat="1" applyBorder="1"/>
    <xf numFmtId="178" fontId="0" fillId="0" borderId="25" xfId="0" applyNumberFormat="1" applyBorder="1"/>
    <xf numFmtId="178" fontId="0" fillId="0" borderId="8" xfId="0" applyNumberFormat="1" applyBorder="1"/>
    <xf numFmtId="26" fontId="0" fillId="0" borderId="9" xfId="0" applyNumberFormat="1" applyBorder="1"/>
    <xf numFmtId="26" fontId="0" fillId="0" borderId="41" xfId="0" applyNumberFormat="1" applyBorder="1"/>
    <xf numFmtId="26" fontId="0" fillId="0" borderId="10" xfId="0" applyNumberFormat="1" applyBorder="1"/>
    <xf numFmtId="26" fontId="0" fillId="0" borderId="28" xfId="0" applyNumberFormat="1" applyBorder="1"/>
    <xf numFmtId="26" fontId="0" fillId="0" borderId="35" xfId="0" applyNumberFormat="1" applyBorder="1"/>
    <xf numFmtId="26" fontId="0" fillId="0" borderId="15" xfId="0" applyNumberFormat="1" applyBorder="1"/>
    <xf numFmtId="6" fontId="0" fillId="0" borderId="11" xfId="0" applyNumberFormat="1" applyBorder="1"/>
    <xf numFmtId="6" fontId="0" fillId="0" borderId="36" xfId="0" applyNumberFormat="1" applyBorder="1"/>
    <xf numFmtId="6" fontId="0" fillId="0" borderId="12" xfId="0" applyNumberFormat="1" applyBorder="1"/>
    <xf numFmtId="179" fontId="0" fillId="0" borderId="11" xfId="1" applyNumberFormat="1" applyFont="1" applyBorder="1" applyAlignment="1"/>
    <xf numFmtId="179" fontId="0" fillId="0" borderId="36" xfId="1" applyNumberFormat="1" applyFont="1" applyBorder="1" applyAlignment="1"/>
    <xf numFmtId="179" fontId="0" fillId="0" borderId="12" xfId="1" applyNumberFormat="1" applyFont="1" applyBorder="1" applyAlignment="1"/>
    <xf numFmtId="179" fontId="0" fillId="0" borderId="37" xfId="1" applyNumberFormat="1" applyFont="1" applyBorder="1" applyAlignment="1"/>
    <xf numFmtId="179" fontId="0" fillId="0" borderId="14" xfId="1" applyNumberFormat="1" applyFont="1" applyBorder="1" applyAlignment="1"/>
    <xf numFmtId="179" fontId="0" fillId="0" borderId="9" xfId="1" applyNumberFormat="1" applyFont="1" applyBorder="1" applyAlignment="1"/>
    <xf numFmtId="179" fontId="0" fillId="0" borderId="41" xfId="1" applyNumberFormat="1" applyFont="1" applyBorder="1" applyAlignment="1"/>
    <xf numFmtId="179" fontId="0" fillId="0" borderId="10" xfId="1" applyNumberFormat="1" applyFont="1" applyBorder="1" applyAlignment="1"/>
    <xf numFmtId="179" fontId="0" fillId="6" borderId="11" xfId="1" applyNumberFormat="1" applyFont="1" applyFill="1" applyBorder="1" applyAlignment="1"/>
    <xf numFmtId="179" fontId="0" fillId="6" borderId="36" xfId="1" applyNumberFormat="1" applyFont="1" applyFill="1" applyBorder="1" applyAlignment="1"/>
    <xf numFmtId="179" fontId="0" fillId="6" borderId="13" xfId="1" applyNumberFormat="1" applyFont="1" applyFill="1" applyBorder="1" applyAlignment="1"/>
    <xf numFmtId="179" fontId="0" fillId="6" borderId="37" xfId="1" applyNumberFormat="1" applyFont="1" applyFill="1" applyBorder="1" applyAlignment="1"/>
    <xf numFmtId="41" fontId="0" fillId="6" borderId="9" xfId="1" applyFont="1" applyFill="1" applyBorder="1" applyAlignment="1"/>
    <xf numFmtId="41" fontId="0" fillId="6" borderId="41" xfId="1" applyFont="1" applyFill="1" applyBorder="1" applyAlignment="1"/>
    <xf numFmtId="41" fontId="0" fillId="6" borderId="10" xfId="1" applyFont="1" applyFill="1" applyBorder="1" applyAlignment="1"/>
    <xf numFmtId="41" fontId="0" fillId="6" borderId="36" xfId="1" applyFont="1" applyFill="1" applyBorder="1" applyAlignment="1"/>
    <xf numFmtId="41" fontId="0" fillId="6" borderId="12" xfId="1" applyFont="1" applyFill="1" applyBorder="1" applyAlignment="1"/>
    <xf numFmtId="41" fontId="0" fillId="6" borderId="13" xfId="1" applyFont="1" applyFill="1" applyBorder="1" applyAlignment="1"/>
    <xf numFmtId="41" fontId="0" fillId="6" borderId="37" xfId="1" applyFont="1" applyFill="1" applyBorder="1" applyAlignment="1"/>
    <xf numFmtId="41" fontId="0" fillId="6" borderId="14" xfId="1" applyFont="1" applyFill="1" applyBorder="1" applyAlignment="1"/>
    <xf numFmtId="41" fontId="0" fillId="5" borderId="7" xfId="1" applyFont="1" applyFill="1" applyBorder="1" applyAlignment="1"/>
    <xf numFmtId="41" fontId="0" fillId="5" borderId="25" xfId="1" applyFont="1" applyFill="1" applyBorder="1" applyAlignment="1"/>
    <xf numFmtId="41" fontId="0" fillId="5" borderId="8" xfId="1" applyFont="1" applyFill="1" applyBorder="1" applyAlignment="1"/>
    <xf numFmtId="0" fontId="0" fillId="0" borderId="44" xfId="0" applyBorder="1" applyAlignment="1">
      <alignment horizontal="center" vertical="center"/>
    </xf>
    <xf numFmtId="0" fontId="0" fillId="0" borderId="44" xfId="0" applyBorder="1"/>
    <xf numFmtId="179" fontId="0" fillId="0" borderId="44" xfId="1" applyNumberFormat="1" applyFont="1" applyBorder="1" applyAlignment="1"/>
    <xf numFmtId="179" fontId="0" fillId="0" borderId="45" xfId="1" applyNumberFormat="1" applyFont="1" applyBorder="1" applyAlignment="1"/>
    <xf numFmtId="0" fontId="0" fillId="0" borderId="30" xfId="0" applyBorder="1"/>
    <xf numFmtId="179" fontId="0" fillId="0" borderId="32" xfId="1" applyNumberFormat="1" applyFont="1" applyBorder="1" applyAlignment="1"/>
    <xf numFmtId="179" fontId="0" fillId="0" borderId="46" xfId="1" applyNumberFormat="1" applyFont="1" applyBorder="1" applyAlignment="1"/>
    <xf numFmtId="179" fontId="0" fillId="0" borderId="29" xfId="1" applyNumberFormat="1" applyFont="1" applyBorder="1" applyAlignment="1"/>
    <xf numFmtId="179" fontId="0" fillId="0" borderId="46" xfId="1" quotePrefix="1" applyNumberFormat="1" applyFont="1" applyBorder="1" applyAlignment="1"/>
    <xf numFmtId="179" fontId="0" fillId="0" borderId="32" xfId="1" quotePrefix="1" applyNumberFormat="1" applyFont="1" applyBorder="1" applyAlignment="1"/>
    <xf numFmtId="179" fontId="0" fillId="0" borderId="37" xfId="1" quotePrefix="1" applyNumberFormat="1" applyFont="1" applyBorder="1" applyAlignment="1"/>
    <xf numFmtId="179" fontId="0" fillId="0" borderId="13" xfId="1" quotePrefix="1" applyNumberFormat="1" applyFont="1" applyBorder="1" applyAlignment="1"/>
    <xf numFmtId="41" fontId="0" fillId="6" borderId="32" xfId="1" applyFont="1" applyFill="1" applyBorder="1" applyAlignment="1"/>
    <xf numFmtId="41" fontId="0" fillId="6" borderId="46" xfId="1" applyFont="1" applyFill="1" applyBorder="1" applyAlignment="1"/>
    <xf numFmtId="41" fontId="11" fillId="0" borderId="11" xfId="1" applyFont="1" applyBorder="1" applyAlignment="1"/>
    <xf numFmtId="178" fontId="0" fillId="0" borderId="4" xfId="0" applyNumberFormat="1" applyBorder="1" applyAlignment="1">
      <alignment horizontal="center"/>
    </xf>
    <xf numFmtId="187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178" fontId="0" fillId="0" borderId="5" xfId="0" applyNumberFormat="1" applyBorder="1" applyAlignment="1">
      <alignment horizontal="center"/>
    </xf>
    <xf numFmtId="187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5" xfId="0" applyFill="1" applyBorder="1"/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center"/>
    </xf>
    <xf numFmtId="0" fontId="0" fillId="0" borderId="5" xfId="0" applyFill="1" applyBorder="1" applyAlignment="1"/>
    <xf numFmtId="14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178" fontId="0" fillId="3" borderId="5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187" fontId="0" fillId="0" borderId="5" xfId="0" applyNumberFormat="1" applyBorder="1" applyAlignment="1">
      <alignment horizontal="center"/>
    </xf>
    <xf numFmtId="41" fontId="0" fillId="0" borderId="5" xfId="1" applyFont="1" applyBorder="1" applyAlignment="1"/>
    <xf numFmtId="0" fontId="0" fillId="3" borderId="5" xfId="0" applyFill="1" applyBorder="1" applyAlignment="1"/>
    <xf numFmtId="187" fontId="0" fillId="0" borderId="5" xfId="0" applyNumberFormat="1" applyFill="1" applyBorder="1" applyAlignment="1">
      <alignment horizontal="center"/>
    </xf>
    <xf numFmtId="0" fontId="0" fillId="0" borderId="5" xfId="0" applyFill="1" applyBorder="1"/>
    <xf numFmtId="178" fontId="0" fillId="0" borderId="5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78" fontId="0" fillId="0" borderId="6" xfId="0" applyNumberFormat="1" applyBorder="1" applyAlignment="1">
      <alignment horizontal="center"/>
    </xf>
    <xf numFmtId="187" fontId="0" fillId="3" borderId="6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Fill="1" applyBorder="1"/>
    <xf numFmtId="189" fontId="0" fillId="0" borderId="0" xfId="0" applyNumberFormat="1"/>
    <xf numFmtId="0" fontId="10" fillId="2" borderId="1" xfId="0" applyFont="1" applyFill="1" applyBorder="1"/>
    <xf numFmtId="0" fontId="10" fillId="0" borderId="3" xfId="0" applyFont="1" applyBorder="1"/>
    <xf numFmtId="188" fontId="0" fillId="0" borderId="1" xfId="0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188" fontId="0" fillId="5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178" fontId="10" fillId="0" borderId="1" xfId="0" applyNumberFormat="1" applyFont="1" applyBorder="1" applyAlignment="1">
      <alignment horizontal="center"/>
    </xf>
    <xf numFmtId="41" fontId="10" fillId="0" borderId="1" xfId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</cellXfs>
  <cellStyles count="6">
    <cellStyle name="백분율" xfId="2" builtinId="5"/>
    <cellStyle name="쉼표 [0]" xfId="1" builtinId="6"/>
    <cellStyle name="쉼표 [0] 2" xfId="4" xr:uid="{B5C262A3-9D05-4284-96A5-37D10E875069}"/>
    <cellStyle name="표준" xfId="0" builtinId="0"/>
    <cellStyle name="표준 2" xfId="3" xr:uid="{4763E8DF-F9BD-452D-A74B-D23AF454318B}"/>
    <cellStyle name="하이퍼링크" xfId="5" builtinId="8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4</xdr:col>
      <xdr:colOff>436160</xdr:colOff>
      <xdr:row>40</xdr:row>
      <xdr:rowOff>19233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33BD684-74CA-4BE2-B5AB-F88BF7540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7772400"/>
          <a:ext cx="8487960" cy="1314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obe.com/tiobe-index/" TargetMode="External"/><Relationship Id="rId3" Type="http://schemas.openxmlformats.org/officeDocument/2006/relationships/hyperlink" Target="https://a01058406602.medium.com/" TargetMode="External"/><Relationship Id="rId7" Type="http://schemas.openxmlformats.org/officeDocument/2006/relationships/hyperlink" Target="https://blog.naver.com/tlrror9496" TargetMode="External"/><Relationship Id="rId2" Type="http://schemas.openxmlformats.org/officeDocument/2006/relationships/hyperlink" Target="http://tcpschool.com/php/php_operator_assignment" TargetMode="External"/><Relationship Id="rId1" Type="http://schemas.openxmlformats.org/officeDocument/2006/relationships/hyperlink" Target="https://opentutorials.org/course/1750" TargetMode="External"/><Relationship Id="rId6" Type="http://schemas.openxmlformats.org/officeDocument/2006/relationships/hyperlink" Target="https://velog.io/" TargetMode="External"/><Relationship Id="rId5" Type="http://schemas.openxmlformats.org/officeDocument/2006/relationships/hyperlink" Target="https://insights.stackoverflow.com/survey/2019" TargetMode="External"/><Relationship Id="rId10" Type="http://schemas.openxmlformats.org/officeDocument/2006/relationships/comments" Target="../comments5.xml"/><Relationship Id="rId4" Type="http://schemas.openxmlformats.org/officeDocument/2006/relationships/hyperlink" Target="https://www.wanted.co.kr/" TargetMode="External"/><Relationship Id="rId9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eveloper.mozilla.org/ko/docs/Web/JavaScript/Equality_comparisons_and_samenes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44"/>
  <sheetViews>
    <sheetView showGridLines="0" tabSelected="1" view="pageBreakPreview" topLeftCell="B4" zoomScale="70" zoomScaleNormal="85" zoomScaleSheetLayoutView="70" workbookViewId="0">
      <pane xSplit="2" ySplit="2" topLeftCell="D6" activePane="bottomRight" state="frozen"/>
      <selection activeCell="C2" sqref="C2"/>
      <selection pane="topRight" activeCell="C2" sqref="C2"/>
      <selection pane="bottomLeft" activeCell="C2" sqref="C2"/>
      <selection pane="bottomRight" activeCell="F34" sqref="F34"/>
    </sheetView>
  </sheetViews>
  <sheetFormatPr defaultRowHeight="17.399999999999999" outlineLevelRow="2" x14ac:dyDescent="0.4"/>
  <cols>
    <col min="1" max="1" width="0" hidden="1" customWidth="1"/>
    <col min="3" max="3" width="39.59765625" customWidth="1"/>
    <col min="4" max="5" width="17.19921875" style="11" customWidth="1"/>
    <col min="6" max="6" width="17.19921875" customWidth="1"/>
    <col min="7" max="8" width="17.19921875" hidden="1" customWidth="1"/>
    <col min="9" max="9" width="17.19921875" customWidth="1"/>
    <col min="10" max="10" width="13.19921875" customWidth="1"/>
    <col min="11" max="11" width="15.796875" customWidth="1"/>
    <col min="12" max="12" width="52.8984375" customWidth="1"/>
    <col min="14" max="14" width="16.19921875" customWidth="1"/>
    <col min="15" max="15" width="12.19921875" bestFit="1" customWidth="1"/>
    <col min="16" max="16" width="11.796875" customWidth="1"/>
    <col min="18" max="18" width="10.59765625" bestFit="1" customWidth="1"/>
  </cols>
  <sheetData>
    <row r="2" spans="2:14" x14ac:dyDescent="0.4">
      <c r="C2">
        <v>100</v>
      </c>
      <c r="E2" s="16">
        <v>900</v>
      </c>
    </row>
    <row r="3" spans="2:14" x14ac:dyDescent="0.4">
      <c r="C3" s="2"/>
    </row>
    <row r="4" spans="2:14" x14ac:dyDescent="0.4">
      <c r="C4" s="199" t="s">
        <v>29</v>
      </c>
      <c r="D4" s="400" t="s">
        <v>30</v>
      </c>
      <c r="E4" s="400"/>
      <c r="F4" s="399" t="s">
        <v>32</v>
      </c>
      <c r="G4" s="399"/>
      <c r="H4" s="399"/>
      <c r="I4" s="399"/>
      <c r="J4" s="399" t="s">
        <v>970</v>
      </c>
      <c r="K4" s="399"/>
      <c r="M4" t="s">
        <v>33</v>
      </c>
      <c r="N4" s="140">
        <f ca="1">TODAY()</f>
        <v>44580</v>
      </c>
    </row>
    <row r="5" spans="2:14" x14ac:dyDescent="0.4">
      <c r="C5" s="199" t="s">
        <v>29</v>
      </c>
      <c r="D5" s="21" t="s">
        <v>31</v>
      </c>
      <c r="E5" s="22" t="s">
        <v>34</v>
      </c>
      <c r="F5" s="27" t="s">
        <v>31</v>
      </c>
      <c r="G5" s="200" t="s">
        <v>1120</v>
      </c>
      <c r="H5" s="200" t="s">
        <v>1119</v>
      </c>
      <c r="I5" s="28" t="s">
        <v>34</v>
      </c>
      <c r="J5" s="27" t="s">
        <v>31</v>
      </c>
      <c r="K5" s="28" t="s">
        <v>34</v>
      </c>
      <c r="L5" s="28" t="s">
        <v>896</v>
      </c>
      <c r="M5" t="s">
        <v>755</v>
      </c>
    </row>
    <row r="6" spans="2:14" x14ac:dyDescent="0.4">
      <c r="C6" s="130" t="s">
        <v>941</v>
      </c>
      <c r="D6" s="131">
        <v>44327</v>
      </c>
      <c r="E6" s="132" t="e">
        <f>D6+#REF!-1</f>
        <v>#REF!</v>
      </c>
      <c r="F6" s="133">
        <v>44327</v>
      </c>
      <c r="G6" s="202">
        <f>MONTH(F6)</f>
        <v>5</v>
      </c>
      <c r="H6" s="202" t="str">
        <f>MONTH(F6)&amp;"/"&amp;DAY(F6)</f>
        <v>5/11</v>
      </c>
      <c r="I6" s="132">
        <f>I115</f>
        <v>0</v>
      </c>
      <c r="J6" s="134">
        <f>F6-D6</f>
        <v>0</v>
      </c>
      <c r="K6" s="135" t="e">
        <f t="shared" ref="K6:K37" si="0">I6-E6</f>
        <v>#REF!</v>
      </c>
      <c r="L6">
        <v>0</v>
      </c>
      <c r="M6" t="s">
        <v>217</v>
      </c>
    </row>
    <row r="7" spans="2:14" s="45" customFormat="1" ht="19.2" outlineLevel="1" x14ac:dyDescent="0.45">
      <c r="B7" s="61" t="e">
        <f>#REF!/#REF!</f>
        <v>#REF!</v>
      </c>
      <c r="C7" s="62" t="s">
        <v>3</v>
      </c>
      <c r="D7" s="63">
        <f t="shared" ref="D7:D13" si="1">D6</f>
        <v>44327</v>
      </c>
      <c r="E7" s="64" t="e">
        <f>D7+#REF!-1</f>
        <v>#REF!</v>
      </c>
      <c r="F7" s="76">
        <f>F6</f>
        <v>44327</v>
      </c>
      <c r="G7" s="202">
        <f t="shared" ref="G7:G70" si="2">MONTH(F7)</f>
        <v>5</v>
      </c>
      <c r="H7" s="202" t="str">
        <f t="shared" ref="H7:H70" si="3">MONTH(F7)&amp;"/"&amp;DAY(F7)</f>
        <v>5/11</v>
      </c>
      <c r="I7" s="64">
        <f>I50</f>
        <v>44340</v>
      </c>
      <c r="J7" s="65">
        <f>F7-D7</f>
        <v>0</v>
      </c>
      <c r="K7" s="29" t="e">
        <f t="shared" si="0"/>
        <v>#REF!</v>
      </c>
      <c r="L7" s="45">
        <v>0</v>
      </c>
      <c r="M7" s="45" t="s">
        <v>218</v>
      </c>
    </row>
    <row r="8" spans="2:14" s="77" customFormat="1" outlineLevel="1" x14ac:dyDescent="0.4">
      <c r="C8" s="78" t="s">
        <v>4</v>
      </c>
      <c r="D8" s="79">
        <f t="shared" si="1"/>
        <v>44327</v>
      </c>
      <c r="E8" s="80" t="e">
        <f>D8+#REF!-1</f>
        <v>#REF!</v>
      </c>
      <c r="F8" s="79">
        <f>F7</f>
        <v>44327</v>
      </c>
      <c r="G8" s="202">
        <f t="shared" si="2"/>
        <v>5</v>
      </c>
      <c r="H8" s="202" t="str">
        <f t="shared" si="3"/>
        <v>5/11</v>
      </c>
      <c r="I8" s="80" t="e">
        <f>F8+#REF!-1</f>
        <v>#REF!</v>
      </c>
      <c r="J8" s="81">
        <f>F8-D8</f>
        <v>0</v>
      </c>
      <c r="K8" s="121" t="e">
        <f t="shared" si="0"/>
        <v>#REF!</v>
      </c>
      <c r="L8" s="77">
        <v>0</v>
      </c>
    </row>
    <row r="9" spans="2:14" s="45" customFormat="1" outlineLevel="1" x14ac:dyDescent="0.4">
      <c r="C9" s="52" t="s">
        <v>2</v>
      </c>
      <c r="D9" s="49">
        <f t="shared" si="1"/>
        <v>44327</v>
      </c>
      <c r="E9" s="51" t="e">
        <f>D9+#REF!-1</f>
        <v>#REF!</v>
      </c>
      <c r="F9" s="47">
        <f>F8</f>
        <v>44327</v>
      </c>
      <c r="G9" s="202">
        <f t="shared" si="2"/>
        <v>5</v>
      </c>
      <c r="H9" s="202" t="str">
        <f t="shared" si="3"/>
        <v>5/11</v>
      </c>
      <c r="I9" s="51">
        <v>44327</v>
      </c>
      <c r="J9" s="53">
        <f>F9-D9</f>
        <v>0</v>
      </c>
      <c r="K9" s="31" t="e">
        <f t="shared" si="0"/>
        <v>#REF!</v>
      </c>
      <c r="L9" s="45">
        <v>0</v>
      </c>
    </row>
    <row r="10" spans="2:14" s="45" customFormat="1" outlineLevel="2" x14ac:dyDescent="0.4">
      <c r="C10" s="46" t="s">
        <v>262</v>
      </c>
      <c r="D10" s="47">
        <f t="shared" si="1"/>
        <v>44327</v>
      </c>
      <c r="E10" s="48">
        <f>D10</f>
        <v>44327</v>
      </c>
      <c r="F10" s="49">
        <v>44327</v>
      </c>
      <c r="G10" s="202">
        <f t="shared" si="2"/>
        <v>5</v>
      </c>
      <c r="H10" s="202" t="str">
        <f t="shared" si="3"/>
        <v>5/11</v>
      </c>
      <c r="I10" s="48">
        <f>I9</f>
        <v>44327</v>
      </c>
      <c r="J10" s="50">
        <f t="shared" ref="J10:J38" si="4">F10-D10</f>
        <v>0</v>
      </c>
      <c r="K10" s="31">
        <f t="shared" si="0"/>
        <v>0</v>
      </c>
      <c r="L10" s="45" t="s">
        <v>41</v>
      </c>
    </row>
    <row r="11" spans="2:14" s="45" customFormat="1" outlineLevel="2" x14ac:dyDescent="0.4">
      <c r="C11" s="46" t="s">
        <v>263</v>
      </c>
      <c r="D11" s="47">
        <f t="shared" si="1"/>
        <v>44327</v>
      </c>
      <c r="E11" s="48">
        <f t="shared" ref="E11:E37" si="5">D11</f>
        <v>44327</v>
      </c>
      <c r="F11" s="49">
        <v>44327</v>
      </c>
      <c r="G11" s="202">
        <f t="shared" si="2"/>
        <v>5</v>
      </c>
      <c r="H11" s="202" t="str">
        <f t="shared" si="3"/>
        <v>5/11</v>
      </c>
      <c r="I11" s="48">
        <f>I10</f>
        <v>44327</v>
      </c>
      <c r="J11" s="50">
        <f t="shared" si="4"/>
        <v>0</v>
      </c>
      <c r="K11" s="31">
        <f t="shared" si="0"/>
        <v>0</v>
      </c>
      <c r="L11" s="45" t="s">
        <v>42</v>
      </c>
    </row>
    <row r="12" spans="2:14" s="45" customFormat="1" outlineLevel="2" x14ac:dyDescent="0.4">
      <c r="C12" s="46" t="s">
        <v>264</v>
      </c>
      <c r="D12" s="47">
        <f t="shared" si="1"/>
        <v>44327</v>
      </c>
      <c r="E12" s="48">
        <f t="shared" si="5"/>
        <v>44327</v>
      </c>
      <c r="F12" s="49">
        <v>44327</v>
      </c>
      <c r="G12" s="202">
        <f t="shared" si="2"/>
        <v>5</v>
      </c>
      <c r="H12" s="202" t="str">
        <f t="shared" si="3"/>
        <v>5/11</v>
      </c>
      <c r="I12" s="48">
        <f>I11</f>
        <v>44327</v>
      </c>
      <c r="J12" s="50">
        <f t="shared" si="4"/>
        <v>0</v>
      </c>
      <c r="K12" s="31">
        <f t="shared" si="0"/>
        <v>0</v>
      </c>
      <c r="L12" s="45" t="s">
        <v>65</v>
      </c>
    </row>
    <row r="13" spans="2:14" s="45" customFormat="1" outlineLevel="2" x14ac:dyDescent="0.4">
      <c r="C13" s="46" t="s">
        <v>265</v>
      </c>
      <c r="D13" s="47">
        <f t="shared" si="1"/>
        <v>44327</v>
      </c>
      <c r="E13" s="48">
        <f t="shared" si="5"/>
        <v>44327</v>
      </c>
      <c r="F13" s="49">
        <v>44327</v>
      </c>
      <c r="G13" s="202">
        <f t="shared" si="2"/>
        <v>5</v>
      </c>
      <c r="H13" s="202" t="str">
        <f t="shared" si="3"/>
        <v>5/11</v>
      </c>
      <c r="I13" s="48">
        <f>I12</f>
        <v>44327</v>
      </c>
      <c r="J13" s="50">
        <f t="shared" si="4"/>
        <v>0</v>
      </c>
      <c r="K13" s="31">
        <f t="shared" si="0"/>
        <v>0</v>
      </c>
      <c r="L13" s="45" t="s">
        <v>66</v>
      </c>
    </row>
    <row r="14" spans="2:14" s="45" customFormat="1" outlineLevel="2" x14ac:dyDescent="0.4">
      <c r="C14" s="46" t="s">
        <v>266</v>
      </c>
      <c r="D14" s="47">
        <v>44328</v>
      </c>
      <c r="E14" s="48">
        <f t="shared" si="5"/>
        <v>44328</v>
      </c>
      <c r="F14" s="49">
        <v>44328</v>
      </c>
      <c r="G14" s="202">
        <f t="shared" si="2"/>
        <v>5</v>
      </c>
      <c r="H14" s="202" t="str">
        <f t="shared" si="3"/>
        <v>5/12</v>
      </c>
      <c r="I14" s="48">
        <v>44328</v>
      </c>
      <c r="J14" s="50">
        <f t="shared" si="4"/>
        <v>0</v>
      </c>
      <c r="K14" s="31">
        <f t="shared" si="0"/>
        <v>0</v>
      </c>
      <c r="L14" s="45" t="s">
        <v>223</v>
      </c>
    </row>
    <row r="15" spans="2:14" s="45" customFormat="1" outlineLevel="2" x14ac:dyDescent="0.4">
      <c r="C15" s="46" t="s">
        <v>267</v>
      </c>
      <c r="D15" s="47">
        <v>44328</v>
      </c>
      <c r="E15" s="48">
        <f t="shared" si="5"/>
        <v>44328</v>
      </c>
      <c r="F15" s="49">
        <v>44328</v>
      </c>
      <c r="G15" s="202">
        <f t="shared" si="2"/>
        <v>5</v>
      </c>
      <c r="H15" s="202" t="str">
        <f t="shared" si="3"/>
        <v>5/12</v>
      </c>
      <c r="I15" s="48">
        <v>44328</v>
      </c>
      <c r="J15" s="50">
        <f t="shared" si="4"/>
        <v>0</v>
      </c>
      <c r="K15" s="31">
        <f t="shared" si="0"/>
        <v>0</v>
      </c>
      <c r="L15" s="45" t="s">
        <v>224</v>
      </c>
    </row>
    <row r="16" spans="2:14" s="45" customFormat="1" outlineLevel="2" x14ac:dyDescent="0.4">
      <c r="C16" s="46" t="s">
        <v>43</v>
      </c>
      <c r="D16" s="47">
        <v>44328</v>
      </c>
      <c r="E16" s="48">
        <f t="shared" si="5"/>
        <v>44328</v>
      </c>
      <c r="F16" s="49">
        <v>44328</v>
      </c>
      <c r="G16" s="202">
        <f t="shared" si="2"/>
        <v>5</v>
      </c>
      <c r="H16" s="202" t="str">
        <f t="shared" si="3"/>
        <v>5/12</v>
      </c>
      <c r="I16" s="48">
        <v>44328</v>
      </c>
      <c r="J16" s="50">
        <f t="shared" si="4"/>
        <v>0</v>
      </c>
      <c r="K16" s="31">
        <f t="shared" si="0"/>
        <v>0</v>
      </c>
      <c r="L16" s="45" t="s">
        <v>231</v>
      </c>
    </row>
    <row r="17" spans="3:12" s="45" customFormat="1" outlineLevel="2" x14ac:dyDescent="0.4">
      <c r="C17" s="46" t="s">
        <v>44</v>
      </c>
      <c r="D17" s="47">
        <v>44328</v>
      </c>
      <c r="E17" s="48">
        <f t="shared" si="5"/>
        <v>44328</v>
      </c>
      <c r="F17" s="49">
        <v>44328</v>
      </c>
      <c r="G17" s="202">
        <f t="shared" si="2"/>
        <v>5</v>
      </c>
      <c r="H17" s="202" t="str">
        <f t="shared" si="3"/>
        <v>5/12</v>
      </c>
      <c r="I17" s="48">
        <v>44328</v>
      </c>
      <c r="J17" s="50">
        <f t="shared" si="4"/>
        <v>0</v>
      </c>
      <c r="K17" s="31">
        <f t="shared" si="0"/>
        <v>0</v>
      </c>
      <c r="L17" s="45" t="s">
        <v>230</v>
      </c>
    </row>
    <row r="18" spans="3:12" s="45" customFormat="1" outlineLevel="2" x14ac:dyDescent="0.4">
      <c r="C18" s="46" t="s">
        <v>45</v>
      </c>
      <c r="D18" s="47">
        <v>44328</v>
      </c>
      <c r="E18" s="48">
        <f t="shared" si="5"/>
        <v>44328</v>
      </c>
      <c r="F18" s="49">
        <v>44328</v>
      </c>
      <c r="G18" s="202">
        <f t="shared" si="2"/>
        <v>5</v>
      </c>
      <c r="H18" s="202" t="str">
        <f t="shared" si="3"/>
        <v>5/12</v>
      </c>
      <c r="I18" s="48">
        <v>44328</v>
      </c>
      <c r="J18" s="50">
        <f t="shared" si="4"/>
        <v>0</v>
      </c>
      <c r="K18" s="31">
        <f t="shared" si="0"/>
        <v>0</v>
      </c>
      <c r="L18" s="45" t="s">
        <v>232</v>
      </c>
    </row>
    <row r="19" spans="3:12" s="45" customFormat="1" outlineLevel="2" x14ac:dyDescent="0.4">
      <c r="C19" s="46" t="s">
        <v>46</v>
      </c>
      <c r="D19" s="47">
        <v>44329</v>
      </c>
      <c r="E19" s="48">
        <f t="shared" si="5"/>
        <v>44329</v>
      </c>
      <c r="F19" s="49">
        <v>44329</v>
      </c>
      <c r="G19" s="202">
        <f t="shared" si="2"/>
        <v>5</v>
      </c>
      <c r="H19" s="202" t="str">
        <f t="shared" si="3"/>
        <v>5/13</v>
      </c>
      <c r="I19" s="48">
        <v>44329</v>
      </c>
      <c r="J19" s="50">
        <f t="shared" si="4"/>
        <v>0</v>
      </c>
      <c r="K19" s="31">
        <f t="shared" si="0"/>
        <v>0</v>
      </c>
      <c r="L19" s="45" t="s">
        <v>237</v>
      </c>
    </row>
    <row r="20" spans="3:12" s="45" customFormat="1" outlineLevel="2" x14ac:dyDescent="0.4">
      <c r="C20" s="46" t="s">
        <v>47</v>
      </c>
      <c r="D20" s="47">
        <v>44329</v>
      </c>
      <c r="E20" s="48">
        <f t="shared" si="5"/>
        <v>44329</v>
      </c>
      <c r="F20" s="49">
        <v>44329</v>
      </c>
      <c r="G20" s="202">
        <f t="shared" si="2"/>
        <v>5</v>
      </c>
      <c r="H20" s="202" t="str">
        <f t="shared" si="3"/>
        <v>5/13</v>
      </c>
      <c r="I20" s="48">
        <v>44329</v>
      </c>
      <c r="J20" s="50">
        <f t="shared" si="4"/>
        <v>0</v>
      </c>
      <c r="K20" s="31">
        <f t="shared" si="0"/>
        <v>0</v>
      </c>
      <c r="L20" s="45" t="s">
        <v>240</v>
      </c>
    </row>
    <row r="21" spans="3:12" s="45" customFormat="1" outlineLevel="2" x14ac:dyDescent="0.4">
      <c r="C21" s="46" t="s">
        <v>48</v>
      </c>
      <c r="D21" s="47">
        <v>44329</v>
      </c>
      <c r="E21" s="48">
        <f t="shared" si="5"/>
        <v>44329</v>
      </c>
      <c r="F21" s="49">
        <v>44329</v>
      </c>
      <c r="G21" s="202">
        <f t="shared" si="2"/>
        <v>5</v>
      </c>
      <c r="H21" s="202" t="str">
        <f t="shared" si="3"/>
        <v>5/13</v>
      </c>
      <c r="I21" s="48">
        <v>44329</v>
      </c>
      <c r="J21" s="50">
        <f t="shared" si="4"/>
        <v>0</v>
      </c>
      <c r="K21" s="31">
        <f t="shared" si="0"/>
        <v>0</v>
      </c>
      <c r="L21" s="45" t="s">
        <v>248</v>
      </c>
    </row>
    <row r="22" spans="3:12" s="45" customFormat="1" outlineLevel="2" x14ac:dyDescent="0.4">
      <c r="C22" s="46" t="s">
        <v>49</v>
      </c>
      <c r="D22" s="47">
        <v>44329</v>
      </c>
      <c r="E22" s="48">
        <f t="shared" si="5"/>
        <v>44329</v>
      </c>
      <c r="F22" s="49">
        <v>44329</v>
      </c>
      <c r="G22" s="202">
        <f t="shared" si="2"/>
        <v>5</v>
      </c>
      <c r="H22" s="202" t="str">
        <f t="shared" si="3"/>
        <v>5/13</v>
      </c>
      <c r="I22" s="48">
        <v>44329</v>
      </c>
      <c r="J22" s="50">
        <f t="shared" si="4"/>
        <v>0</v>
      </c>
      <c r="K22" s="31">
        <f t="shared" si="0"/>
        <v>0</v>
      </c>
      <c r="L22" s="45" t="s">
        <v>249</v>
      </c>
    </row>
    <row r="23" spans="3:12" s="45" customFormat="1" outlineLevel="2" x14ac:dyDescent="0.4">
      <c r="C23" s="46" t="s">
        <v>50</v>
      </c>
      <c r="D23" s="47">
        <v>44329</v>
      </c>
      <c r="E23" s="48">
        <f t="shared" si="5"/>
        <v>44329</v>
      </c>
      <c r="F23" s="49">
        <v>44329</v>
      </c>
      <c r="G23" s="202">
        <f t="shared" si="2"/>
        <v>5</v>
      </c>
      <c r="H23" s="202" t="str">
        <f t="shared" si="3"/>
        <v>5/13</v>
      </c>
      <c r="I23" s="48">
        <v>44329</v>
      </c>
      <c r="J23" s="50">
        <f t="shared" si="4"/>
        <v>0</v>
      </c>
      <c r="K23" s="31">
        <f t="shared" si="0"/>
        <v>0</v>
      </c>
      <c r="L23" s="45" t="s">
        <v>250</v>
      </c>
    </row>
    <row r="24" spans="3:12" s="45" customFormat="1" outlineLevel="2" x14ac:dyDescent="0.4">
      <c r="C24" s="46" t="s">
        <v>51</v>
      </c>
      <c r="D24" s="47">
        <v>44329</v>
      </c>
      <c r="E24" s="48">
        <f t="shared" si="5"/>
        <v>44329</v>
      </c>
      <c r="F24" s="49">
        <v>44329</v>
      </c>
      <c r="G24" s="202">
        <f t="shared" si="2"/>
        <v>5</v>
      </c>
      <c r="H24" s="202" t="str">
        <f t="shared" si="3"/>
        <v>5/13</v>
      </c>
      <c r="I24" s="48">
        <v>44329</v>
      </c>
      <c r="J24" s="50">
        <f t="shared" si="4"/>
        <v>0</v>
      </c>
      <c r="K24" s="31">
        <f t="shared" si="0"/>
        <v>0</v>
      </c>
      <c r="L24" s="45" t="s">
        <v>251</v>
      </c>
    </row>
    <row r="25" spans="3:12" s="45" customFormat="1" outlineLevel="2" x14ac:dyDescent="0.4">
      <c r="C25" s="46" t="s">
        <v>52</v>
      </c>
      <c r="D25" s="47">
        <v>44330</v>
      </c>
      <c r="E25" s="48">
        <f t="shared" si="5"/>
        <v>44330</v>
      </c>
      <c r="F25" s="49">
        <v>44331</v>
      </c>
      <c r="G25" s="202">
        <f t="shared" si="2"/>
        <v>5</v>
      </c>
      <c r="H25" s="202" t="str">
        <f t="shared" si="3"/>
        <v>5/15</v>
      </c>
      <c r="I25" s="48">
        <v>44330</v>
      </c>
      <c r="J25" s="50">
        <f t="shared" si="4"/>
        <v>1</v>
      </c>
      <c r="K25" s="31">
        <f t="shared" si="0"/>
        <v>0</v>
      </c>
      <c r="L25" s="45" t="s">
        <v>269</v>
      </c>
    </row>
    <row r="26" spans="3:12" s="45" customFormat="1" outlineLevel="2" x14ac:dyDescent="0.4">
      <c r="C26" s="46" t="s">
        <v>53</v>
      </c>
      <c r="D26" s="49">
        <f>D25</f>
        <v>44330</v>
      </c>
      <c r="E26" s="48">
        <f t="shared" si="5"/>
        <v>44330</v>
      </c>
      <c r="F26" s="47">
        <f t="shared" ref="F26:F36" si="6">F25</f>
        <v>44331</v>
      </c>
      <c r="G26" s="202">
        <f t="shared" si="2"/>
        <v>5</v>
      </c>
      <c r="H26" s="202" t="str">
        <f t="shared" si="3"/>
        <v>5/15</v>
      </c>
      <c r="I26" s="48">
        <f>I25</f>
        <v>44330</v>
      </c>
      <c r="J26" s="50">
        <f t="shared" si="4"/>
        <v>1</v>
      </c>
      <c r="K26" s="31">
        <f t="shared" si="0"/>
        <v>0</v>
      </c>
      <c r="L26" s="45" t="s">
        <v>268</v>
      </c>
    </row>
    <row r="27" spans="3:12" s="45" customFormat="1" outlineLevel="2" x14ac:dyDescent="0.4">
      <c r="C27" s="46" t="s">
        <v>54</v>
      </c>
      <c r="D27" s="49">
        <f>D26</f>
        <v>44330</v>
      </c>
      <c r="E27" s="48">
        <f t="shared" si="5"/>
        <v>44330</v>
      </c>
      <c r="F27" s="47">
        <f t="shared" si="6"/>
        <v>44331</v>
      </c>
      <c r="G27" s="202">
        <f t="shared" si="2"/>
        <v>5</v>
      </c>
      <c r="H27" s="202" t="str">
        <f t="shared" si="3"/>
        <v>5/15</v>
      </c>
      <c r="I27" s="48">
        <f>I26</f>
        <v>44330</v>
      </c>
      <c r="J27" s="50">
        <f t="shared" si="4"/>
        <v>1</v>
      </c>
      <c r="K27" s="31">
        <f t="shared" si="0"/>
        <v>0</v>
      </c>
      <c r="L27" s="45" t="s">
        <v>270</v>
      </c>
    </row>
    <row r="28" spans="3:12" s="45" customFormat="1" outlineLevel="2" x14ac:dyDescent="0.4">
      <c r="C28" s="46" t="s">
        <v>55</v>
      </c>
      <c r="D28" s="49">
        <f>D27</f>
        <v>44330</v>
      </c>
      <c r="E28" s="48">
        <f t="shared" si="5"/>
        <v>44330</v>
      </c>
      <c r="F28" s="47">
        <f t="shared" si="6"/>
        <v>44331</v>
      </c>
      <c r="G28" s="202">
        <f t="shared" si="2"/>
        <v>5</v>
      </c>
      <c r="H28" s="202" t="str">
        <f t="shared" si="3"/>
        <v>5/15</v>
      </c>
      <c r="I28" s="48">
        <f t="shared" ref="I28:I37" si="7">F28</f>
        <v>44331</v>
      </c>
      <c r="J28" s="50">
        <f t="shared" si="4"/>
        <v>1</v>
      </c>
      <c r="K28" s="31">
        <f t="shared" si="0"/>
        <v>1</v>
      </c>
      <c r="L28" s="45">
        <v>0</v>
      </c>
    </row>
    <row r="29" spans="3:12" s="45" customFormat="1" outlineLevel="2" x14ac:dyDescent="0.4">
      <c r="C29" s="46" t="s">
        <v>56</v>
      </c>
      <c r="D29" s="49">
        <f>D28</f>
        <v>44330</v>
      </c>
      <c r="E29" s="48">
        <f t="shared" si="5"/>
        <v>44330</v>
      </c>
      <c r="F29" s="47">
        <f t="shared" si="6"/>
        <v>44331</v>
      </c>
      <c r="G29" s="202">
        <f t="shared" si="2"/>
        <v>5</v>
      </c>
      <c r="H29" s="202" t="str">
        <f t="shared" si="3"/>
        <v>5/15</v>
      </c>
      <c r="I29" s="48">
        <f t="shared" si="7"/>
        <v>44331</v>
      </c>
      <c r="J29" s="50">
        <f t="shared" si="4"/>
        <v>1</v>
      </c>
      <c r="K29" s="31">
        <f t="shared" si="0"/>
        <v>1</v>
      </c>
      <c r="L29" s="45">
        <v>0</v>
      </c>
    </row>
    <row r="30" spans="3:12" s="45" customFormat="1" outlineLevel="2" x14ac:dyDescent="0.4">
      <c r="C30" s="46" t="s">
        <v>57</v>
      </c>
      <c r="D30" s="49">
        <f>D29</f>
        <v>44330</v>
      </c>
      <c r="E30" s="48">
        <f t="shared" si="5"/>
        <v>44330</v>
      </c>
      <c r="F30" s="47">
        <f t="shared" si="6"/>
        <v>44331</v>
      </c>
      <c r="G30" s="202">
        <f t="shared" si="2"/>
        <v>5</v>
      </c>
      <c r="H30" s="202" t="str">
        <f t="shared" si="3"/>
        <v>5/15</v>
      </c>
      <c r="I30" s="48">
        <f>I29</f>
        <v>44331</v>
      </c>
      <c r="J30" s="50">
        <f t="shared" si="4"/>
        <v>1</v>
      </c>
      <c r="K30" s="31">
        <f t="shared" si="0"/>
        <v>1</v>
      </c>
      <c r="L30" s="45" t="s">
        <v>273</v>
      </c>
    </row>
    <row r="31" spans="3:12" s="45" customFormat="1" outlineLevel="2" x14ac:dyDescent="0.4">
      <c r="C31" s="46" t="s">
        <v>58</v>
      </c>
      <c r="D31" s="49">
        <v>44331</v>
      </c>
      <c r="E31" s="48">
        <f t="shared" si="5"/>
        <v>44331</v>
      </c>
      <c r="F31" s="47">
        <f t="shared" si="6"/>
        <v>44331</v>
      </c>
      <c r="G31" s="202">
        <f t="shared" si="2"/>
        <v>5</v>
      </c>
      <c r="H31" s="202" t="str">
        <f t="shared" si="3"/>
        <v>5/15</v>
      </c>
      <c r="I31" s="48">
        <f>I30</f>
        <v>44331</v>
      </c>
      <c r="J31" s="50">
        <f t="shared" si="4"/>
        <v>0</v>
      </c>
      <c r="K31" s="31">
        <f t="shared" si="0"/>
        <v>0</v>
      </c>
      <c r="L31" s="45" t="s">
        <v>272</v>
      </c>
    </row>
    <row r="32" spans="3:12" s="45" customFormat="1" outlineLevel="2" x14ac:dyDescent="0.4">
      <c r="C32" s="46" t="s">
        <v>59</v>
      </c>
      <c r="D32" s="49">
        <v>44331</v>
      </c>
      <c r="E32" s="48">
        <f t="shared" si="5"/>
        <v>44331</v>
      </c>
      <c r="F32" s="47">
        <f t="shared" si="6"/>
        <v>44331</v>
      </c>
      <c r="G32" s="202">
        <f t="shared" si="2"/>
        <v>5</v>
      </c>
      <c r="H32" s="202" t="str">
        <f t="shared" si="3"/>
        <v>5/15</v>
      </c>
      <c r="I32" s="48">
        <f>I31</f>
        <v>44331</v>
      </c>
      <c r="J32" s="50">
        <f t="shared" si="4"/>
        <v>0</v>
      </c>
      <c r="K32" s="31">
        <f t="shared" si="0"/>
        <v>0</v>
      </c>
      <c r="L32" s="45" t="s">
        <v>274</v>
      </c>
    </row>
    <row r="33" spans="3:12" s="45" customFormat="1" outlineLevel="2" x14ac:dyDescent="0.4">
      <c r="C33" s="46" t="s">
        <v>60</v>
      </c>
      <c r="D33" s="49">
        <v>44331</v>
      </c>
      <c r="E33" s="48">
        <f t="shared" si="5"/>
        <v>44331</v>
      </c>
      <c r="F33" s="47">
        <f t="shared" si="6"/>
        <v>44331</v>
      </c>
      <c r="G33" s="202">
        <f t="shared" si="2"/>
        <v>5</v>
      </c>
      <c r="H33" s="202" t="str">
        <f t="shared" si="3"/>
        <v>5/15</v>
      </c>
      <c r="I33" s="51">
        <f t="shared" si="7"/>
        <v>44331</v>
      </c>
      <c r="J33" s="50">
        <f t="shared" si="4"/>
        <v>0</v>
      </c>
      <c r="K33" s="31">
        <f t="shared" si="0"/>
        <v>0</v>
      </c>
      <c r="L33" s="45">
        <v>0</v>
      </c>
    </row>
    <row r="34" spans="3:12" s="45" customFormat="1" outlineLevel="2" x14ac:dyDescent="0.4">
      <c r="C34" s="46" t="s">
        <v>61</v>
      </c>
      <c r="D34" s="49">
        <v>44331</v>
      </c>
      <c r="E34" s="48">
        <f t="shared" si="5"/>
        <v>44331</v>
      </c>
      <c r="F34" s="47">
        <f t="shared" si="6"/>
        <v>44331</v>
      </c>
      <c r="G34" s="202">
        <f t="shared" si="2"/>
        <v>5</v>
      </c>
      <c r="H34" s="202" t="str">
        <f t="shared" si="3"/>
        <v>5/15</v>
      </c>
      <c r="I34" s="51">
        <f t="shared" si="7"/>
        <v>44331</v>
      </c>
      <c r="J34" s="50">
        <f t="shared" si="4"/>
        <v>0</v>
      </c>
      <c r="K34" s="31">
        <f t="shared" si="0"/>
        <v>0</v>
      </c>
      <c r="L34" s="45" t="s">
        <v>275</v>
      </c>
    </row>
    <row r="35" spans="3:12" s="45" customFormat="1" outlineLevel="2" x14ac:dyDescent="0.4">
      <c r="C35" s="46" t="s">
        <v>62</v>
      </c>
      <c r="D35" s="49">
        <v>44331</v>
      </c>
      <c r="E35" s="48">
        <f t="shared" si="5"/>
        <v>44331</v>
      </c>
      <c r="F35" s="47">
        <f t="shared" si="6"/>
        <v>44331</v>
      </c>
      <c r="G35" s="202">
        <f t="shared" si="2"/>
        <v>5</v>
      </c>
      <c r="H35" s="202" t="str">
        <f t="shared" si="3"/>
        <v>5/15</v>
      </c>
      <c r="I35" s="51">
        <f t="shared" si="7"/>
        <v>44331</v>
      </c>
      <c r="J35" s="50">
        <f t="shared" si="4"/>
        <v>0</v>
      </c>
      <c r="K35" s="31">
        <f t="shared" si="0"/>
        <v>0</v>
      </c>
      <c r="L35" s="45">
        <v>0</v>
      </c>
    </row>
    <row r="36" spans="3:12" s="45" customFormat="1" outlineLevel="2" x14ac:dyDescent="0.4">
      <c r="C36" s="46" t="s">
        <v>63</v>
      </c>
      <c r="D36" s="49">
        <v>44331</v>
      </c>
      <c r="E36" s="48">
        <f t="shared" si="5"/>
        <v>44331</v>
      </c>
      <c r="F36" s="47">
        <f t="shared" si="6"/>
        <v>44331</v>
      </c>
      <c r="G36" s="202">
        <f t="shared" si="2"/>
        <v>5</v>
      </c>
      <c r="H36" s="202" t="str">
        <f t="shared" si="3"/>
        <v>5/15</v>
      </c>
      <c r="I36" s="51">
        <f t="shared" si="7"/>
        <v>44331</v>
      </c>
      <c r="J36" s="50">
        <f t="shared" si="4"/>
        <v>0</v>
      </c>
      <c r="K36" s="31">
        <f t="shared" si="0"/>
        <v>0</v>
      </c>
      <c r="L36" s="45">
        <v>0</v>
      </c>
    </row>
    <row r="37" spans="3:12" s="45" customFormat="1" outlineLevel="2" x14ac:dyDescent="0.4">
      <c r="C37" s="46" t="s">
        <v>64</v>
      </c>
      <c r="D37" s="49">
        <v>44331</v>
      </c>
      <c r="E37" s="48">
        <f t="shared" si="5"/>
        <v>44331</v>
      </c>
      <c r="F37" s="47">
        <v>44332</v>
      </c>
      <c r="G37" s="202">
        <f t="shared" si="2"/>
        <v>5</v>
      </c>
      <c r="H37" s="202" t="str">
        <f t="shared" si="3"/>
        <v>5/16</v>
      </c>
      <c r="I37" s="51">
        <f t="shared" si="7"/>
        <v>44332</v>
      </c>
      <c r="J37" s="50">
        <f t="shared" si="4"/>
        <v>1</v>
      </c>
      <c r="K37" s="31">
        <f t="shared" si="0"/>
        <v>1</v>
      </c>
      <c r="L37" s="45">
        <v>0</v>
      </c>
    </row>
    <row r="38" spans="3:12" s="45" customFormat="1" outlineLevel="1" x14ac:dyDescent="0.4">
      <c r="C38" s="52" t="s">
        <v>0</v>
      </c>
      <c r="D38" s="49">
        <v>44331</v>
      </c>
      <c r="E38" s="51" t="e">
        <f>D38+#REF!-1</f>
        <v>#REF!</v>
      </c>
      <c r="F38" s="49">
        <v>44332</v>
      </c>
      <c r="G38" s="202">
        <f t="shared" si="2"/>
        <v>5</v>
      </c>
      <c r="H38" s="202" t="str">
        <f t="shared" si="3"/>
        <v>5/16</v>
      </c>
      <c r="I38" s="51">
        <f>I48</f>
        <v>44336</v>
      </c>
      <c r="J38" s="53">
        <f t="shared" si="4"/>
        <v>1</v>
      </c>
      <c r="K38" s="31" t="e">
        <f t="shared" ref="K38:K69" si="8">I38-E38</f>
        <v>#REF!</v>
      </c>
      <c r="L38" s="45">
        <v>0</v>
      </c>
    </row>
    <row r="39" spans="3:12" s="45" customFormat="1" outlineLevel="2" x14ac:dyDescent="0.4">
      <c r="C39" s="46" t="s">
        <v>252</v>
      </c>
      <c r="D39" s="49">
        <v>44331</v>
      </c>
      <c r="E39" s="51">
        <v>44330</v>
      </c>
      <c r="F39" s="49">
        <f>F38</f>
        <v>44332</v>
      </c>
      <c r="G39" s="202">
        <f t="shared" si="2"/>
        <v>5</v>
      </c>
      <c r="H39" s="202" t="str">
        <f t="shared" si="3"/>
        <v>5/16</v>
      </c>
      <c r="I39" s="51">
        <f>F39</f>
        <v>44332</v>
      </c>
      <c r="J39" s="54">
        <f t="shared" ref="J39:J48" si="9">F39-D39</f>
        <v>1</v>
      </c>
      <c r="K39" s="31">
        <f t="shared" si="8"/>
        <v>2</v>
      </c>
      <c r="L39" s="45" t="s">
        <v>292</v>
      </c>
    </row>
    <row r="40" spans="3:12" s="45" customFormat="1" outlineLevel="2" x14ac:dyDescent="0.4">
      <c r="C40" s="46" t="s">
        <v>253</v>
      </c>
      <c r="D40" s="49">
        <v>44331</v>
      </c>
      <c r="E40" s="51">
        <f>D40</f>
        <v>44331</v>
      </c>
      <c r="F40" s="49">
        <f>F39</f>
        <v>44332</v>
      </c>
      <c r="G40" s="202">
        <f t="shared" si="2"/>
        <v>5</v>
      </c>
      <c r="H40" s="202" t="str">
        <f t="shared" si="3"/>
        <v>5/16</v>
      </c>
      <c r="I40" s="51">
        <f t="shared" ref="I40:I48" si="10">F40</f>
        <v>44332</v>
      </c>
      <c r="J40" s="54">
        <f t="shared" si="9"/>
        <v>1</v>
      </c>
      <c r="K40" s="31">
        <f t="shared" si="8"/>
        <v>1</v>
      </c>
      <c r="L40" s="45" t="s">
        <v>278</v>
      </c>
    </row>
    <row r="41" spans="3:12" s="45" customFormat="1" outlineLevel="2" x14ac:dyDescent="0.4">
      <c r="C41" s="46" t="s">
        <v>254</v>
      </c>
      <c r="D41" s="49">
        <v>44332</v>
      </c>
      <c r="E41" s="51">
        <f t="shared" ref="E41:E48" si="11">D41</f>
        <v>44332</v>
      </c>
      <c r="F41" s="49">
        <v>44334</v>
      </c>
      <c r="G41" s="202">
        <f t="shared" si="2"/>
        <v>5</v>
      </c>
      <c r="H41" s="202" t="str">
        <f t="shared" si="3"/>
        <v>5/18</v>
      </c>
      <c r="I41" s="51">
        <f t="shared" si="10"/>
        <v>44334</v>
      </c>
      <c r="J41" s="54">
        <f t="shared" si="9"/>
        <v>2</v>
      </c>
      <c r="K41" s="31">
        <f t="shared" si="8"/>
        <v>2</v>
      </c>
      <c r="L41" s="55" t="s">
        <v>285</v>
      </c>
    </row>
    <row r="42" spans="3:12" s="45" customFormat="1" outlineLevel="2" x14ac:dyDescent="0.4">
      <c r="C42" s="46" t="s">
        <v>255</v>
      </c>
      <c r="D42" s="49">
        <v>44332</v>
      </c>
      <c r="E42" s="51">
        <f t="shared" si="11"/>
        <v>44332</v>
      </c>
      <c r="F42" s="49">
        <f>F41</f>
        <v>44334</v>
      </c>
      <c r="G42" s="202">
        <f t="shared" si="2"/>
        <v>5</v>
      </c>
      <c r="H42" s="202" t="str">
        <f t="shared" si="3"/>
        <v>5/18</v>
      </c>
      <c r="I42" s="51">
        <f t="shared" si="10"/>
        <v>44334</v>
      </c>
      <c r="J42" s="54">
        <f t="shared" si="9"/>
        <v>2</v>
      </c>
      <c r="K42" s="31">
        <f t="shared" si="8"/>
        <v>2</v>
      </c>
      <c r="L42" s="45" t="s">
        <v>290</v>
      </c>
    </row>
    <row r="43" spans="3:12" s="45" customFormat="1" outlineLevel="2" x14ac:dyDescent="0.4">
      <c r="C43" s="46" t="s">
        <v>256</v>
      </c>
      <c r="D43" s="49">
        <v>44332</v>
      </c>
      <c r="E43" s="51">
        <f t="shared" si="11"/>
        <v>44332</v>
      </c>
      <c r="F43" s="49">
        <f>F42</f>
        <v>44334</v>
      </c>
      <c r="G43" s="202">
        <f t="shared" si="2"/>
        <v>5</v>
      </c>
      <c r="H43" s="202" t="str">
        <f t="shared" si="3"/>
        <v>5/18</v>
      </c>
      <c r="I43" s="51">
        <f t="shared" si="10"/>
        <v>44334</v>
      </c>
      <c r="J43" s="54">
        <f t="shared" si="9"/>
        <v>2</v>
      </c>
      <c r="K43" s="31">
        <f t="shared" si="8"/>
        <v>2</v>
      </c>
      <c r="L43" s="55" t="s">
        <v>291</v>
      </c>
    </row>
    <row r="44" spans="3:12" s="45" customFormat="1" outlineLevel="2" x14ac:dyDescent="0.4">
      <c r="C44" s="46" t="s">
        <v>257</v>
      </c>
      <c r="D44" s="49">
        <v>44332</v>
      </c>
      <c r="E44" s="51">
        <f t="shared" si="11"/>
        <v>44332</v>
      </c>
      <c r="F44" s="49">
        <v>44335</v>
      </c>
      <c r="G44" s="202">
        <f t="shared" si="2"/>
        <v>5</v>
      </c>
      <c r="H44" s="202" t="str">
        <f t="shared" si="3"/>
        <v>5/19</v>
      </c>
      <c r="I44" s="51">
        <f t="shared" si="10"/>
        <v>44335</v>
      </c>
      <c r="J44" s="54">
        <f t="shared" si="9"/>
        <v>3</v>
      </c>
      <c r="K44" s="31">
        <f t="shared" si="8"/>
        <v>3</v>
      </c>
      <c r="L44" s="55" t="s">
        <v>301</v>
      </c>
    </row>
    <row r="45" spans="3:12" s="45" customFormat="1" outlineLevel="2" x14ac:dyDescent="0.4">
      <c r="C45" s="46" t="s">
        <v>258</v>
      </c>
      <c r="D45" s="49">
        <v>44332</v>
      </c>
      <c r="E45" s="51">
        <f t="shared" si="11"/>
        <v>44332</v>
      </c>
      <c r="F45" s="49">
        <v>44335</v>
      </c>
      <c r="G45" s="202">
        <f t="shared" si="2"/>
        <v>5</v>
      </c>
      <c r="H45" s="202" t="str">
        <f t="shared" si="3"/>
        <v>5/19</v>
      </c>
      <c r="I45" s="51">
        <f t="shared" si="10"/>
        <v>44335</v>
      </c>
      <c r="J45" s="54">
        <f t="shared" si="9"/>
        <v>3</v>
      </c>
      <c r="K45" s="31">
        <f t="shared" si="8"/>
        <v>3</v>
      </c>
      <c r="L45" s="55" t="s">
        <v>302</v>
      </c>
    </row>
    <row r="46" spans="3:12" s="45" customFormat="1" outlineLevel="2" x14ac:dyDescent="0.4">
      <c r="C46" s="46" t="s">
        <v>259</v>
      </c>
      <c r="D46" s="49">
        <v>44333</v>
      </c>
      <c r="E46" s="51">
        <f t="shared" si="11"/>
        <v>44333</v>
      </c>
      <c r="F46" s="49">
        <v>44336</v>
      </c>
      <c r="G46" s="202">
        <f t="shared" si="2"/>
        <v>5</v>
      </c>
      <c r="H46" s="202" t="str">
        <f t="shared" si="3"/>
        <v>5/20</v>
      </c>
      <c r="I46" s="51">
        <f t="shared" si="10"/>
        <v>44336</v>
      </c>
      <c r="J46" s="54">
        <f t="shared" si="9"/>
        <v>3</v>
      </c>
      <c r="K46" s="31">
        <f t="shared" si="8"/>
        <v>3</v>
      </c>
      <c r="L46" s="55" t="s">
        <v>303</v>
      </c>
    </row>
    <row r="47" spans="3:12" s="45" customFormat="1" outlineLevel="2" x14ac:dyDescent="0.4">
      <c r="C47" s="46" t="s">
        <v>260</v>
      </c>
      <c r="D47" s="49">
        <v>44333</v>
      </c>
      <c r="E47" s="51">
        <f t="shared" si="11"/>
        <v>44333</v>
      </c>
      <c r="F47" s="49">
        <v>44336</v>
      </c>
      <c r="G47" s="202">
        <f t="shared" si="2"/>
        <v>5</v>
      </c>
      <c r="H47" s="202" t="str">
        <f t="shared" si="3"/>
        <v>5/20</v>
      </c>
      <c r="I47" s="51">
        <f t="shared" si="10"/>
        <v>44336</v>
      </c>
      <c r="J47" s="54">
        <f t="shared" si="9"/>
        <v>3</v>
      </c>
      <c r="K47" s="31">
        <f t="shared" si="8"/>
        <v>3</v>
      </c>
      <c r="L47" s="55" t="s">
        <v>304</v>
      </c>
    </row>
    <row r="48" spans="3:12" s="45" customFormat="1" outlineLevel="2" x14ac:dyDescent="0.4">
      <c r="C48" s="46" t="s">
        <v>261</v>
      </c>
      <c r="D48" s="49">
        <v>44333</v>
      </c>
      <c r="E48" s="51">
        <f t="shared" si="11"/>
        <v>44333</v>
      </c>
      <c r="F48" s="49">
        <v>44336</v>
      </c>
      <c r="G48" s="202">
        <f t="shared" si="2"/>
        <v>5</v>
      </c>
      <c r="H48" s="202" t="str">
        <f t="shared" si="3"/>
        <v>5/20</v>
      </c>
      <c r="I48" s="51">
        <f t="shared" si="10"/>
        <v>44336</v>
      </c>
      <c r="J48" s="54">
        <f t="shared" si="9"/>
        <v>3</v>
      </c>
      <c r="K48" s="31">
        <f t="shared" si="8"/>
        <v>3</v>
      </c>
      <c r="L48" s="45">
        <v>0</v>
      </c>
    </row>
    <row r="49" spans="2:12" s="45" customFormat="1" outlineLevel="2" x14ac:dyDescent="0.4">
      <c r="C49" s="10" t="s">
        <v>1</v>
      </c>
      <c r="D49" s="49">
        <v>44333</v>
      </c>
      <c r="E49" s="51">
        <v>44333</v>
      </c>
      <c r="F49" s="49">
        <v>44336</v>
      </c>
      <c r="G49" s="202">
        <f t="shared" si="2"/>
        <v>5</v>
      </c>
      <c r="H49" s="202" t="str">
        <f t="shared" si="3"/>
        <v>5/20</v>
      </c>
      <c r="I49" s="51">
        <f>F49</f>
        <v>44336</v>
      </c>
      <c r="J49" s="53">
        <f t="shared" ref="J49:J74" si="12">F49-D49</f>
        <v>3</v>
      </c>
      <c r="K49" s="31">
        <f t="shared" si="8"/>
        <v>3</v>
      </c>
      <c r="L49" s="45">
        <v>0</v>
      </c>
    </row>
    <row r="50" spans="2:12" s="45" customFormat="1" outlineLevel="2" x14ac:dyDescent="0.4">
      <c r="C50" s="56" t="s">
        <v>5</v>
      </c>
      <c r="D50" s="57">
        <f>E49+1</f>
        <v>44334</v>
      </c>
      <c r="E50" s="58" t="e">
        <f>D50+#REF!-1</f>
        <v>#REF!</v>
      </c>
      <c r="F50" s="57">
        <f>I49+1</f>
        <v>44337</v>
      </c>
      <c r="G50" s="202">
        <f t="shared" si="2"/>
        <v>5</v>
      </c>
      <c r="H50" s="202" t="str">
        <f t="shared" si="3"/>
        <v>5/21</v>
      </c>
      <c r="I50" s="59">
        <v>44340</v>
      </c>
      <c r="J50" s="60">
        <f t="shared" si="12"/>
        <v>3</v>
      </c>
      <c r="K50" s="122" t="e">
        <f t="shared" si="8"/>
        <v>#REF!</v>
      </c>
      <c r="L50" s="45">
        <v>0</v>
      </c>
    </row>
    <row r="51" spans="2:12" s="45" customFormat="1" ht="16.95" customHeight="1" outlineLevel="1" x14ac:dyDescent="0.45">
      <c r="B51" s="61" t="e">
        <f>#REF!/#REF!</f>
        <v>#REF!</v>
      </c>
      <c r="C51" s="62" t="s">
        <v>6</v>
      </c>
      <c r="D51" s="63" t="e">
        <f>E50+1</f>
        <v>#REF!</v>
      </c>
      <c r="E51" s="64" t="e">
        <f>D51+#REF!-1</f>
        <v>#REF!</v>
      </c>
      <c r="F51" s="63">
        <v>44342</v>
      </c>
      <c r="G51" s="202">
        <f t="shared" si="2"/>
        <v>5</v>
      </c>
      <c r="H51" s="202" t="str">
        <f t="shared" si="3"/>
        <v>5/26</v>
      </c>
      <c r="I51" s="64" t="e">
        <f>F51+#REF!-1</f>
        <v>#REF!</v>
      </c>
      <c r="J51" s="65" t="e">
        <f t="shared" si="12"/>
        <v>#REF!</v>
      </c>
      <c r="K51" s="29" t="e">
        <f t="shared" si="8"/>
        <v>#REF!</v>
      </c>
      <c r="L51" s="66" t="s">
        <v>305</v>
      </c>
    </row>
    <row r="52" spans="2:12" s="45" customFormat="1" outlineLevel="2" x14ac:dyDescent="0.4">
      <c r="B52" s="67"/>
      <c r="C52" s="9" t="s">
        <v>18</v>
      </c>
      <c r="D52" s="68" t="e">
        <f>D51</f>
        <v>#REF!</v>
      </c>
      <c r="E52" s="69" t="e">
        <f>D52+#REF!-1</f>
        <v>#REF!</v>
      </c>
      <c r="F52" s="68">
        <f>F51</f>
        <v>44342</v>
      </c>
      <c r="G52" s="202">
        <f t="shared" si="2"/>
        <v>5</v>
      </c>
      <c r="H52" s="202" t="str">
        <f t="shared" si="3"/>
        <v>5/26</v>
      </c>
      <c r="I52" s="69" t="e">
        <f>F52+#REF!-1</f>
        <v>#REF!</v>
      </c>
      <c r="J52" s="70" t="e">
        <f t="shared" si="12"/>
        <v>#REF!</v>
      </c>
      <c r="K52" s="121" t="e">
        <f t="shared" si="8"/>
        <v>#REF!</v>
      </c>
      <c r="L52" s="45">
        <v>0</v>
      </c>
    </row>
    <row r="53" spans="2:12" s="45" customFormat="1" outlineLevel="2" x14ac:dyDescent="0.4">
      <c r="B53" s="67"/>
      <c r="C53" s="10" t="s">
        <v>19</v>
      </c>
      <c r="D53" s="49" t="e">
        <f>D52</f>
        <v>#REF!</v>
      </c>
      <c r="E53" s="51" t="e">
        <f>D53+#REF!-1</f>
        <v>#REF!</v>
      </c>
      <c r="F53" s="49">
        <f>F52</f>
        <v>44342</v>
      </c>
      <c r="G53" s="202">
        <f t="shared" si="2"/>
        <v>5</v>
      </c>
      <c r="H53" s="202" t="str">
        <f t="shared" si="3"/>
        <v>5/26</v>
      </c>
      <c r="I53" s="51" t="e">
        <f>F53+#REF!-1</f>
        <v>#REF!</v>
      </c>
      <c r="J53" s="53" t="e">
        <f t="shared" si="12"/>
        <v>#REF!</v>
      </c>
      <c r="K53" s="31" t="e">
        <f t="shared" si="8"/>
        <v>#REF!</v>
      </c>
      <c r="L53" s="45">
        <v>0</v>
      </c>
    </row>
    <row r="54" spans="2:12" s="45" customFormat="1" outlineLevel="2" x14ac:dyDescent="0.4">
      <c r="B54" s="67"/>
      <c r="C54" s="10" t="s">
        <v>20</v>
      </c>
      <c r="D54" s="49" t="e">
        <f>D53</f>
        <v>#REF!</v>
      </c>
      <c r="E54" s="51" t="e">
        <f>D54+#REF!-1</f>
        <v>#REF!</v>
      </c>
      <c r="F54" s="49">
        <v>44345</v>
      </c>
      <c r="G54" s="202">
        <f t="shared" si="2"/>
        <v>5</v>
      </c>
      <c r="H54" s="202" t="str">
        <f t="shared" si="3"/>
        <v>5/29</v>
      </c>
      <c r="I54" s="49">
        <v>44345</v>
      </c>
      <c r="J54" s="53" t="e">
        <f t="shared" si="12"/>
        <v>#REF!</v>
      </c>
      <c r="K54" s="31" t="e">
        <f t="shared" si="8"/>
        <v>#REF!</v>
      </c>
      <c r="L54" s="45" t="s">
        <v>306</v>
      </c>
    </row>
    <row r="55" spans="2:12" s="45" customFormat="1" outlineLevel="2" x14ac:dyDescent="0.4">
      <c r="B55" s="67"/>
      <c r="C55" s="10" t="s">
        <v>21</v>
      </c>
      <c r="D55" s="49" t="e">
        <f>E54+1</f>
        <v>#REF!</v>
      </c>
      <c r="E55" s="51" t="e">
        <f>D55+#REF!-1</f>
        <v>#REF!</v>
      </c>
      <c r="F55" s="49">
        <v>44345</v>
      </c>
      <c r="G55" s="202">
        <f t="shared" si="2"/>
        <v>5</v>
      </c>
      <c r="H55" s="202" t="str">
        <f t="shared" si="3"/>
        <v>5/29</v>
      </c>
      <c r="I55" s="51" t="e">
        <f>F55+#REF!-1</f>
        <v>#REF!</v>
      </c>
      <c r="J55" s="53" t="e">
        <f t="shared" si="12"/>
        <v>#REF!</v>
      </c>
      <c r="K55" s="31" t="e">
        <f t="shared" si="8"/>
        <v>#REF!</v>
      </c>
      <c r="L55" s="71" t="s">
        <v>377</v>
      </c>
    </row>
    <row r="56" spans="2:12" s="45" customFormat="1" outlineLevel="2" x14ac:dyDescent="0.4">
      <c r="B56" s="67"/>
      <c r="C56" s="10" t="s">
        <v>22</v>
      </c>
      <c r="D56" s="49" t="e">
        <f>D55</f>
        <v>#REF!</v>
      </c>
      <c r="E56" s="51" t="e">
        <f>D56+#REF!-1</f>
        <v>#REF!</v>
      </c>
      <c r="F56" s="49">
        <v>44345</v>
      </c>
      <c r="G56" s="202">
        <f t="shared" si="2"/>
        <v>5</v>
      </c>
      <c r="H56" s="202" t="str">
        <f t="shared" si="3"/>
        <v>5/29</v>
      </c>
      <c r="I56" s="51" t="e">
        <f>F56+#REF!-1</f>
        <v>#REF!</v>
      </c>
      <c r="J56" s="53" t="e">
        <f t="shared" si="12"/>
        <v>#REF!</v>
      </c>
      <c r="K56" s="31" t="e">
        <f t="shared" si="8"/>
        <v>#REF!</v>
      </c>
      <c r="L56" s="71" t="s">
        <v>377</v>
      </c>
    </row>
    <row r="57" spans="2:12" s="45" customFormat="1" outlineLevel="2" x14ac:dyDescent="0.4">
      <c r="B57" s="67"/>
      <c r="C57" s="10" t="s">
        <v>23</v>
      </c>
      <c r="D57" s="49" t="e">
        <f>D56</f>
        <v>#REF!</v>
      </c>
      <c r="E57" s="51" t="e">
        <f>D57+#REF!-1</f>
        <v>#REF!</v>
      </c>
      <c r="F57" s="49">
        <v>44345</v>
      </c>
      <c r="G57" s="202">
        <f t="shared" si="2"/>
        <v>5</v>
      </c>
      <c r="H57" s="202" t="str">
        <f t="shared" si="3"/>
        <v>5/29</v>
      </c>
      <c r="I57" s="51" t="e">
        <f>F57+#REF!-1</f>
        <v>#REF!</v>
      </c>
      <c r="J57" s="53" t="e">
        <f t="shared" si="12"/>
        <v>#REF!</v>
      </c>
      <c r="K57" s="31" t="e">
        <f t="shared" si="8"/>
        <v>#REF!</v>
      </c>
      <c r="L57" s="72" t="s">
        <v>312</v>
      </c>
    </row>
    <row r="58" spans="2:12" s="45" customFormat="1" ht="19.05" customHeight="1" outlineLevel="2" x14ac:dyDescent="0.4">
      <c r="B58" s="67"/>
      <c r="C58" s="10" t="s">
        <v>24</v>
      </c>
      <c r="D58" s="49" t="e">
        <f>D57</f>
        <v>#REF!</v>
      </c>
      <c r="E58" s="51" t="e">
        <f>D58+#REF!-1</f>
        <v>#REF!</v>
      </c>
      <c r="F58" s="49">
        <v>44345</v>
      </c>
      <c r="G58" s="202">
        <f t="shared" si="2"/>
        <v>5</v>
      </c>
      <c r="H58" s="202" t="str">
        <f t="shared" si="3"/>
        <v>5/29</v>
      </c>
      <c r="I58" s="51" t="e">
        <f>F58+#REF!-1</f>
        <v>#REF!</v>
      </c>
      <c r="J58" s="53" t="e">
        <f t="shared" si="12"/>
        <v>#REF!</v>
      </c>
      <c r="K58" s="31" t="e">
        <f t="shared" si="8"/>
        <v>#REF!</v>
      </c>
      <c r="L58" s="45" t="s">
        <v>320</v>
      </c>
    </row>
    <row r="59" spans="2:12" s="45" customFormat="1" ht="16.5" customHeight="1" outlineLevel="2" x14ac:dyDescent="0.4">
      <c r="B59" s="67"/>
      <c r="C59" s="10" t="s">
        <v>25</v>
      </c>
      <c r="D59" s="49" t="e">
        <f>E58+1</f>
        <v>#REF!</v>
      </c>
      <c r="E59" s="51" t="e">
        <f>D59+#REF!-1</f>
        <v>#REF!</v>
      </c>
      <c r="F59" s="49">
        <v>44346</v>
      </c>
      <c r="G59" s="202">
        <f t="shared" si="2"/>
        <v>5</v>
      </c>
      <c r="H59" s="202" t="str">
        <f t="shared" si="3"/>
        <v>5/30</v>
      </c>
      <c r="I59" s="51" t="e">
        <f>F59+#REF!-1</f>
        <v>#REF!</v>
      </c>
      <c r="J59" s="53" t="e">
        <f t="shared" si="12"/>
        <v>#REF!</v>
      </c>
      <c r="K59" s="31" t="e">
        <f t="shared" si="8"/>
        <v>#REF!</v>
      </c>
      <c r="L59" s="45" t="s">
        <v>344</v>
      </c>
    </row>
    <row r="60" spans="2:12" s="45" customFormat="1" outlineLevel="2" x14ac:dyDescent="0.4">
      <c r="B60" s="67"/>
      <c r="C60" s="10" t="s">
        <v>26</v>
      </c>
      <c r="D60" s="49" t="e">
        <f>D59</f>
        <v>#REF!</v>
      </c>
      <c r="E60" s="51" t="e">
        <f>D60+#REF!-1</f>
        <v>#REF!</v>
      </c>
      <c r="F60" s="49">
        <v>44346</v>
      </c>
      <c r="G60" s="202">
        <f t="shared" si="2"/>
        <v>5</v>
      </c>
      <c r="H60" s="202" t="str">
        <f t="shared" si="3"/>
        <v>5/30</v>
      </c>
      <c r="I60" s="51" t="e">
        <f>F60+#REF!-1</f>
        <v>#REF!</v>
      </c>
      <c r="J60" s="53" t="e">
        <f t="shared" si="12"/>
        <v>#REF!</v>
      </c>
      <c r="K60" s="31" t="e">
        <f t="shared" si="8"/>
        <v>#REF!</v>
      </c>
      <c r="L60" s="45" t="s">
        <v>348</v>
      </c>
    </row>
    <row r="61" spans="2:12" s="45" customFormat="1" outlineLevel="2" x14ac:dyDescent="0.4">
      <c r="B61" s="67"/>
      <c r="C61" s="10" t="s">
        <v>27</v>
      </c>
      <c r="D61" s="49" t="e">
        <f>D60</f>
        <v>#REF!</v>
      </c>
      <c r="E61" s="51" t="e">
        <f>D61+#REF!-1</f>
        <v>#REF!</v>
      </c>
      <c r="F61" s="49">
        <f>F60</f>
        <v>44346</v>
      </c>
      <c r="G61" s="202">
        <f t="shared" si="2"/>
        <v>5</v>
      </c>
      <c r="H61" s="202" t="str">
        <f t="shared" si="3"/>
        <v>5/30</v>
      </c>
      <c r="I61" s="51" t="e">
        <f>F61+#REF!-1</f>
        <v>#REF!</v>
      </c>
      <c r="J61" s="53" t="e">
        <f t="shared" si="12"/>
        <v>#REF!</v>
      </c>
      <c r="K61" s="31" t="e">
        <f t="shared" si="8"/>
        <v>#REF!</v>
      </c>
      <c r="L61" s="45" t="s">
        <v>349</v>
      </c>
    </row>
    <row r="62" spans="2:12" s="45" customFormat="1" outlineLevel="2" x14ac:dyDescent="0.4">
      <c r="B62" s="67"/>
      <c r="C62" s="56" t="s">
        <v>28</v>
      </c>
      <c r="D62" s="57" t="e">
        <f>D61</f>
        <v>#REF!</v>
      </c>
      <c r="E62" s="58" t="e">
        <f>D62+#REF!-1</f>
        <v>#REF!</v>
      </c>
      <c r="F62" s="57">
        <f>F61</f>
        <v>44346</v>
      </c>
      <c r="G62" s="202">
        <f t="shared" si="2"/>
        <v>5</v>
      </c>
      <c r="H62" s="202" t="str">
        <f t="shared" si="3"/>
        <v>5/30</v>
      </c>
      <c r="I62" s="58" t="e">
        <f>F62+#REF!-1</f>
        <v>#REF!</v>
      </c>
      <c r="J62" s="60" t="e">
        <f t="shared" si="12"/>
        <v>#REF!</v>
      </c>
      <c r="K62" s="122" t="e">
        <f t="shared" si="8"/>
        <v>#REF!</v>
      </c>
      <c r="L62" s="55" t="s">
        <v>378</v>
      </c>
    </row>
    <row r="63" spans="2:12" s="45" customFormat="1" ht="19.2" outlineLevel="1" x14ac:dyDescent="0.45">
      <c r="B63" s="61" t="e">
        <f>#REF!/#REF!</f>
        <v>#REF!</v>
      </c>
      <c r="C63" s="73" t="s">
        <v>7</v>
      </c>
      <c r="D63" s="63" t="e">
        <f>E62+1</f>
        <v>#REF!</v>
      </c>
      <c r="E63" s="64" t="e">
        <f>D63+#REF!-1</f>
        <v>#REF!</v>
      </c>
      <c r="F63" s="63">
        <v>44346</v>
      </c>
      <c r="G63" s="202">
        <f t="shared" si="2"/>
        <v>5</v>
      </c>
      <c r="H63" s="202" t="str">
        <f t="shared" si="3"/>
        <v>5/30</v>
      </c>
      <c r="I63" s="64" t="e">
        <f>F63+#REF!-1</f>
        <v>#REF!</v>
      </c>
      <c r="J63" s="65" t="e">
        <f t="shared" si="12"/>
        <v>#REF!</v>
      </c>
      <c r="K63" s="29" t="e">
        <f t="shared" si="8"/>
        <v>#REF!</v>
      </c>
    </row>
    <row r="64" spans="2:12" s="45" customFormat="1" outlineLevel="2" x14ac:dyDescent="0.4">
      <c r="C64" s="9" t="s">
        <v>8</v>
      </c>
      <c r="D64" s="68" t="e">
        <f>D63</f>
        <v>#REF!</v>
      </c>
      <c r="E64" s="69" t="e">
        <f>D64+#REF!-1</f>
        <v>#REF!</v>
      </c>
      <c r="F64" s="68">
        <f>F63</f>
        <v>44346</v>
      </c>
      <c r="G64" s="202">
        <f t="shared" si="2"/>
        <v>5</v>
      </c>
      <c r="H64" s="202" t="str">
        <f t="shared" si="3"/>
        <v>5/30</v>
      </c>
      <c r="I64" s="69">
        <v>44346</v>
      </c>
      <c r="J64" s="70" t="e">
        <f t="shared" si="12"/>
        <v>#REF!</v>
      </c>
      <c r="K64" s="121" t="e">
        <f t="shared" si="8"/>
        <v>#REF!</v>
      </c>
    </row>
    <row r="65" spans="2:12" s="45" customFormat="1" outlineLevel="2" x14ac:dyDescent="0.4">
      <c r="C65" s="10" t="s">
        <v>9</v>
      </c>
      <c r="D65" s="49" t="e">
        <f>E64+1</f>
        <v>#REF!</v>
      </c>
      <c r="E65" s="51" t="e">
        <f>D65+#REF!-1</f>
        <v>#REF!</v>
      </c>
      <c r="F65" s="49">
        <v>44352</v>
      </c>
      <c r="G65" s="202">
        <f t="shared" si="2"/>
        <v>6</v>
      </c>
      <c r="H65" s="202" t="str">
        <f t="shared" si="3"/>
        <v>6/5</v>
      </c>
      <c r="I65" s="51">
        <v>44352</v>
      </c>
      <c r="J65" s="53" t="e">
        <f t="shared" si="12"/>
        <v>#REF!</v>
      </c>
      <c r="K65" s="31" t="e">
        <f t="shared" si="8"/>
        <v>#REF!</v>
      </c>
    </row>
    <row r="66" spans="2:12" s="45" customFormat="1" outlineLevel="2" x14ac:dyDescent="0.4">
      <c r="C66" s="56" t="s">
        <v>10</v>
      </c>
      <c r="D66" s="57" t="e">
        <f>E65+1</f>
        <v>#REF!</v>
      </c>
      <c r="E66" s="58" t="e">
        <f>D66+#REF!-1</f>
        <v>#REF!</v>
      </c>
      <c r="F66" s="57">
        <v>44352</v>
      </c>
      <c r="G66" s="202">
        <f t="shared" si="2"/>
        <v>6</v>
      </c>
      <c r="H66" s="202" t="str">
        <f t="shared" si="3"/>
        <v>6/5</v>
      </c>
      <c r="I66" s="58">
        <v>44352</v>
      </c>
      <c r="J66" s="60" t="e">
        <f t="shared" si="12"/>
        <v>#REF!</v>
      </c>
      <c r="K66" s="122" t="e">
        <f t="shared" si="8"/>
        <v>#REF!</v>
      </c>
    </row>
    <row r="67" spans="2:12" s="45" customFormat="1" ht="19.2" outlineLevel="1" x14ac:dyDescent="0.45">
      <c r="B67" s="61" t="e">
        <f>#REF!/#REF!</f>
        <v>#REF!</v>
      </c>
      <c r="C67" s="73" t="s">
        <v>11</v>
      </c>
      <c r="D67" s="63" t="e">
        <f>E66+1</f>
        <v>#REF!</v>
      </c>
      <c r="E67" s="64">
        <f>E94</f>
        <v>44386.03314305556</v>
      </c>
      <c r="F67" s="63">
        <v>44352</v>
      </c>
      <c r="G67" s="202">
        <f t="shared" si="2"/>
        <v>6</v>
      </c>
      <c r="H67" s="202" t="str">
        <f t="shared" si="3"/>
        <v>6/5</v>
      </c>
      <c r="I67" s="64">
        <f>I94</f>
        <v>0</v>
      </c>
      <c r="J67" s="65" t="e">
        <f t="shared" si="12"/>
        <v>#REF!</v>
      </c>
      <c r="K67" s="29">
        <f t="shared" si="8"/>
        <v>-44386.03314305556</v>
      </c>
    </row>
    <row r="68" spans="2:12" s="45" customFormat="1" outlineLevel="2" x14ac:dyDescent="0.4">
      <c r="C68" s="9" t="s">
        <v>35</v>
      </c>
      <c r="D68" s="68" t="e">
        <f>D67</f>
        <v>#REF!</v>
      </c>
      <c r="E68" s="69" t="e">
        <f t="shared" ref="E68:E82" si="13">D68</f>
        <v>#REF!</v>
      </c>
      <c r="F68" s="68">
        <f>F67</f>
        <v>44352</v>
      </c>
      <c r="G68" s="202">
        <f t="shared" si="2"/>
        <v>6</v>
      </c>
      <c r="H68" s="202" t="str">
        <f t="shared" si="3"/>
        <v>6/5</v>
      </c>
      <c r="I68" s="69" t="e">
        <f>F68+#REF!-1</f>
        <v>#REF!</v>
      </c>
      <c r="J68" s="70" t="e">
        <f t="shared" si="12"/>
        <v>#REF!</v>
      </c>
      <c r="K68" s="121" t="e">
        <f t="shared" si="8"/>
        <v>#REF!</v>
      </c>
    </row>
    <row r="69" spans="2:12" s="45" customFormat="1" outlineLevel="2" x14ac:dyDescent="0.4">
      <c r="C69" s="10" t="s">
        <v>36</v>
      </c>
      <c r="D69" s="49" t="e">
        <f>E68+1</f>
        <v>#REF!</v>
      </c>
      <c r="E69" s="51" t="e">
        <f t="shared" si="13"/>
        <v>#REF!</v>
      </c>
      <c r="F69" s="49" t="e">
        <f>I68+1</f>
        <v>#REF!</v>
      </c>
      <c r="G69" s="202" t="e">
        <f t="shared" si="2"/>
        <v>#REF!</v>
      </c>
      <c r="H69" s="202" t="e">
        <f t="shared" si="3"/>
        <v>#REF!</v>
      </c>
      <c r="I69" s="51" t="e">
        <f>F69+#REF!-1</f>
        <v>#REF!</v>
      </c>
      <c r="J69" s="53" t="e">
        <f t="shared" si="12"/>
        <v>#REF!</v>
      </c>
      <c r="K69" s="31" t="e">
        <f t="shared" si="8"/>
        <v>#REF!</v>
      </c>
    </row>
    <row r="70" spans="2:12" s="45" customFormat="1" outlineLevel="2" x14ac:dyDescent="0.4">
      <c r="C70" s="10" t="s">
        <v>408</v>
      </c>
      <c r="D70" s="49" t="e">
        <f>D69</f>
        <v>#REF!</v>
      </c>
      <c r="E70" s="51" t="e">
        <f t="shared" si="13"/>
        <v>#REF!</v>
      </c>
      <c r="F70" s="49">
        <v>44353</v>
      </c>
      <c r="G70" s="202">
        <f t="shared" si="2"/>
        <v>6</v>
      </c>
      <c r="H70" s="202" t="str">
        <f t="shared" si="3"/>
        <v>6/6</v>
      </c>
      <c r="I70" s="51">
        <f t="shared" ref="I70:I82" si="14">F70</f>
        <v>44353</v>
      </c>
      <c r="J70" s="53" t="e">
        <f t="shared" si="12"/>
        <v>#REF!</v>
      </c>
      <c r="K70" s="31" t="e">
        <f t="shared" ref="K70:K101" si="15">I70-E70</f>
        <v>#REF!</v>
      </c>
    </row>
    <row r="71" spans="2:12" s="45" customFormat="1" outlineLevel="2" x14ac:dyDescent="0.4">
      <c r="C71" s="10" t="s">
        <v>409</v>
      </c>
      <c r="D71" s="49" t="e">
        <f>D70</f>
        <v>#REF!</v>
      </c>
      <c r="E71" s="51" t="e">
        <f t="shared" si="13"/>
        <v>#REF!</v>
      </c>
      <c r="F71" s="49">
        <v>44353</v>
      </c>
      <c r="G71" s="202">
        <f t="shared" ref="G71:G134" si="16">MONTH(F71)</f>
        <v>6</v>
      </c>
      <c r="H71" s="202" t="str">
        <f t="shared" ref="H71:H134" si="17">MONTH(F71)&amp;"/"&amp;DAY(F71)</f>
        <v>6/6</v>
      </c>
      <c r="I71" s="51">
        <f t="shared" si="14"/>
        <v>44353</v>
      </c>
      <c r="J71" s="53" t="e">
        <f t="shared" si="12"/>
        <v>#REF!</v>
      </c>
      <c r="K71" s="31" t="e">
        <f t="shared" si="15"/>
        <v>#REF!</v>
      </c>
    </row>
    <row r="72" spans="2:12" s="45" customFormat="1" outlineLevel="2" x14ac:dyDescent="0.4">
      <c r="C72" s="10" t="s">
        <v>410</v>
      </c>
      <c r="D72" s="49" t="e">
        <f>D71</f>
        <v>#REF!</v>
      </c>
      <c r="E72" s="51" t="e">
        <f t="shared" si="13"/>
        <v>#REF!</v>
      </c>
      <c r="F72" s="49">
        <v>44353</v>
      </c>
      <c r="G72" s="202">
        <f t="shared" si="16"/>
        <v>6</v>
      </c>
      <c r="H72" s="202" t="str">
        <f t="shared" si="17"/>
        <v>6/6</v>
      </c>
      <c r="I72" s="51">
        <f t="shared" si="14"/>
        <v>44353</v>
      </c>
      <c r="J72" s="53" t="e">
        <f t="shared" si="12"/>
        <v>#REF!</v>
      </c>
      <c r="K72" s="31" t="e">
        <f t="shared" si="15"/>
        <v>#REF!</v>
      </c>
    </row>
    <row r="73" spans="2:12" s="45" customFormat="1" outlineLevel="2" x14ac:dyDescent="0.4">
      <c r="C73" s="10" t="s">
        <v>411</v>
      </c>
      <c r="D73" s="49" t="e">
        <f>D72</f>
        <v>#REF!</v>
      </c>
      <c r="E73" s="51" t="e">
        <f t="shared" si="13"/>
        <v>#REF!</v>
      </c>
      <c r="F73" s="49">
        <v>44353</v>
      </c>
      <c r="G73" s="202">
        <f t="shared" si="16"/>
        <v>6</v>
      </c>
      <c r="H73" s="202" t="str">
        <f t="shared" si="17"/>
        <v>6/6</v>
      </c>
      <c r="I73" s="51">
        <f t="shared" si="14"/>
        <v>44353</v>
      </c>
      <c r="J73" s="53" t="e">
        <f t="shared" si="12"/>
        <v>#REF!</v>
      </c>
      <c r="K73" s="31" t="e">
        <f t="shared" si="15"/>
        <v>#REF!</v>
      </c>
    </row>
    <row r="74" spans="2:12" s="45" customFormat="1" outlineLevel="2" x14ac:dyDescent="0.4">
      <c r="C74" s="10" t="s">
        <v>37</v>
      </c>
      <c r="D74" s="49" t="e">
        <f>D73+1</f>
        <v>#REF!</v>
      </c>
      <c r="E74" s="51" t="e">
        <f t="shared" si="13"/>
        <v>#REF!</v>
      </c>
      <c r="F74" s="49">
        <f>F73+1</f>
        <v>44354</v>
      </c>
      <c r="G74" s="202">
        <f t="shared" si="16"/>
        <v>6</v>
      </c>
      <c r="H74" s="202" t="str">
        <f t="shared" si="17"/>
        <v>6/7</v>
      </c>
      <c r="I74" s="51">
        <f t="shared" si="14"/>
        <v>44354</v>
      </c>
      <c r="J74" s="53" t="e">
        <f t="shared" si="12"/>
        <v>#REF!</v>
      </c>
      <c r="K74" s="31" t="e">
        <f t="shared" si="15"/>
        <v>#REF!</v>
      </c>
    </row>
    <row r="75" spans="2:12" s="45" customFormat="1" outlineLevel="2" x14ac:dyDescent="0.4">
      <c r="C75" s="10" t="s">
        <v>397</v>
      </c>
      <c r="D75" s="49" t="e">
        <f>D74</f>
        <v>#REF!</v>
      </c>
      <c r="E75" s="51" t="e">
        <f t="shared" si="13"/>
        <v>#REF!</v>
      </c>
      <c r="F75" s="49">
        <f>F74</f>
        <v>44354</v>
      </c>
      <c r="G75" s="202">
        <f t="shared" si="16"/>
        <v>6</v>
      </c>
      <c r="H75" s="202" t="str">
        <f t="shared" si="17"/>
        <v>6/7</v>
      </c>
      <c r="I75" s="51">
        <f t="shared" si="14"/>
        <v>44354</v>
      </c>
      <c r="J75" s="53" t="e">
        <f t="shared" ref="J75:J89" si="18">F75-D75</f>
        <v>#REF!</v>
      </c>
      <c r="K75" s="31" t="e">
        <f t="shared" si="15"/>
        <v>#REF!</v>
      </c>
      <c r="L75" s="74"/>
    </row>
    <row r="76" spans="2:12" s="45" customFormat="1" ht="20.399999999999999" outlineLevel="2" x14ac:dyDescent="0.4">
      <c r="C76" s="10" t="s">
        <v>398</v>
      </c>
      <c r="D76" s="49" t="e">
        <f>D75</f>
        <v>#REF!</v>
      </c>
      <c r="E76" s="51" t="e">
        <f t="shared" si="13"/>
        <v>#REF!</v>
      </c>
      <c r="F76" s="49">
        <f>F75</f>
        <v>44354</v>
      </c>
      <c r="G76" s="202">
        <f t="shared" si="16"/>
        <v>6</v>
      </c>
      <c r="H76" s="202" t="str">
        <f t="shared" si="17"/>
        <v>6/7</v>
      </c>
      <c r="I76" s="51">
        <f t="shared" si="14"/>
        <v>44354</v>
      </c>
      <c r="J76" s="53" t="e">
        <f t="shared" si="18"/>
        <v>#REF!</v>
      </c>
      <c r="K76" s="31" t="e">
        <f t="shared" si="15"/>
        <v>#REF!</v>
      </c>
      <c r="L76" s="75"/>
    </row>
    <row r="77" spans="2:12" s="45" customFormat="1" outlineLevel="2" x14ac:dyDescent="0.4">
      <c r="C77" s="10" t="s">
        <v>399</v>
      </c>
      <c r="D77" s="49" t="e">
        <f>D76</f>
        <v>#REF!</v>
      </c>
      <c r="E77" s="51" t="e">
        <f t="shared" si="13"/>
        <v>#REF!</v>
      </c>
      <c r="F77" s="49">
        <f>F76</f>
        <v>44354</v>
      </c>
      <c r="G77" s="202">
        <f t="shared" si="16"/>
        <v>6</v>
      </c>
      <c r="H77" s="202" t="str">
        <f t="shared" si="17"/>
        <v>6/7</v>
      </c>
      <c r="I77" s="51">
        <f t="shared" si="14"/>
        <v>44354</v>
      </c>
      <c r="J77" s="53" t="e">
        <f t="shared" si="18"/>
        <v>#REF!</v>
      </c>
      <c r="K77" s="31" t="e">
        <f t="shared" si="15"/>
        <v>#REF!</v>
      </c>
      <c r="L77" s="45" t="s">
        <v>426</v>
      </c>
    </row>
    <row r="78" spans="2:12" s="45" customFormat="1" outlineLevel="2" x14ac:dyDescent="0.4">
      <c r="C78" s="10" t="s">
        <v>400</v>
      </c>
      <c r="D78" s="49" t="e">
        <f>D77+1</f>
        <v>#REF!</v>
      </c>
      <c r="E78" s="51" t="e">
        <f t="shared" si="13"/>
        <v>#REF!</v>
      </c>
      <c r="F78" s="49">
        <v>44367</v>
      </c>
      <c r="G78" s="202">
        <f t="shared" si="16"/>
        <v>6</v>
      </c>
      <c r="H78" s="202" t="str">
        <f t="shared" si="17"/>
        <v>6/20</v>
      </c>
      <c r="I78" s="51">
        <f t="shared" si="14"/>
        <v>44367</v>
      </c>
      <c r="J78" s="53" t="e">
        <f t="shared" si="18"/>
        <v>#REF!</v>
      </c>
      <c r="K78" s="31" t="e">
        <f t="shared" si="15"/>
        <v>#REF!</v>
      </c>
    </row>
    <row r="79" spans="2:12" s="45" customFormat="1" outlineLevel="2" x14ac:dyDescent="0.4">
      <c r="C79" s="10" t="s">
        <v>401</v>
      </c>
      <c r="D79" s="49" t="e">
        <f>D78</f>
        <v>#REF!</v>
      </c>
      <c r="E79" s="51" t="e">
        <f t="shared" si="13"/>
        <v>#REF!</v>
      </c>
      <c r="F79" s="49">
        <f>F78</f>
        <v>44367</v>
      </c>
      <c r="G79" s="202">
        <f t="shared" si="16"/>
        <v>6</v>
      </c>
      <c r="H79" s="202" t="str">
        <f t="shared" si="17"/>
        <v>6/20</v>
      </c>
      <c r="I79" s="51">
        <f t="shared" si="14"/>
        <v>44367</v>
      </c>
      <c r="J79" s="53" t="e">
        <f t="shared" si="18"/>
        <v>#REF!</v>
      </c>
      <c r="K79" s="31" t="e">
        <f t="shared" si="15"/>
        <v>#REF!</v>
      </c>
    </row>
    <row r="80" spans="2:12" s="45" customFormat="1" ht="17.55" customHeight="1" outlineLevel="2" x14ac:dyDescent="0.4">
      <c r="C80" s="10" t="s">
        <v>402</v>
      </c>
      <c r="D80" s="49" t="e">
        <f>D79</f>
        <v>#REF!</v>
      </c>
      <c r="E80" s="51" t="e">
        <f t="shared" si="13"/>
        <v>#REF!</v>
      </c>
      <c r="F80" s="49">
        <v>44367</v>
      </c>
      <c r="G80" s="202">
        <f t="shared" si="16"/>
        <v>6</v>
      </c>
      <c r="H80" s="202" t="str">
        <f t="shared" si="17"/>
        <v>6/20</v>
      </c>
      <c r="I80" s="51">
        <f t="shared" si="14"/>
        <v>44367</v>
      </c>
      <c r="J80" s="53" t="e">
        <f t="shared" si="18"/>
        <v>#REF!</v>
      </c>
      <c r="K80" s="31" t="e">
        <f t="shared" si="15"/>
        <v>#REF!</v>
      </c>
    </row>
    <row r="81" spans="3:12" s="45" customFormat="1" outlineLevel="2" x14ac:dyDescent="0.4">
      <c r="C81" s="10" t="s">
        <v>404</v>
      </c>
      <c r="D81" s="49" t="e">
        <f>D80</f>
        <v>#REF!</v>
      </c>
      <c r="E81" s="51" t="e">
        <f t="shared" si="13"/>
        <v>#REF!</v>
      </c>
      <c r="F81" s="49">
        <f>F80</f>
        <v>44367</v>
      </c>
      <c r="G81" s="202">
        <f t="shared" si="16"/>
        <v>6</v>
      </c>
      <c r="H81" s="202" t="str">
        <f t="shared" si="17"/>
        <v>6/20</v>
      </c>
      <c r="I81" s="51">
        <f t="shared" si="14"/>
        <v>44367</v>
      </c>
      <c r="J81" s="53" t="e">
        <f t="shared" si="18"/>
        <v>#REF!</v>
      </c>
      <c r="K81" s="31" t="e">
        <f t="shared" si="15"/>
        <v>#REF!</v>
      </c>
    </row>
    <row r="82" spans="3:12" s="45" customFormat="1" outlineLevel="2" x14ac:dyDescent="0.4">
      <c r="C82" s="10" t="s">
        <v>403</v>
      </c>
      <c r="D82" s="49" t="e">
        <f>D81</f>
        <v>#REF!</v>
      </c>
      <c r="E82" s="51" t="e">
        <f t="shared" si="13"/>
        <v>#REF!</v>
      </c>
      <c r="F82" s="49">
        <f>F81</f>
        <v>44367</v>
      </c>
      <c r="G82" s="202">
        <f t="shared" si="16"/>
        <v>6</v>
      </c>
      <c r="H82" s="202" t="str">
        <f t="shared" si="17"/>
        <v>6/20</v>
      </c>
      <c r="I82" s="51">
        <f t="shared" si="14"/>
        <v>44367</v>
      </c>
      <c r="J82" s="53" t="e">
        <f t="shared" si="18"/>
        <v>#REF!</v>
      </c>
      <c r="K82" s="31" t="e">
        <f t="shared" si="15"/>
        <v>#REF!</v>
      </c>
      <c r="L82" s="45" t="s">
        <v>427</v>
      </c>
    </row>
    <row r="83" spans="3:12" s="45" customFormat="1" outlineLevel="2" x14ac:dyDescent="0.4">
      <c r="C83" s="10" t="s">
        <v>405</v>
      </c>
      <c r="D83" s="49" t="e">
        <f>E82+1</f>
        <v>#REF!</v>
      </c>
      <c r="E83" s="51">
        <f>E94</f>
        <v>44386.03314305556</v>
      </c>
      <c r="F83" s="49">
        <v>44367</v>
      </c>
      <c r="G83" s="202">
        <f t="shared" si="16"/>
        <v>6</v>
      </c>
      <c r="H83" s="202" t="str">
        <f t="shared" si="17"/>
        <v>6/20</v>
      </c>
      <c r="I83" s="51">
        <f>F83</f>
        <v>44367</v>
      </c>
      <c r="J83" s="53" t="e">
        <f t="shared" si="18"/>
        <v>#REF!</v>
      </c>
      <c r="K83" s="31">
        <f t="shared" si="15"/>
        <v>-19.033143055559776</v>
      </c>
    </row>
    <row r="84" spans="3:12" outlineLevel="2" x14ac:dyDescent="0.4">
      <c r="C84" s="10" t="s">
        <v>703</v>
      </c>
      <c r="D84" s="25">
        <v>44385</v>
      </c>
      <c r="E84" s="26">
        <f>D84</f>
        <v>44385</v>
      </c>
      <c r="F84" s="25">
        <v>44384</v>
      </c>
      <c r="G84" s="202">
        <f t="shared" si="16"/>
        <v>7</v>
      </c>
      <c r="H84" s="202" t="str">
        <f t="shared" si="17"/>
        <v>7/7</v>
      </c>
      <c r="I84" s="26">
        <v>44384</v>
      </c>
      <c r="J84" s="30">
        <f t="shared" si="18"/>
        <v>-1</v>
      </c>
      <c r="K84" s="31">
        <f t="shared" si="15"/>
        <v>-1</v>
      </c>
    </row>
    <row r="85" spans="3:12" outlineLevel="2" x14ac:dyDescent="0.4">
      <c r="C85" s="10" t="s">
        <v>704</v>
      </c>
      <c r="D85" s="25">
        <f>D84</f>
        <v>44385</v>
      </c>
      <c r="E85" s="26">
        <f>D85</f>
        <v>44385</v>
      </c>
      <c r="F85" s="25">
        <v>44385</v>
      </c>
      <c r="G85" s="202">
        <f t="shared" si="16"/>
        <v>7</v>
      </c>
      <c r="H85" s="202" t="str">
        <f t="shared" si="17"/>
        <v>7/8</v>
      </c>
      <c r="I85" s="26">
        <v>44385</v>
      </c>
      <c r="J85" s="30">
        <f t="shared" si="18"/>
        <v>0</v>
      </c>
      <c r="K85" s="31">
        <f t="shared" si="15"/>
        <v>0</v>
      </c>
    </row>
    <row r="86" spans="3:12" outlineLevel="2" x14ac:dyDescent="0.4">
      <c r="C86" s="10" t="s">
        <v>705</v>
      </c>
      <c r="D86" s="25">
        <f>D85</f>
        <v>44385</v>
      </c>
      <c r="E86" s="26">
        <f>D86</f>
        <v>44385</v>
      </c>
      <c r="F86" s="82">
        <v>44385.587500000001</v>
      </c>
      <c r="G86" s="202">
        <f t="shared" si="16"/>
        <v>7</v>
      </c>
      <c r="H86" s="202" t="str">
        <f t="shared" si="17"/>
        <v>7/8</v>
      </c>
      <c r="I86" s="87">
        <v>44385.602777777778</v>
      </c>
      <c r="J86" s="88">
        <f t="shared" si="18"/>
        <v>0.58750000000145519</v>
      </c>
      <c r="K86" s="31">
        <f t="shared" si="15"/>
        <v>0.60277777777810115</v>
      </c>
    </row>
    <row r="87" spans="3:12" outlineLevel="2" x14ac:dyDescent="0.4">
      <c r="C87" s="10" t="s">
        <v>706</v>
      </c>
      <c r="D87" s="25">
        <f>D86</f>
        <v>44385</v>
      </c>
      <c r="E87" s="26">
        <f>D87</f>
        <v>44385</v>
      </c>
      <c r="F87" s="82">
        <v>44385.602777777778</v>
      </c>
      <c r="G87" s="202">
        <f t="shared" si="16"/>
        <v>7</v>
      </c>
      <c r="H87" s="202" t="str">
        <f t="shared" si="17"/>
        <v>7/8</v>
      </c>
      <c r="I87" s="87">
        <v>44385.611805555556</v>
      </c>
      <c r="J87" s="88">
        <f t="shared" si="18"/>
        <v>0.60277777777810115</v>
      </c>
      <c r="K87" s="31">
        <f t="shared" si="15"/>
        <v>0.61180555555620231</v>
      </c>
    </row>
    <row r="88" spans="3:12" outlineLevel="2" x14ac:dyDescent="0.4">
      <c r="C88" s="10" t="s">
        <v>707</v>
      </c>
      <c r="D88" s="25">
        <f>D87</f>
        <v>44385</v>
      </c>
      <c r="E88" s="26">
        <f>D88</f>
        <v>44385</v>
      </c>
      <c r="F88" s="82">
        <v>44385.611805555556</v>
      </c>
      <c r="G88" s="202">
        <f t="shared" si="16"/>
        <v>7</v>
      </c>
      <c r="H88" s="202" t="str">
        <f t="shared" si="17"/>
        <v>7/8</v>
      </c>
      <c r="I88" s="87">
        <v>44385.63958333333</v>
      </c>
      <c r="J88" s="88">
        <f t="shared" si="18"/>
        <v>0.61180555555620231</v>
      </c>
      <c r="K88" s="31">
        <f t="shared" si="15"/>
        <v>0.63958333332993789</v>
      </c>
      <c r="L88">
        <f>0.0007*18</f>
        <v>1.26E-2</v>
      </c>
    </row>
    <row r="89" spans="3:12" outlineLevel="2" x14ac:dyDescent="0.4">
      <c r="C89" s="10" t="s">
        <v>708</v>
      </c>
      <c r="D89" s="91">
        <v>44385.909722222219</v>
      </c>
      <c r="E89" s="92">
        <v>44385.923611111109</v>
      </c>
      <c r="F89" s="82">
        <v>44385.909722222219</v>
      </c>
      <c r="G89" s="202">
        <f t="shared" si="16"/>
        <v>7</v>
      </c>
      <c r="H89" s="202" t="str">
        <f t="shared" si="17"/>
        <v>7/8</v>
      </c>
      <c r="I89" s="87">
        <v>44385.938888888886</v>
      </c>
      <c r="J89" s="89">
        <f t="shared" si="18"/>
        <v>0</v>
      </c>
      <c r="K89" s="31">
        <f t="shared" si="15"/>
        <v>1.5277777776645962E-2</v>
      </c>
      <c r="L89">
        <v>1.26E-2</v>
      </c>
    </row>
    <row r="90" spans="3:12" outlineLevel="2" x14ac:dyDescent="0.4">
      <c r="C90" s="10" t="s">
        <v>709</v>
      </c>
      <c r="D90" s="91">
        <f>D89</f>
        <v>44385.909722222219</v>
      </c>
      <c r="E90" s="92">
        <f>D90</f>
        <v>44385.909722222219</v>
      </c>
      <c r="F90" s="82">
        <v>44385.94027777778</v>
      </c>
      <c r="G90" s="202">
        <f t="shared" si="16"/>
        <v>7</v>
      </c>
      <c r="H90" s="202" t="str">
        <f t="shared" si="17"/>
        <v>7/8</v>
      </c>
      <c r="I90" s="87">
        <v>44385.982638888891</v>
      </c>
      <c r="J90" s="89">
        <f>F90-D90</f>
        <v>3.0555555560567882E-2</v>
      </c>
      <c r="K90" s="31">
        <f t="shared" si="15"/>
        <v>7.2916666671517305E-2</v>
      </c>
    </row>
    <row r="91" spans="3:12" outlineLevel="2" x14ac:dyDescent="0.4">
      <c r="C91" s="10" t="s">
        <v>710</v>
      </c>
      <c r="D91" s="82">
        <v>44385.982743055552</v>
      </c>
      <c r="E91" s="87">
        <f>D91+0.0126</f>
        <v>44385.995343055554</v>
      </c>
      <c r="F91" s="82">
        <f>I90</f>
        <v>44385.982638888891</v>
      </c>
      <c r="G91" s="202">
        <f t="shared" si="16"/>
        <v>7</v>
      </c>
      <c r="H91" s="202" t="str">
        <f t="shared" si="17"/>
        <v>7/8</v>
      </c>
      <c r="I91" s="87">
        <v>44385.991666666669</v>
      </c>
      <c r="J91" s="90">
        <f>IF(F91-D91&lt;0,0,F91-D91)</f>
        <v>0</v>
      </c>
      <c r="K91" s="31">
        <f t="shared" si="15"/>
        <v>-3.6763888856512494E-3</v>
      </c>
    </row>
    <row r="92" spans="3:12" outlineLevel="2" x14ac:dyDescent="0.4">
      <c r="C92" s="10" t="s">
        <v>711</v>
      </c>
      <c r="D92" s="82">
        <f>E91</f>
        <v>44385.995343055554</v>
      </c>
      <c r="E92" s="87">
        <f>D92+0.0126</f>
        <v>44386.007943055556</v>
      </c>
      <c r="F92" s="82">
        <f t="shared" ref="F92:F98" si="19">I91</f>
        <v>44385.991666666669</v>
      </c>
      <c r="G92" s="202">
        <f t="shared" si="16"/>
        <v>7</v>
      </c>
      <c r="H92" s="202" t="str">
        <f t="shared" si="17"/>
        <v>7/8</v>
      </c>
      <c r="I92" s="87">
        <v>44386.020833333336</v>
      </c>
      <c r="J92" s="89">
        <f>IF(F92-D92&lt;0,0,F92-D92)</f>
        <v>0</v>
      </c>
      <c r="K92" s="31">
        <f t="shared" si="15"/>
        <v>1.2890277779661119E-2</v>
      </c>
    </row>
    <row r="93" spans="3:12" outlineLevel="2" x14ac:dyDescent="0.4">
      <c r="C93" s="10" t="s">
        <v>407</v>
      </c>
      <c r="D93" s="82">
        <f t="shared" ref="D93:D103" si="20">E92</f>
        <v>44386.007943055556</v>
      </c>
      <c r="E93" s="87">
        <f t="shared" ref="E93:E110" si="21">D93+0.0126</f>
        <v>44386.020543055558</v>
      </c>
      <c r="F93" s="82"/>
      <c r="G93" s="202">
        <f t="shared" si="16"/>
        <v>1</v>
      </c>
      <c r="H93" s="202" t="str">
        <f t="shared" si="17"/>
        <v>1/0</v>
      </c>
      <c r="I93" s="87"/>
      <c r="J93" s="89">
        <f t="shared" ref="J93:J109" si="22">IF(F93-D93&lt;0,0,F93-D93)</f>
        <v>0</v>
      </c>
      <c r="K93" s="31">
        <f t="shared" si="15"/>
        <v>-44386.020543055558</v>
      </c>
    </row>
    <row r="94" spans="3:12" outlineLevel="2" x14ac:dyDescent="0.4">
      <c r="C94" s="10" t="s">
        <v>406</v>
      </c>
      <c r="D94" s="82">
        <f t="shared" si="20"/>
        <v>44386.020543055558</v>
      </c>
      <c r="E94" s="87">
        <f t="shared" si="21"/>
        <v>44386.03314305556</v>
      </c>
      <c r="F94" s="82"/>
      <c r="G94" s="202">
        <f t="shared" si="16"/>
        <v>1</v>
      </c>
      <c r="H94" s="202" t="str">
        <f t="shared" si="17"/>
        <v>1/0</v>
      </c>
      <c r="I94" s="87"/>
      <c r="J94" s="89">
        <f t="shared" si="22"/>
        <v>0</v>
      </c>
      <c r="K94" s="31">
        <f t="shared" si="15"/>
        <v>-44386.03314305556</v>
      </c>
    </row>
    <row r="95" spans="3:12" outlineLevel="2" x14ac:dyDescent="0.4">
      <c r="C95" s="10" t="s">
        <v>712</v>
      </c>
      <c r="D95" s="82">
        <f t="shared" si="20"/>
        <v>44386.03314305556</v>
      </c>
      <c r="E95" s="87">
        <f t="shared" si="21"/>
        <v>44386.045743055562</v>
      </c>
      <c r="F95" s="82">
        <v>44386.020833333336</v>
      </c>
      <c r="G95" s="202">
        <f t="shared" si="16"/>
        <v>7</v>
      </c>
      <c r="H95" s="202" t="str">
        <f t="shared" si="17"/>
        <v>7/9</v>
      </c>
      <c r="I95" s="87">
        <v>44386.059027777781</v>
      </c>
      <c r="J95" s="89">
        <f t="shared" si="22"/>
        <v>0</v>
      </c>
      <c r="K95" s="31">
        <f t="shared" si="15"/>
        <v>1.3284722219395917E-2</v>
      </c>
    </row>
    <row r="96" spans="3:12" outlineLevel="2" x14ac:dyDescent="0.4">
      <c r="C96" s="10" t="s">
        <v>713</v>
      </c>
      <c r="D96" s="93">
        <f t="shared" si="20"/>
        <v>44386.045743055562</v>
      </c>
      <c r="E96" s="94">
        <f t="shared" si="21"/>
        <v>44386.058343055563</v>
      </c>
      <c r="F96" s="82">
        <f t="shared" si="19"/>
        <v>44386.059027777781</v>
      </c>
      <c r="G96" s="202">
        <f t="shared" si="16"/>
        <v>7</v>
      </c>
      <c r="H96" s="202" t="str">
        <f t="shared" si="17"/>
        <v>7/9</v>
      </c>
      <c r="I96" s="87">
        <v>44386.067361111112</v>
      </c>
      <c r="J96" s="89">
        <f t="shared" si="22"/>
        <v>1.3284722219395917E-2</v>
      </c>
      <c r="K96" s="31">
        <f t="shared" si="15"/>
        <v>9.0180555489496328E-3</v>
      </c>
    </row>
    <row r="97" spans="2:11" outlineLevel="2" x14ac:dyDescent="0.4">
      <c r="C97" s="10" t="s">
        <v>714</v>
      </c>
      <c r="D97" s="82">
        <v>44386.38690972222</v>
      </c>
      <c r="E97" s="87">
        <f t="shared" si="21"/>
        <v>44386.399509722221</v>
      </c>
      <c r="F97" s="82">
        <v>44386.423715277779</v>
      </c>
      <c r="G97" s="202">
        <f t="shared" si="16"/>
        <v>7</v>
      </c>
      <c r="H97" s="202" t="str">
        <f t="shared" si="17"/>
        <v>7/9</v>
      </c>
      <c r="I97" s="87">
        <v>44386.423715277779</v>
      </c>
      <c r="J97" s="89">
        <f t="shared" si="22"/>
        <v>3.680555555911269E-2</v>
      </c>
      <c r="K97" s="31">
        <f t="shared" si="15"/>
        <v>2.4205555557273328E-2</v>
      </c>
    </row>
    <row r="98" spans="2:11" outlineLevel="2" x14ac:dyDescent="0.4">
      <c r="C98" s="10" t="s">
        <v>715</v>
      </c>
      <c r="D98" s="82">
        <f t="shared" si="20"/>
        <v>44386.399509722221</v>
      </c>
      <c r="E98" s="87">
        <f t="shared" si="21"/>
        <v>44386.412109722223</v>
      </c>
      <c r="F98" s="82">
        <f t="shared" si="19"/>
        <v>44386.423715277779</v>
      </c>
      <c r="G98" s="202">
        <f t="shared" si="16"/>
        <v>7</v>
      </c>
      <c r="H98" s="202" t="str">
        <f t="shared" si="17"/>
        <v>7/9</v>
      </c>
      <c r="I98" s="87">
        <v>44386.447326388887</v>
      </c>
      <c r="J98" s="89">
        <f t="shared" si="22"/>
        <v>2.4205555557273328E-2</v>
      </c>
      <c r="K98" s="31">
        <f t="shared" si="15"/>
        <v>3.5216666663473006E-2</v>
      </c>
    </row>
    <row r="99" spans="2:11" outlineLevel="2" x14ac:dyDescent="0.4">
      <c r="C99" s="10" t="s">
        <v>716</v>
      </c>
      <c r="D99" s="82">
        <f t="shared" si="20"/>
        <v>44386.412109722223</v>
      </c>
      <c r="E99" s="87">
        <f t="shared" si="21"/>
        <v>44386.424709722225</v>
      </c>
      <c r="F99" s="82">
        <v>44386.495937500003</v>
      </c>
      <c r="G99" s="202">
        <f t="shared" si="16"/>
        <v>7</v>
      </c>
      <c r="H99" s="202" t="str">
        <f t="shared" si="17"/>
        <v>7/9</v>
      </c>
      <c r="I99" s="87">
        <v>44386.533437500002</v>
      </c>
      <c r="J99" s="89">
        <f t="shared" si="22"/>
        <v>8.3827777780243196E-2</v>
      </c>
      <c r="K99" s="31">
        <f t="shared" si="15"/>
        <v>0.10872777777694864</v>
      </c>
    </row>
    <row r="100" spans="2:11" outlineLevel="2" x14ac:dyDescent="0.4">
      <c r="C100" s="10" t="s">
        <v>717</v>
      </c>
      <c r="D100" s="82">
        <f t="shared" si="20"/>
        <v>44386.424709722225</v>
      </c>
      <c r="E100" s="87">
        <f t="shared" si="21"/>
        <v>44386.437309722227</v>
      </c>
      <c r="F100" s="82">
        <v>44386.533437500002</v>
      </c>
      <c r="G100" s="202">
        <f t="shared" si="16"/>
        <v>7</v>
      </c>
      <c r="H100" s="202" t="str">
        <f t="shared" si="17"/>
        <v>7/9</v>
      </c>
      <c r="I100" s="87">
        <v>44386.533437500002</v>
      </c>
      <c r="J100" s="89">
        <f t="shared" si="22"/>
        <v>0.10872777777694864</v>
      </c>
      <c r="K100" s="31">
        <f t="shared" si="15"/>
        <v>9.612777777510928E-2</v>
      </c>
    </row>
    <row r="101" spans="2:11" outlineLevel="2" x14ac:dyDescent="0.4">
      <c r="C101" s="10" t="s">
        <v>718</v>
      </c>
      <c r="D101" s="82">
        <v>44387.687314814815</v>
      </c>
      <c r="E101" s="87">
        <f t="shared" si="21"/>
        <v>44387.699914814817</v>
      </c>
      <c r="F101" s="82">
        <v>44387.687314814815</v>
      </c>
      <c r="G101" s="202">
        <f t="shared" si="16"/>
        <v>7</v>
      </c>
      <c r="H101" s="202" t="str">
        <f t="shared" si="17"/>
        <v>7/10</v>
      </c>
      <c r="I101" s="87">
        <v>44387.706759259258</v>
      </c>
      <c r="J101" s="89">
        <f t="shared" si="22"/>
        <v>0</v>
      </c>
      <c r="K101" s="31">
        <f t="shared" si="15"/>
        <v>6.844444440503139E-3</v>
      </c>
    </row>
    <row r="102" spans="2:11" outlineLevel="2" x14ac:dyDescent="0.4">
      <c r="C102" s="10" t="s">
        <v>719</v>
      </c>
      <c r="D102" s="82">
        <f t="shared" si="20"/>
        <v>44387.699914814817</v>
      </c>
      <c r="E102" s="87">
        <f t="shared" si="21"/>
        <v>44387.712514814819</v>
      </c>
      <c r="F102" s="82">
        <f t="shared" ref="F102:F107" si="23">I101</f>
        <v>44387.706759259258</v>
      </c>
      <c r="G102" s="202">
        <f t="shared" si="16"/>
        <v>7</v>
      </c>
      <c r="H102" s="202" t="str">
        <f t="shared" si="17"/>
        <v>7/10</v>
      </c>
      <c r="I102" s="87">
        <v>44388.101203703707</v>
      </c>
      <c r="J102" s="89">
        <f t="shared" si="22"/>
        <v>6.844444440503139E-3</v>
      </c>
      <c r="K102" s="31">
        <f t="shared" ref="K102:K117" si="24">I102-E102</f>
        <v>0.38868888888828224</v>
      </c>
    </row>
    <row r="103" spans="2:11" outlineLevel="2" x14ac:dyDescent="0.4">
      <c r="C103" s="10" t="s">
        <v>720</v>
      </c>
      <c r="D103" s="82">
        <f t="shared" si="20"/>
        <v>44387.712514814819</v>
      </c>
      <c r="E103" s="87">
        <f t="shared" si="21"/>
        <v>44387.725114814821</v>
      </c>
      <c r="F103" s="82">
        <f t="shared" si="23"/>
        <v>44388.101203703707</v>
      </c>
      <c r="G103" s="202">
        <f t="shared" si="16"/>
        <v>7</v>
      </c>
      <c r="H103" s="202" t="str">
        <f t="shared" si="17"/>
        <v>7/11</v>
      </c>
      <c r="I103" s="87">
        <v>44388.392870370371</v>
      </c>
      <c r="J103" s="89">
        <f t="shared" si="22"/>
        <v>0.38868888888828224</v>
      </c>
      <c r="K103" s="31">
        <f t="shared" si="24"/>
        <v>0.66775555555068422</v>
      </c>
    </row>
    <row r="104" spans="2:11" outlineLevel="2" x14ac:dyDescent="0.4">
      <c r="C104" s="10" t="s">
        <v>721</v>
      </c>
      <c r="D104" s="82">
        <f t="shared" ref="D104:D109" si="25">E103</f>
        <v>44387.725114814821</v>
      </c>
      <c r="E104" s="87">
        <f t="shared" si="21"/>
        <v>44387.737714814823</v>
      </c>
      <c r="F104" s="82">
        <f t="shared" si="23"/>
        <v>44388.392870370371</v>
      </c>
      <c r="G104" s="202">
        <f t="shared" si="16"/>
        <v>7</v>
      </c>
      <c r="H104" s="202" t="str">
        <f t="shared" si="17"/>
        <v>7/11</v>
      </c>
      <c r="I104" s="87">
        <v>44388.392870370371</v>
      </c>
      <c r="J104" s="89">
        <f t="shared" si="22"/>
        <v>0.66775555555068422</v>
      </c>
      <c r="K104" s="31">
        <f t="shared" si="24"/>
        <v>0.65515555554884486</v>
      </c>
    </row>
    <row r="105" spans="2:11" outlineLevel="2" x14ac:dyDescent="0.4">
      <c r="C105" s="10" t="s">
        <v>722</v>
      </c>
      <c r="D105" s="82">
        <f t="shared" si="25"/>
        <v>44387.737714814823</v>
      </c>
      <c r="E105" s="87">
        <f t="shared" si="21"/>
        <v>44387.750314814824</v>
      </c>
      <c r="F105" s="82">
        <f t="shared" si="23"/>
        <v>44388.392870370371</v>
      </c>
      <c r="G105" s="202">
        <f t="shared" si="16"/>
        <v>7</v>
      </c>
      <c r="H105" s="202" t="str">
        <f t="shared" si="17"/>
        <v>7/11</v>
      </c>
      <c r="I105" s="87">
        <v>44388.392870370371</v>
      </c>
      <c r="J105" s="89">
        <f t="shared" si="22"/>
        <v>0.65515555554884486</v>
      </c>
      <c r="K105" s="31">
        <f t="shared" si="24"/>
        <v>0.6425555555470055</v>
      </c>
    </row>
    <row r="106" spans="2:11" outlineLevel="2" x14ac:dyDescent="0.4">
      <c r="C106" s="10" t="s">
        <v>723</v>
      </c>
      <c r="D106" s="82">
        <f t="shared" si="25"/>
        <v>44387.750314814824</v>
      </c>
      <c r="E106" s="87">
        <f t="shared" si="21"/>
        <v>44387.762914814826</v>
      </c>
      <c r="F106" s="82">
        <f t="shared" si="23"/>
        <v>44388.392870370371</v>
      </c>
      <c r="G106" s="202">
        <f t="shared" si="16"/>
        <v>7</v>
      </c>
      <c r="H106" s="202" t="str">
        <f t="shared" si="17"/>
        <v>7/11</v>
      </c>
      <c r="I106" s="87">
        <v>44389.694953703707</v>
      </c>
      <c r="J106" s="89">
        <f t="shared" si="22"/>
        <v>0.6425555555470055</v>
      </c>
      <c r="K106" s="31">
        <f t="shared" si="24"/>
        <v>1.9320388888809248</v>
      </c>
    </row>
    <row r="107" spans="2:11" outlineLevel="2" x14ac:dyDescent="0.4">
      <c r="C107" s="10" t="s">
        <v>724</v>
      </c>
      <c r="D107" s="82">
        <f t="shared" si="25"/>
        <v>44387.762914814826</v>
      </c>
      <c r="E107" s="87">
        <f t="shared" si="21"/>
        <v>44387.775514814828</v>
      </c>
      <c r="F107" s="82">
        <f t="shared" si="23"/>
        <v>44389.694953703707</v>
      </c>
      <c r="G107" s="202">
        <f t="shared" si="16"/>
        <v>7</v>
      </c>
      <c r="H107" s="202" t="str">
        <f t="shared" si="17"/>
        <v>7/12</v>
      </c>
      <c r="I107" s="87">
        <v>44389.694953703707</v>
      </c>
      <c r="J107" s="89">
        <f t="shared" si="22"/>
        <v>1.9320388888809248</v>
      </c>
      <c r="K107" s="31">
        <f t="shared" si="24"/>
        <v>1.9194388888790854</v>
      </c>
    </row>
    <row r="108" spans="2:11" outlineLevel="2" x14ac:dyDescent="0.4">
      <c r="C108" s="10" t="s">
        <v>725</v>
      </c>
      <c r="D108" s="82">
        <f t="shared" si="25"/>
        <v>44387.775514814828</v>
      </c>
      <c r="E108" s="87">
        <f t="shared" si="21"/>
        <v>44387.78811481483</v>
      </c>
      <c r="F108" s="82"/>
      <c r="G108" s="202">
        <f t="shared" si="16"/>
        <v>1</v>
      </c>
      <c r="H108" s="202" t="str">
        <f t="shared" si="17"/>
        <v>1/0</v>
      </c>
      <c r="I108" s="87">
        <v>44389.736620370371</v>
      </c>
      <c r="J108" s="89">
        <f t="shared" si="22"/>
        <v>0</v>
      </c>
      <c r="K108" s="31">
        <f t="shared" si="24"/>
        <v>1.9485055555414874</v>
      </c>
    </row>
    <row r="109" spans="2:11" outlineLevel="2" x14ac:dyDescent="0.4">
      <c r="C109" s="56" t="s">
        <v>726</v>
      </c>
      <c r="D109" s="123">
        <f t="shared" si="25"/>
        <v>44387.78811481483</v>
      </c>
      <c r="E109" s="124">
        <f t="shared" si="21"/>
        <v>44387.800714814832</v>
      </c>
      <c r="F109" s="123"/>
      <c r="G109" s="202">
        <f t="shared" si="16"/>
        <v>1</v>
      </c>
      <c r="H109" s="202" t="str">
        <f t="shared" si="17"/>
        <v>1/0</v>
      </c>
      <c r="I109" s="124"/>
      <c r="J109" s="95">
        <f t="shared" si="22"/>
        <v>0</v>
      </c>
      <c r="K109" s="122">
        <f t="shared" si="24"/>
        <v>-44387.800714814832</v>
      </c>
    </row>
    <row r="110" spans="2:11" ht="19.2" outlineLevel="1" x14ac:dyDescent="0.45">
      <c r="B110" s="35" t="e">
        <f>#REF!/#REF!</f>
        <v>#REF!</v>
      </c>
      <c r="C110" s="4" t="s">
        <v>12</v>
      </c>
      <c r="D110" s="107">
        <v>44388.300717592596</v>
      </c>
      <c r="E110" s="108">
        <f t="shared" si="21"/>
        <v>44388.313317592598</v>
      </c>
      <c r="F110" s="107"/>
      <c r="G110" s="202">
        <f t="shared" si="16"/>
        <v>1</v>
      </c>
      <c r="H110" s="202" t="str">
        <f t="shared" si="17"/>
        <v>1/0</v>
      </c>
      <c r="I110" s="108"/>
      <c r="J110" s="84">
        <f t="shared" ref="J110:J115" si="26">F110-D110</f>
        <v>-44388.300717592596</v>
      </c>
      <c r="K110" s="29">
        <f t="shared" si="24"/>
        <v>-44388.313317592598</v>
      </c>
    </row>
    <row r="111" spans="2:11" outlineLevel="2" x14ac:dyDescent="0.4">
      <c r="C111" s="9" t="s">
        <v>14</v>
      </c>
      <c r="D111" s="125">
        <f>D110</f>
        <v>44388.300717592596</v>
      </c>
      <c r="E111" s="126" t="e">
        <f>D111+#REF!</f>
        <v>#REF!</v>
      </c>
      <c r="F111" s="125"/>
      <c r="G111" s="202">
        <f t="shared" si="16"/>
        <v>1</v>
      </c>
      <c r="H111" s="202" t="str">
        <f t="shared" si="17"/>
        <v>1/0</v>
      </c>
      <c r="I111" s="126"/>
      <c r="J111" s="85">
        <f t="shared" si="26"/>
        <v>-44388.300717592596</v>
      </c>
      <c r="K111" s="121" t="e">
        <f t="shared" si="24"/>
        <v>#REF!</v>
      </c>
    </row>
    <row r="112" spans="2:11" outlineLevel="2" x14ac:dyDescent="0.4">
      <c r="C112" s="7" t="s">
        <v>15</v>
      </c>
      <c r="D112" s="82" t="e">
        <f>E111</f>
        <v>#REF!</v>
      </c>
      <c r="E112" s="87" t="e">
        <f>D112+#REF!</f>
        <v>#REF!</v>
      </c>
      <c r="F112" s="82"/>
      <c r="G112" s="202">
        <f t="shared" si="16"/>
        <v>1</v>
      </c>
      <c r="H112" s="202" t="str">
        <f t="shared" si="17"/>
        <v>1/0</v>
      </c>
      <c r="I112" s="87"/>
      <c r="J112" s="83" t="e">
        <f t="shared" si="26"/>
        <v>#REF!</v>
      </c>
      <c r="K112" s="31" t="e">
        <f t="shared" si="24"/>
        <v>#REF!</v>
      </c>
    </row>
    <row r="113" spans="2:12" outlineLevel="2" x14ac:dyDescent="0.4">
      <c r="C113" s="7" t="s">
        <v>16</v>
      </c>
      <c r="D113" s="82" t="e">
        <f>E112</f>
        <v>#REF!</v>
      </c>
      <c r="E113" s="87" t="e">
        <f>D113+#REF!</f>
        <v>#REF!</v>
      </c>
      <c r="F113" s="82"/>
      <c r="G113" s="202">
        <f t="shared" si="16"/>
        <v>1</v>
      </c>
      <c r="H113" s="202" t="str">
        <f t="shared" si="17"/>
        <v>1/0</v>
      </c>
      <c r="I113" s="87"/>
      <c r="J113" s="83" t="e">
        <f t="shared" si="26"/>
        <v>#REF!</v>
      </c>
      <c r="K113" s="31" t="e">
        <f t="shared" si="24"/>
        <v>#REF!</v>
      </c>
    </row>
    <row r="114" spans="2:12" outlineLevel="2" x14ac:dyDescent="0.4">
      <c r="C114" s="8" t="s">
        <v>17</v>
      </c>
      <c r="D114" s="123" t="e">
        <f>E113</f>
        <v>#REF!</v>
      </c>
      <c r="E114" s="124" t="e">
        <f>D114+#REF!</f>
        <v>#REF!</v>
      </c>
      <c r="F114" s="123"/>
      <c r="G114" s="202">
        <f t="shared" si="16"/>
        <v>1</v>
      </c>
      <c r="H114" s="202" t="str">
        <f t="shared" si="17"/>
        <v>1/0</v>
      </c>
      <c r="I114" s="124"/>
      <c r="J114" s="86" t="e">
        <f t="shared" si="26"/>
        <v>#REF!</v>
      </c>
      <c r="K114" s="122" t="e">
        <f t="shared" si="24"/>
        <v>#REF!</v>
      </c>
    </row>
    <row r="115" spans="2:12" ht="19.2" outlineLevel="1" x14ac:dyDescent="0.45">
      <c r="B115" s="35" t="e">
        <f>#REF!/#REF!</f>
        <v>#REF!</v>
      </c>
      <c r="C115" s="4" t="s">
        <v>13</v>
      </c>
      <c r="D115" s="107" t="e">
        <f>E114</f>
        <v>#REF!</v>
      </c>
      <c r="E115" s="108" t="e">
        <f>D115+#REF!</f>
        <v>#REF!</v>
      </c>
      <c r="F115" s="107"/>
      <c r="G115" s="202">
        <f t="shared" si="16"/>
        <v>1</v>
      </c>
      <c r="H115" s="202" t="str">
        <f t="shared" si="17"/>
        <v>1/0</v>
      </c>
      <c r="I115" s="108"/>
      <c r="J115" s="84" t="e">
        <f t="shared" si="26"/>
        <v>#REF!</v>
      </c>
      <c r="K115" s="29" t="e">
        <f t="shared" si="24"/>
        <v>#REF!</v>
      </c>
    </row>
    <row r="116" spans="2:12" x14ac:dyDescent="0.4">
      <c r="C116" s="136" t="s">
        <v>430</v>
      </c>
      <c r="D116" s="131">
        <v>44396</v>
      </c>
      <c r="E116" s="132">
        <v>44456</v>
      </c>
      <c r="F116" s="131">
        <v>44396</v>
      </c>
      <c r="G116" s="202">
        <f t="shared" si="16"/>
        <v>7</v>
      </c>
      <c r="H116" s="202" t="str">
        <f t="shared" si="17"/>
        <v>7/19</v>
      </c>
      <c r="I116" s="132"/>
      <c r="J116" s="134">
        <f>F116-D116</f>
        <v>0</v>
      </c>
      <c r="K116" s="135">
        <f t="shared" si="24"/>
        <v>-44456</v>
      </c>
    </row>
    <row r="117" spans="2:12" outlineLevel="1" x14ac:dyDescent="0.4">
      <c r="C117" s="34" t="s">
        <v>897</v>
      </c>
      <c r="D117" s="63">
        <f>D116</f>
        <v>44396</v>
      </c>
      <c r="E117" s="64">
        <f>D117+6</f>
        <v>44402</v>
      </c>
      <c r="F117" s="63">
        <f>F116</f>
        <v>44396</v>
      </c>
      <c r="G117" s="202">
        <f t="shared" si="16"/>
        <v>7</v>
      </c>
      <c r="H117" s="202" t="str">
        <f t="shared" si="17"/>
        <v>7/19</v>
      </c>
      <c r="I117" s="64"/>
      <c r="J117" s="179">
        <f>F117-D117</f>
        <v>0</v>
      </c>
      <c r="K117" s="180">
        <f t="shared" si="24"/>
        <v>-44402</v>
      </c>
    </row>
    <row r="118" spans="2:12" outlineLevel="2" x14ac:dyDescent="0.4">
      <c r="C118" s="7" t="s">
        <v>905</v>
      </c>
      <c r="D118" s="139">
        <v>44396.625</v>
      </c>
      <c r="E118" s="163">
        <v>44396.625</v>
      </c>
      <c r="F118" s="139">
        <v>44396.625</v>
      </c>
      <c r="G118" s="202">
        <f t="shared" si="16"/>
        <v>7</v>
      </c>
      <c r="H118" s="202" t="str">
        <f t="shared" si="17"/>
        <v>7/19</v>
      </c>
      <c r="I118" s="163">
        <v>44396.625</v>
      </c>
      <c r="J118" s="146">
        <f>IF(F118-D118&lt;0,0,F118-D118)</f>
        <v>0</v>
      </c>
      <c r="K118" s="90">
        <f>IF(I118-E118&lt;0,0,I118-E118)</f>
        <v>0</v>
      </c>
      <c r="L118" s="137" t="s">
        <v>973</v>
      </c>
    </row>
    <row r="119" spans="2:12" outlineLevel="2" x14ac:dyDescent="0.4">
      <c r="C119" s="7" t="s">
        <v>978</v>
      </c>
      <c r="D119" s="139">
        <v>44396.625</v>
      </c>
      <c r="E119" s="163">
        <v>44399.625</v>
      </c>
      <c r="F119" s="139">
        <v>44396.625</v>
      </c>
      <c r="G119" s="202">
        <f t="shared" si="16"/>
        <v>7</v>
      </c>
      <c r="H119" s="202" t="str">
        <f t="shared" si="17"/>
        <v>7/19</v>
      </c>
      <c r="I119" s="139">
        <v>44400.625</v>
      </c>
      <c r="J119" s="146">
        <f>IF(F119-D119&lt;0,0,F119-D119)</f>
        <v>0</v>
      </c>
      <c r="K119" s="90">
        <f>IF(I119-E119&lt;0,0,I119-E119)</f>
        <v>1</v>
      </c>
      <c r="L119" s="137"/>
    </row>
    <row r="120" spans="2:12" outlineLevel="2" x14ac:dyDescent="0.4">
      <c r="C120" s="7" t="s">
        <v>906</v>
      </c>
      <c r="D120" s="139">
        <f>E118</f>
        <v>44396.625</v>
      </c>
      <c r="E120" s="163">
        <v>44396.666666666664</v>
      </c>
      <c r="F120" s="139">
        <v>44401.625</v>
      </c>
      <c r="G120" s="202">
        <f t="shared" si="16"/>
        <v>7</v>
      </c>
      <c r="H120" s="202" t="str">
        <f t="shared" si="17"/>
        <v>7/24</v>
      </c>
      <c r="I120" s="139">
        <v>44401.666666666664</v>
      </c>
      <c r="J120" s="146">
        <f>IF(F120-D120&lt;0,0,F120-D120)</f>
        <v>5</v>
      </c>
      <c r="K120" s="90">
        <f>IF(I120-E120&lt;0,0,I120-E120)</f>
        <v>5</v>
      </c>
      <c r="L120" t="s">
        <v>980</v>
      </c>
    </row>
    <row r="121" spans="2:12" outlineLevel="2" x14ac:dyDescent="0.4">
      <c r="C121" s="7" t="s">
        <v>907</v>
      </c>
      <c r="D121" s="139">
        <f t="shared" ref="D121:D129" si="27">E120</f>
        <v>44396.666666666664</v>
      </c>
      <c r="E121" s="163">
        <f>D121+0.05</f>
        <v>44396.716666666667</v>
      </c>
      <c r="F121" s="139"/>
      <c r="G121" s="202">
        <f t="shared" si="16"/>
        <v>1</v>
      </c>
      <c r="H121" s="202" t="str">
        <f t="shared" si="17"/>
        <v>1/0</v>
      </c>
      <c r="I121" s="163"/>
      <c r="J121" s="146">
        <f t="shared" ref="J121:J166" si="28">IF(F121-D121&lt;0,0,F121-D121)</f>
        <v>0</v>
      </c>
      <c r="K121" s="90">
        <f t="shared" ref="K121:K166" si="29">IF(I121-E121&lt;0,0,I121-E121)</f>
        <v>0</v>
      </c>
      <c r="L121" t="s">
        <v>981</v>
      </c>
    </row>
    <row r="122" spans="2:12" outlineLevel="2" x14ac:dyDescent="0.4">
      <c r="C122" s="7" t="s">
        <v>908</v>
      </c>
      <c r="D122" s="139">
        <f t="shared" si="27"/>
        <v>44396.716666666667</v>
      </c>
      <c r="E122" s="163">
        <f t="shared" ref="E122:E129" si="30">D122+0.05</f>
        <v>44396.76666666667</v>
      </c>
      <c r="F122" s="139"/>
      <c r="G122" s="202">
        <f t="shared" si="16"/>
        <v>1</v>
      </c>
      <c r="H122" s="202" t="str">
        <f t="shared" si="17"/>
        <v>1/0</v>
      </c>
      <c r="I122" s="163"/>
      <c r="J122" s="146">
        <f t="shared" si="28"/>
        <v>0</v>
      </c>
      <c r="K122" s="90">
        <f t="shared" si="29"/>
        <v>0</v>
      </c>
      <c r="L122" t="s">
        <v>981</v>
      </c>
    </row>
    <row r="123" spans="2:12" outlineLevel="2" x14ac:dyDescent="0.4">
      <c r="C123" s="7" t="s">
        <v>909</v>
      </c>
      <c r="D123" s="139">
        <f t="shared" si="27"/>
        <v>44396.76666666667</v>
      </c>
      <c r="E123" s="163">
        <f t="shared" si="30"/>
        <v>44396.816666666673</v>
      </c>
      <c r="F123" s="139"/>
      <c r="G123" s="202">
        <f t="shared" si="16"/>
        <v>1</v>
      </c>
      <c r="H123" s="202" t="str">
        <f t="shared" si="17"/>
        <v>1/0</v>
      </c>
      <c r="I123" s="163"/>
      <c r="J123" s="146">
        <f t="shared" si="28"/>
        <v>0</v>
      </c>
      <c r="K123" s="90">
        <f t="shared" si="29"/>
        <v>0</v>
      </c>
    </row>
    <row r="124" spans="2:12" outlineLevel="2" x14ac:dyDescent="0.4">
      <c r="C124" s="7" t="s">
        <v>910</v>
      </c>
      <c r="D124" s="139">
        <v>44397.352500000001</v>
      </c>
      <c r="E124" s="163">
        <f t="shared" si="30"/>
        <v>44397.402500000004</v>
      </c>
      <c r="F124" s="139"/>
      <c r="G124" s="202">
        <f t="shared" si="16"/>
        <v>1</v>
      </c>
      <c r="H124" s="202" t="str">
        <f t="shared" si="17"/>
        <v>1/0</v>
      </c>
      <c r="I124" s="163"/>
      <c r="J124" s="146">
        <f t="shared" si="28"/>
        <v>0</v>
      </c>
      <c r="K124" s="90">
        <f t="shared" si="29"/>
        <v>0</v>
      </c>
    </row>
    <row r="125" spans="2:12" outlineLevel="2" x14ac:dyDescent="0.4">
      <c r="C125" s="7" t="s">
        <v>911</v>
      </c>
      <c r="D125" s="139">
        <f t="shared" si="27"/>
        <v>44397.402500000004</v>
      </c>
      <c r="E125" s="163">
        <f t="shared" si="30"/>
        <v>44397.452500000007</v>
      </c>
      <c r="F125" s="139"/>
      <c r="G125" s="202">
        <f t="shared" si="16"/>
        <v>1</v>
      </c>
      <c r="H125" s="202" t="str">
        <f t="shared" si="17"/>
        <v>1/0</v>
      </c>
      <c r="I125" s="163"/>
      <c r="J125" s="146">
        <f t="shared" si="28"/>
        <v>0</v>
      </c>
      <c r="K125" s="90">
        <f t="shared" si="29"/>
        <v>0</v>
      </c>
    </row>
    <row r="126" spans="2:12" outlineLevel="2" x14ac:dyDescent="0.4">
      <c r="C126" s="7" t="s">
        <v>912</v>
      </c>
      <c r="D126" s="139">
        <f t="shared" si="27"/>
        <v>44397.452500000007</v>
      </c>
      <c r="E126" s="163">
        <f t="shared" si="30"/>
        <v>44397.50250000001</v>
      </c>
      <c r="F126" s="139"/>
      <c r="G126" s="202">
        <f t="shared" si="16"/>
        <v>1</v>
      </c>
      <c r="H126" s="202" t="str">
        <f t="shared" si="17"/>
        <v>1/0</v>
      </c>
      <c r="I126" s="163"/>
      <c r="J126" s="146">
        <f t="shared" si="28"/>
        <v>0</v>
      </c>
      <c r="K126" s="90">
        <f t="shared" si="29"/>
        <v>0</v>
      </c>
    </row>
    <row r="127" spans="2:12" outlineLevel="2" x14ac:dyDescent="0.4">
      <c r="C127" s="7" t="s">
        <v>913</v>
      </c>
      <c r="D127" s="139">
        <f t="shared" si="27"/>
        <v>44397.50250000001</v>
      </c>
      <c r="E127" s="163">
        <f t="shared" si="30"/>
        <v>44397.552500000013</v>
      </c>
      <c r="F127" s="139"/>
      <c r="G127" s="202">
        <f t="shared" si="16"/>
        <v>1</v>
      </c>
      <c r="H127" s="202" t="str">
        <f t="shared" si="17"/>
        <v>1/0</v>
      </c>
      <c r="I127" s="163"/>
      <c r="J127" s="146">
        <f t="shared" si="28"/>
        <v>0</v>
      </c>
      <c r="K127" s="90">
        <f t="shared" si="29"/>
        <v>0</v>
      </c>
    </row>
    <row r="128" spans="2:12" outlineLevel="2" x14ac:dyDescent="0.4">
      <c r="C128" s="7" t="s">
        <v>914</v>
      </c>
      <c r="D128" s="139">
        <f t="shared" si="27"/>
        <v>44397.552500000013</v>
      </c>
      <c r="E128" s="163">
        <f t="shared" si="30"/>
        <v>44397.602500000015</v>
      </c>
      <c r="F128" s="139"/>
      <c r="G128" s="202">
        <f t="shared" si="16"/>
        <v>1</v>
      </c>
      <c r="H128" s="202" t="str">
        <f t="shared" si="17"/>
        <v>1/0</v>
      </c>
      <c r="I128" s="163"/>
      <c r="J128" s="146">
        <f t="shared" si="28"/>
        <v>0</v>
      </c>
      <c r="K128" s="90">
        <f t="shared" si="29"/>
        <v>0</v>
      </c>
    </row>
    <row r="129" spans="3:18" outlineLevel="2" x14ac:dyDescent="0.4">
      <c r="C129" s="8" t="s">
        <v>915</v>
      </c>
      <c r="D129" s="152">
        <f t="shared" si="27"/>
        <v>44397.602500000015</v>
      </c>
      <c r="E129" s="164">
        <f t="shared" si="30"/>
        <v>44397.652500000018</v>
      </c>
      <c r="F129" s="152"/>
      <c r="G129" s="202">
        <f t="shared" si="16"/>
        <v>1</v>
      </c>
      <c r="H129" s="202" t="str">
        <f t="shared" si="17"/>
        <v>1/0</v>
      </c>
      <c r="I129" s="164"/>
      <c r="J129" s="151">
        <f t="shared" si="28"/>
        <v>0</v>
      </c>
      <c r="K129" s="96">
        <f t="shared" si="29"/>
        <v>0</v>
      </c>
    </row>
    <row r="130" spans="3:18" outlineLevel="1" x14ac:dyDescent="0.4">
      <c r="C130" s="120" t="s">
        <v>898</v>
      </c>
      <c r="D130" s="23">
        <f>D117+7</f>
        <v>44403</v>
      </c>
      <c r="E130" s="24">
        <f>D130+6</f>
        <v>44409</v>
      </c>
      <c r="F130" s="171"/>
      <c r="G130" s="202">
        <f t="shared" si="16"/>
        <v>1</v>
      </c>
      <c r="H130" s="202" t="str">
        <f t="shared" si="17"/>
        <v>1/0</v>
      </c>
      <c r="I130" s="172"/>
      <c r="J130" s="148">
        <f t="shared" si="28"/>
        <v>0</v>
      </c>
      <c r="K130" s="149">
        <f t="shared" si="29"/>
        <v>0</v>
      </c>
    </row>
    <row r="131" spans="3:18" outlineLevel="2" x14ac:dyDescent="0.4">
      <c r="C131" s="7" t="s">
        <v>916</v>
      </c>
      <c r="D131" s="139">
        <f>D130</f>
        <v>44403</v>
      </c>
      <c r="E131" s="163">
        <f>D131+0.05</f>
        <v>44403.05</v>
      </c>
      <c r="F131" s="197">
        <v>44408.972916666666</v>
      </c>
      <c r="G131" s="202">
        <f t="shared" si="16"/>
        <v>7</v>
      </c>
      <c r="H131" s="202" t="str">
        <f t="shared" si="17"/>
        <v>7/31</v>
      </c>
      <c r="I131" s="198">
        <v>44408.993750000001</v>
      </c>
      <c r="J131" s="147">
        <f t="shared" si="28"/>
        <v>5.9729166666656965</v>
      </c>
      <c r="K131" s="150">
        <f t="shared" si="29"/>
        <v>5.9437499999985448</v>
      </c>
      <c r="L131" t="s">
        <v>1112</v>
      </c>
    </row>
    <row r="132" spans="3:18" outlineLevel="2" x14ac:dyDescent="0.4">
      <c r="C132" s="7" t="s">
        <v>917</v>
      </c>
      <c r="D132" s="139">
        <f>E131</f>
        <v>44403.05</v>
      </c>
      <c r="E132" s="163">
        <f>D132+0.05</f>
        <v>44403.100000000006</v>
      </c>
      <c r="F132" s="197">
        <v>44408.993750000001</v>
      </c>
      <c r="G132" s="202">
        <f t="shared" si="16"/>
        <v>7</v>
      </c>
      <c r="H132" s="202" t="str">
        <f t="shared" si="17"/>
        <v>7/31</v>
      </c>
      <c r="I132" s="163">
        <v>44409.001388888886</v>
      </c>
      <c r="J132" s="146">
        <f t="shared" si="28"/>
        <v>5.9437499999985448</v>
      </c>
      <c r="K132" s="90">
        <f t="shared" si="29"/>
        <v>5.9013888888803194</v>
      </c>
      <c r="L132" t="s">
        <v>1113</v>
      </c>
    </row>
    <row r="133" spans="3:18" outlineLevel="2" x14ac:dyDescent="0.4">
      <c r="C133" s="7" t="s">
        <v>918</v>
      </c>
      <c r="D133" s="139">
        <f t="shared" ref="D133:D140" si="31">E132</f>
        <v>44403.100000000006</v>
      </c>
      <c r="E133" s="163">
        <f t="shared" ref="E133:E140" si="32">D133+0.05</f>
        <v>44403.150000000009</v>
      </c>
      <c r="F133" s="197">
        <v>44409.001388888886</v>
      </c>
      <c r="G133" s="202">
        <f t="shared" si="16"/>
        <v>8</v>
      </c>
      <c r="H133" s="202" t="str">
        <f t="shared" si="17"/>
        <v>8/1</v>
      </c>
      <c r="I133" s="163">
        <v>44409.012499999997</v>
      </c>
      <c r="J133" s="146">
        <f t="shared" si="28"/>
        <v>5.9013888888803194</v>
      </c>
      <c r="K133" s="90">
        <f t="shared" si="29"/>
        <v>5.8624999999883585</v>
      </c>
    </row>
    <row r="134" spans="3:18" outlineLevel="2" x14ac:dyDescent="0.4">
      <c r="C134" s="7" t="s">
        <v>1122</v>
      </c>
      <c r="D134" s="139">
        <f t="shared" si="31"/>
        <v>44403.150000000009</v>
      </c>
      <c r="E134" s="163">
        <f t="shared" si="32"/>
        <v>44403.200000000012</v>
      </c>
      <c r="F134" s="197">
        <v>44409.012499999997</v>
      </c>
      <c r="G134" s="202">
        <f t="shared" si="16"/>
        <v>8</v>
      </c>
      <c r="H134" s="202" t="str">
        <f t="shared" si="17"/>
        <v>8/1</v>
      </c>
      <c r="I134" s="163">
        <v>44409.020833333336</v>
      </c>
      <c r="J134" s="146">
        <f t="shared" si="28"/>
        <v>5.8624999999883585</v>
      </c>
      <c r="K134" s="90">
        <f t="shared" si="29"/>
        <v>5.8208333333241171</v>
      </c>
      <c r="N134" s="118">
        <v>44396</v>
      </c>
      <c r="O134">
        <v>166</v>
      </c>
      <c r="P134" s="141">
        <v>44396</v>
      </c>
      <c r="R134" s="141">
        <f>Q134-N134</f>
        <v>-44396</v>
      </c>
    </row>
    <row r="135" spans="3:18" outlineLevel="2" x14ac:dyDescent="0.4">
      <c r="C135" s="7" t="s">
        <v>919</v>
      </c>
      <c r="D135" s="139">
        <f t="shared" si="31"/>
        <v>44403.200000000012</v>
      </c>
      <c r="E135" s="163">
        <f t="shared" si="32"/>
        <v>44403.250000000015</v>
      </c>
      <c r="F135" s="139">
        <v>44409.020833333336</v>
      </c>
      <c r="G135" s="203">
        <f t="shared" ref="G135:G165" si="33">MONTH(F135)</f>
        <v>8</v>
      </c>
      <c r="H135" s="203" t="str">
        <f t="shared" ref="H135:H165" si="34">MONTH(F135)&amp;"/"&amp;DAY(F135)</f>
        <v>8/1</v>
      </c>
      <c r="I135" s="163">
        <v>44410.415972222225</v>
      </c>
      <c r="J135" s="146">
        <f t="shared" si="28"/>
        <v>5.8208333333241171</v>
      </c>
      <c r="K135" s="90">
        <f t="shared" si="29"/>
        <v>7.1659722222102573</v>
      </c>
      <c r="N135" s="118">
        <f>N134+1</f>
        <v>44397</v>
      </c>
      <c r="O135">
        <v>167</v>
      </c>
      <c r="P135" s="141">
        <f>P134+1</f>
        <v>44397</v>
      </c>
    </row>
    <row r="136" spans="3:18" outlineLevel="2" x14ac:dyDescent="0.4">
      <c r="C136" s="7" t="s">
        <v>920</v>
      </c>
      <c r="D136" s="139">
        <f t="shared" si="31"/>
        <v>44403.250000000015</v>
      </c>
      <c r="E136" s="163">
        <f t="shared" si="32"/>
        <v>44403.300000000017</v>
      </c>
      <c r="F136" s="197">
        <v>44410.415972222225</v>
      </c>
      <c r="G136" s="202">
        <f t="shared" si="33"/>
        <v>8</v>
      </c>
      <c r="H136" s="202" t="str">
        <f t="shared" si="34"/>
        <v>8/2</v>
      </c>
      <c r="I136" s="163">
        <v>44410.446527777778</v>
      </c>
      <c r="J136" s="146">
        <f t="shared" si="28"/>
        <v>7.1659722222102573</v>
      </c>
      <c r="K136" s="90">
        <f t="shared" si="29"/>
        <v>7.1465277777606389</v>
      </c>
    </row>
    <row r="137" spans="3:18" outlineLevel="2" x14ac:dyDescent="0.4">
      <c r="C137" s="7" t="s">
        <v>921</v>
      </c>
      <c r="D137" s="139">
        <f t="shared" si="31"/>
        <v>44403.300000000017</v>
      </c>
      <c r="E137" s="163">
        <f t="shared" si="32"/>
        <v>44403.35000000002</v>
      </c>
      <c r="F137" s="139">
        <v>44410.446527777778</v>
      </c>
      <c r="G137" s="203">
        <f t="shared" si="33"/>
        <v>8</v>
      </c>
      <c r="H137" s="203" t="str">
        <f t="shared" si="34"/>
        <v>8/2</v>
      </c>
      <c r="I137" s="163">
        <v>44410.454861111109</v>
      </c>
      <c r="J137" s="146">
        <f t="shared" si="28"/>
        <v>7.1465277777606389</v>
      </c>
      <c r="K137" s="90">
        <f t="shared" si="29"/>
        <v>7.1048611110891216</v>
      </c>
      <c r="L137" t="s">
        <v>1121</v>
      </c>
      <c r="O137" s="141">
        <f ca="1">44562-N4</f>
        <v>-18</v>
      </c>
    </row>
    <row r="138" spans="3:18" outlineLevel="2" x14ac:dyDescent="0.4">
      <c r="C138" s="7" t="s">
        <v>938</v>
      </c>
      <c r="D138" s="139">
        <f t="shared" si="31"/>
        <v>44403.35000000002</v>
      </c>
      <c r="E138" s="163">
        <f t="shared" si="32"/>
        <v>44403.400000000023</v>
      </c>
      <c r="F138" s="139">
        <v>44410.444444444445</v>
      </c>
      <c r="G138" s="203">
        <f t="shared" si="33"/>
        <v>8</v>
      </c>
      <c r="H138" s="203" t="str">
        <f t="shared" si="34"/>
        <v>8/2</v>
      </c>
      <c r="I138" s="163">
        <v>44410.445833333331</v>
      </c>
      <c r="J138" s="146">
        <f t="shared" si="28"/>
        <v>7.0944444444248802</v>
      </c>
      <c r="K138" s="90">
        <f t="shared" si="29"/>
        <v>7.04583333330811</v>
      </c>
      <c r="L138" t="s">
        <v>1123</v>
      </c>
    </row>
    <row r="139" spans="3:18" outlineLevel="2" x14ac:dyDescent="0.4">
      <c r="C139" s="7" t="s">
        <v>922</v>
      </c>
      <c r="D139" s="139">
        <f t="shared" si="31"/>
        <v>44403.400000000023</v>
      </c>
      <c r="E139" s="163">
        <f t="shared" si="32"/>
        <v>44403.450000000026</v>
      </c>
      <c r="F139" s="139">
        <v>44410.445833333331</v>
      </c>
      <c r="G139" s="203">
        <f>MONTH(F139)</f>
        <v>8</v>
      </c>
      <c r="H139" s="203" t="str">
        <f>MONTH(F139)&amp;"/"&amp;DAY(F139)</f>
        <v>8/2</v>
      </c>
      <c r="I139" s="163">
        <v>44410.447916666664</v>
      </c>
      <c r="J139" s="146">
        <f t="shared" si="28"/>
        <v>7.04583333330811</v>
      </c>
      <c r="K139" s="90">
        <f t="shared" si="29"/>
        <v>6.9979166666380479</v>
      </c>
    </row>
    <row r="140" spans="3:18" outlineLevel="2" x14ac:dyDescent="0.4">
      <c r="C140" s="8" t="s">
        <v>923</v>
      </c>
      <c r="D140" s="139">
        <f t="shared" si="31"/>
        <v>44403.450000000026</v>
      </c>
      <c r="E140" s="163">
        <f t="shared" si="32"/>
        <v>44403.500000000029</v>
      </c>
      <c r="F140" s="217">
        <v>44410.447916666664</v>
      </c>
      <c r="G140" s="218">
        <f t="shared" si="33"/>
        <v>8</v>
      </c>
      <c r="H140" s="218" t="str">
        <f t="shared" si="34"/>
        <v>8/2</v>
      </c>
      <c r="I140" s="211">
        <v>44410.447916666664</v>
      </c>
      <c r="J140" s="151">
        <f t="shared" si="28"/>
        <v>6.9979166666380479</v>
      </c>
      <c r="K140" s="96">
        <f t="shared" si="29"/>
        <v>6.9479166666351375</v>
      </c>
    </row>
    <row r="141" spans="3:18" outlineLevel="1" x14ac:dyDescent="0.4">
      <c r="C141" s="3" t="s">
        <v>899</v>
      </c>
      <c r="D141" s="23">
        <f>D130+7</f>
        <v>44410</v>
      </c>
      <c r="E141" s="24">
        <f>D141+6</f>
        <v>44416</v>
      </c>
      <c r="F141" s="219">
        <v>44401.625</v>
      </c>
      <c r="G141" s="203">
        <f t="shared" si="33"/>
        <v>7</v>
      </c>
      <c r="H141" s="203" t="str">
        <f t="shared" si="34"/>
        <v>7/24</v>
      </c>
      <c r="I141" s="212">
        <v>44410.97500000002</v>
      </c>
      <c r="J141" s="148">
        <f t="shared" si="28"/>
        <v>0</v>
      </c>
      <c r="K141" s="149">
        <f t="shared" si="29"/>
        <v>0</v>
      </c>
    </row>
    <row r="142" spans="3:18" outlineLevel="2" x14ac:dyDescent="0.4">
      <c r="C142" s="119" t="s">
        <v>924</v>
      </c>
      <c r="D142" s="206">
        <v>44410.875</v>
      </c>
      <c r="E142" s="198">
        <f>D142+0.01</f>
        <v>44410.885000000002</v>
      </c>
      <c r="F142" s="220">
        <v>44416.972916666666</v>
      </c>
      <c r="G142" s="221">
        <f t="shared" si="33"/>
        <v>8</v>
      </c>
      <c r="H142" s="221" t="str">
        <f t="shared" si="34"/>
        <v>8/8</v>
      </c>
      <c r="I142" s="209">
        <v>44416.972916666666</v>
      </c>
      <c r="J142" s="161">
        <f t="shared" si="28"/>
        <v>6.0979166666656965</v>
      </c>
      <c r="K142" s="162">
        <f t="shared" si="29"/>
        <v>6.0879166666636593</v>
      </c>
    </row>
    <row r="143" spans="3:18" outlineLevel="2" x14ac:dyDescent="0.4">
      <c r="C143" s="207" t="s">
        <v>1145</v>
      </c>
      <c r="D143" s="197">
        <f>E142</f>
        <v>44410.885000000002</v>
      </c>
      <c r="E143" s="163">
        <f>D143+0.01</f>
        <v>44410.895000000004</v>
      </c>
      <c r="F143" s="139">
        <v>44416.972916666666</v>
      </c>
      <c r="G143" s="203">
        <v>8</v>
      </c>
      <c r="H143" s="203" t="s">
        <v>1271</v>
      </c>
      <c r="I143" s="163">
        <v>44416.972916666666</v>
      </c>
      <c r="J143" s="89">
        <f>IF(F143-D143&lt;0,0,F143-D143)</f>
        <v>6.0879166666636593</v>
      </c>
      <c r="K143" s="90">
        <f>IF(I143-E143&lt;0,0,I143-E143)</f>
        <v>6.077916666661622</v>
      </c>
    </row>
    <row r="144" spans="3:18" outlineLevel="2" x14ac:dyDescent="0.4">
      <c r="C144" s="7" t="s">
        <v>925</v>
      </c>
      <c r="D144" s="197">
        <f>E143</f>
        <v>44410.895000000004</v>
      </c>
      <c r="E144" s="163">
        <f>D144+0.01</f>
        <v>44410.905000000006</v>
      </c>
      <c r="F144" s="139">
        <v>44416.972916666666</v>
      </c>
      <c r="G144" s="203">
        <v>8</v>
      </c>
      <c r="H144" s="203" t="s">
        <v>1271</v>
      </c>
      <c r="I144" s="163">
        <v>44416.972916666666</v>
      </c>
      <c r="J144" s="89">
        <f t="shared" si="28"/>
        <v>6.077916666661622</v>
      </c>
      <c r="K144" s="90">
        <f t="shared" si="29"/>
        <v>6.0679166666595847</v>
      </c>
    </row>
    <row r="145" spans="3:13" outlineLevel="2" x14ac:dyDescent="0.4">
      <c r="C145" s="7" t="s">
        <v>923</v>
      </c>
      <c r="D145" s="197">
        <f>E144</f>
        <v>44410.905000000006</v>
      </c>
      <c r="E145" s="163">
        <f>D145+0.01</f>
        <v>44410.915000000008</v>
      </c>
      <c r="F145" s="139">
        <v>44416.972916666666</v>
      </c>
      <c r="G145" s="203">
        <v>8</v>
      </c>
      <c r="H145" s="203" t="s">
        <v>1271</v>
      </c>
      <c r="I145" s="163">
        <v>44416.972916666666</v>
      </c>
      <c r="J145" s="89">
        <f t="shared" si="28"/>
        <v>6.0679166666595847</v>
      </c>
      <c r="K145" s="90">
        <f t="shared" si="29"/>
        <v>6.0579166666575475</v>
      </c>
    </row>
    <row r="146" spans="3:13" outlineLevel="2" x14ac:dyDescent="0.4">
      <c r="C146" s="7" t="s">
        <v>926</v>
      </c>
      <c r="D146" s="197">
        <f t="shared" ref="D146:D151" si="35">E145</f>
        <v>44410.915000000008</v>
      </c>
      <c r="E146" s="163">
        <f t="shared" ref="E146:E151" si="36">D146+0.01</f>
        <v>44410.92500000001</v>
      </c>
      <c r="F146" s="139"/>
      <c r="G146" s="203">
        <f t="shared" si="33"/>
        <v>1</v>
      </c>
      <c r="H146" s="203" t="str">
        <f t="shared" si="34"/>
        <v>1/0</v>
      </c>
      <c r="I146" s="163"/>
      <c r="J146" s="89">
        <f t="shared" si="28"/>
        <v>0</v>
      </c>
      <c r="K146" s="90">
        <f t="shared" si="29"/>
        <v>0</v>
      </c>
    </row>
    <row r="147" spans="3:13" outlineLevel="2" x14ac:dyDescent="0.4">
      <c r="C147" s="7" t="s">
        <v>927</v>
      </c>
      <c r="D147" s="197">
        <f t="shared" si="35"/>
        <v>44410.92500000001</v>
      </c>
      <c r="E147" s="163">
        <f t="shared" si="36"/>
        <v>44410.935000000012</v>
      </c>
      <c r="F147" s="139"/>
      <c r="G147" s="203">
        <f t="shared" si="33"/>
        <v>1</v>
      </c>
      <c r="H147" s="203" t="str">
        <f t="shared" si="34"/>
        <v>1/0</v>
      </c>
      <c r="I147" s="163"/>
      <c r="J147" s="89">
        <f t="shared" si="28"/>
        <v>0</v>
      </c>
      <c r="K147" s="90">
        <f t="shared" si="29"/>
        <v>0</v>
      </c>
    </row>
    <row r="148" spans="3:13" outlineLevel="2" x14ac:dyDescent="0.4">
      <c r="C148" s="7" t="s">
        <v>928</v>
      </c>
      <c r="D148" s="197">
        <f t="shared" si="35"/>
        <v>44410.935000000012</v>
      </c>
      <c r="E148" s="163">
        <f t="shared" si="36"/>
        <v>44410.945000000014</v>
      </c>
      <c r="F148" s="139"/>
      <c r="G148" s="203">
        <f t="shared" si="33"/>
        <v>1</v>
      </c>
      <c r="H148" s="203" t="str">
        <f t="shared" si="34"/>
        <v>1/0</v>
      </c>
      <c r="I148" s="163"/>
      <c r="J148" s="89">
        <f t="shared" si="28"/>
        <v>0</v>
      </c>
      <c r="K148" s="90">
        <f t="shared" si="29"/>
        <v>0</v>
      </c>
    </row>
    <row r="149" spans="3:13" outlineLevel="2" x14ac:dyDescent="0.4">
      <c r="C149" s="7" t="s">
        <v>929</v>
      </c>
      <c r="D149" s="197">
        <f t="shared" si="35"/>
        <v>44410.945000000014</v>
      </c>
      <c r="E149" s="163">
        <f t="shared" si="36"/>
        <v>44410.955000000016</v>
      </c>
      <c r="F149" s="139"/>
      <c r="G149" s="203">
        <f t="shared" si="33"/>
        <v>1</v>
      </c>
      <c r="H149" s="203" t="str">
        <f t="shared" si="34"/>
        <v>1/0</v>
      </c>
      <c r="I149" s="163"/>
      <c r="J149" s="89">
        <f t="shared" si="28"/>
        <v>0</v>
      </c>
      <c r="K149" s="90">
        <f t="shared" si="29"/>
        <v>0</v>
      </c>
    </row>
    <row r="150" spans="3:13" outlineLevel="2" x14ac:dyDescent="0.4">
      <c r="C150" s="7" t="s">
        <v>930</v>
      </c>
      <c r="D150" s="197">
        <f t="shared" si="35"/>
        <v>44410.955000000016</v>
      </c>
      <c r="E150" s="163">
        <f t="shared" si="36"/>
        <v>44410.965000000018</v>
      </c>
      <c r="F150" s="139"/>
      <c r="G150" s="203">
        <f t="shared" si="33"/>
        <v>1</v>
      </c>
      <c r="H150" s="203" t="str">
        <f t="shared" si="34"/>
        <v>1/0</v>
      </c>
      <c r="I150" s="163"/>
      <c r="J150" s="89">
        <f t="shared" si="28"/>
        <v>0</v>
      </c>
      <c r="K150" s="90">
        <f t="shared" si="29"/>
        <v>0</v>
      </c>
    </row>
    <row r="151" spans="3:13" outlineLevel="2" x14ac:dyDescent="0.4">
      <c r="C151" s="241" t="s">
        <v>931</v>
      </c>
      <c r="D151" s="213">
        <f t="shared" si="35"/>
        <v>44410.965000000018</v>
      </c>
      <c r="E151" s="211">
        <f t="shared" si="36"/>
        <v>44410.97500000002</v>
      </c>
      <c r="F151" s="217"/>
      <c r="G151" s="218">
        <f t="shared" si="33"/>
        <v>1</v>
      </c>
      <c r="H151" s="218" t="str">
        <f t="shared" si="34"/>
        <v>1/0</v>
      </c>
      <c r="I151" s="211"/>
      <c r="J151" s="214">
        <f t="shared" si="28"/>
        <v>0</v>
      </c>
      <c r="K151" s="215">
        <f t="shared" si="29"/>
        <v>0</v>
      </c>
    </row>
    <row r="152" spans="3:13" outlineLevel="2" x14ac:dyDescent="0.4">
      <c r="C152" s="240" t="s">
        <v>1146</v>
      </c>
      <c r="D152" s="213">
        <v>44411.224999999999</v>
      </c>
      <c r="E152" s="211">
        <v>44412.735000000001</v>
      </c>
      <c r="F152" s="217">
        <v>44411.224999999999</v>
      </c>
      <c r="G152" s="218">
        <f>MONTH(F152)</f>
        <v>8</v>
      </c>
      <c r="H152" s="218" t="str">
        <f>MONTH(F152)&amp;"/"&amp;DAY(F152)</f>
        <v>8/3</v>
      </c>
      <c r="I152" s="211">
        <v>44413.735000000001</v>
      </c>
      <c r="J152" s="214">
        <f>IF(F152-D152&lt;0,0,F152-D152)</f>
        <v>0</v>
      </c>
      <c r="K152" s="215">
        <f>IF(I152-E152&lt;0,0,I152-E152)</f>
        <v>1</v>
      </c>
    </row>
    <row r="153" spans="3:13" outlineLevel="1" x14ac:dyDescent="0.4">
      <c r="C153" s="3" t="s">
        <v>900</v>
      </c>
      <c r="D153" s="216">
        <f>D141+7</f>
        <v>44417</v>
      </c>
      <c r="E153" s="212">
        <f>D153+6</f>
        <v>44423</v>
      </c>
      <c r="F153" s="219">
        <v>44418.916666666664</v>
      </c>
      <c r="G153" s="203">
        <f t="shared" si="33"/>
        <v>8</v>
      </c>
      <c r="H153" s="203" t="str">
        <f t="shared" si="34"/>
        <v>8/10</v>
      </c>
      <c r="I153" s="212"/>
      <c r="J153" s="148">
        <f t="shared" si="28"/>
        <v>1.9166666666642413</v>
      </c>
      <c r="K153" s="149">
        <f t="shared" si="29"/>
        <v>0</v>
      </c>
    </row>
    <row r="154" spans="3:13" ht="13.95" customHeight="1" outlineLevel="2" x14ac:dyDescent="0.4">
      <c r="C154" s="119" t="s">
        <v>932</v>
      </c>
      <c r="D154" s="208">
        <v>44417.875</v>
      </c>
      <c r="E154" s="209">
        <v>44418.875</v>
      </c>
      <c r="F154" s="281">
        <v>44418.916666666664</v>
      </c>
      <c r="G154" s="222">
        <f t="shared" si="33"/>
        <v>8</v>
      </c>
      <c r="H154" s="222" t="str">
        <f t="shared" si="34"/>
        <v>8/10</v>
      </c>
      <c r="I154" s="209">
        <v>44418.999305555553</v>
      </c>
      <c r="J154" s="210">
        <f t="shared" si="28"/>
        <v>1.0416666666642413</v>
      </c>
      <c r="K154" s="150">
        <f t="shared" si="29"/>
        <v>0.12430555555329192</v>
      </c>
      <c r="L154" s="282" t="s">
        <v>1272</v>
      </c>
    </row>
    <row r="155" spans="3:13" ht="14.55" customHeight="1" outlineLevel="2" x14ac:dyDescent="0.4">
      <c r="C155" s="7" t="s">
        <v>933</v>
      </c>
      <c r="D155" s="197">
        <v>44418.875</v>
      </c>
      <c r="E155" s="163">
        <f t="shared" ref="E155:E160" si="37">D155+0.01</f>
        <v>44418.885000000002</v>
      </c>
      <c r="F155" s="139">
        <f>I154</f>
        <v>44418.999305555553</v>
      </c>
      <c r="G155" s="223">
        <f t="shared" si="33"/>
        <v>8</v>
      </c>
      <c r="H155" s="223" t="str">
        <f t="shared" si="34"/>
        <v>8/10</v>
      </c>
      <c r="I155" s="163">
        <v>44419.01458333333</v>
      </c>
      <c r="J155" s="89">
        <f t="shared" si="28"/>
        <v>0.12430555555329192</v>
      </c>
      <c r="K155" s="90">
        <f t="shared" si="29"/>
        <v>0.12958333332790062</v>
      </c>
      <c r="L155" s="284" t="s">
        <v>1277</v>
      </c>
    </row>
    <row r="156" spans="3:13" ht="17.55" customHeight="1" outlineLevel="2" x14ac:dyDescent="0.4">
      <c r="C156" s="7" t="s">
        <v>934</v>
      </c>
      <c r="D156" s="197">
        <v>44418.885000000002</v>
      </c>
      <c r="E156" s="163">
        <f t="shared" si="37"/>
        <v>44418.895000000004</v>
      </c>
      <c r="F156" s="139">
        <v>44419.025694444441</v>
      </c>
      <c r="G156" s="223">
        <f t="shared" si="33"/>
        <v>8</v>
      </c>
      <c r="H156" s="223" t="str">
        <f t="shared" si="34"/>
        <v>8/11</v>
      </c>
      <c r="I156" s="163">
        <v>44419.034722222219</v>
      </c>
      <c r="J156" s="89">
        <f t="shared" si="28"/>
        <v>0.14069444443885004</v>
      </c>
      <c r="K156" s="90">
        <f t="shared" si="29"/>
        <v>0.13972222221491393</v>
      </c>
      <c r="L156" s="285" t="s">
        <v>1278</v>
      </c>
    </row>
    <row r="157" spans="3:13" ht="16.5" customHeight="1" outlineLevel="2" x14ac:dyDescent="0.4">
      <c r="C157" s="7" t="s">
        <v>935</v>
      </c>
      <c r="D157" s="197">
        <v>44418.895000000004</v>
      </c>
      <c r="E157" s="163">
        <f t="shared" si="37"/>
        <v>44418.905000000006</v>
      </c>
      <c r="F157" s="139">
        <f>I156+0.002</f>
        <v>44419.036722222219</v>
      </c>
      <c r="G157" s="223">
        <f t="shared" si="33"/>
        <v>8</v>
      </c>
      <c r="H157" s="223" t="str">
        <f t="shared" si="34"/>
        <v>8/11</v>
      </c>
      <c r="I157" s="163">
        <v>44419.458333333336</v>
      </c>
      <c r="J157" s="89">
        <f t="shared" si="28"/>
        <v>0.14172222221532138</v>
      </c>
      <c r="K157" s="90">
        <f t="shared" si="29"/>
        <v>0.55333333332964685</v>
      </c>
      <c r="L157" s="285" t="s">
        <v>1279</v>
      </c>
    </row>
    <row r="158" spans="3:13" ht="22.95" customHeight="1" outlineLevel="2" x14ac:dyDescent="0.4">
      <c r="C158" s="7" t="s">
        <v>936</v>
      </c>
      <c r="D158" s="197">
        <v>44418.905000000006</v>
      </c>
      <c r="E158" s="163">
        <f t="shared" si="37"/>
        <v>44418.915000000008</v>
      </c>
      <c r="F158" s="139">
        <v>44419.460333333336</v>
      </c>
      <c r="G158" s="223">
        <f t="shared" si="33"/>
        <v>8</v>
      </c>
      <c r="H158" s="223" t="str">
        <f t="shared" si="34"/>
        <v>8/11</v>
      </c>
      <c r="I158" s="163">
        <v>44419.472222222219</v>
      </c>
      <c r="J158" s="89">
        <f t="shared" si="28"/>
        <v>0.5553333333300543</v>
      </c>
      <c r="K158" s="90">
        <f t="shared" si="29"/>
        <v>0.55722222221083939</v>
      </c>
      <c r="L158" s="285" t="s">
        <v>1282</v>
      </c>
    </row>
    <row r="159" spans="3:13" ht="16.5" customHeight="1" outlineLevel="2" x14ac:dyDescent="0.4">
      <c r="C159" s="7" t="s">
        <v>937</v>
      </c>
      <c r="D159" s="197">
        <v>44418.915000000008</v>
      </c>
      <c r="E159" s="163">
        <f t="shared" si="37"/>
        <v>44418.92500000001</v>
      </c>
      <c r="F159" s="139">
        <v>44419.474222222219</v>
      </c>
      <c r="G159" s="223">
        <f t="shared" si="33"/>
        <v>8</v>
      </c>
      <c r="H159" s="223" t="str">
        <f t="shared" si="34"/>
        <v>8/11</v>
      </c>
      <c r="I159" s="163">
        <v>44419.493055555555</v>
      </c>
      <c r="J159" s="89">
        <f t="shared" si="28"/>
        <v>0.55922222221124684</v>
      </c>
      <c r="K159" s="90">
        <f t="shared" si="29"/>
        <v>0.56805555554456078</v>
      </c>
      <c r="L159" s="285" t="s">
        <v>1283</v>
      </c>
    </row>
    <row r="160" spans="3:13" outlineLevel="2" x14ac:dyDescent="0.4">
      <c r="C160" s="8" t="s">
        <v>923</v>
      </c>
      <c r="D160" s="197">
        <v>44418.92500000001</v>
      </c>
      <c r="E160" s="163">
        <f t="shared" si="37"/>
        <v>44418.935000000012</v>
      </c>
      <c r="F160" s="139">
        <v>44420.474224537036</v>
      </c>
      <c r="G160" s="224">
        <f t="shared" si="33"/>
        <v>8</v>
      </c>
      <c r="H160" s="224" t="str">
        <f t="shared" si="34"/>
        <v>8/12</v>
      </c>
      <c r="I160" s="139">
        <v>44420.493668981479</v>
      </c>
      <c r="J160" s="95">
        <f t="shared" si="28"/>
        <v>1.5492245370260207</v>
      </c>
      <c r="K160" s="96">
        <f t="shared" si="29"/>
        <v>1.5586689814663259</v>
      </c>
      <c r="L160" s="283"/>
    </row>
    <row r="161" spans="3:12" outlineLevel="2" x14ac:dyDescent="0.4">
      <c r="C161" s="240" t="s">
        <v>1392</v>
      </c>
      <c r="D161" s="213">
        <v>44411.224999999999</v>
      </c>
      <c r="E161" s="211">
        <v>44412.735000000001</v>
      </c>
      <c r="F161" s="217"/>
      <c r="G161" s="218">
        <f t="shared" si="33"/>
        <v>1</v>
      </c>
      <c r="H161" s="218" t="str">
        <f t="shared" si="34"/>
        <v>1/0</v>
      </c>
      <c r="I161" s="211"/>
      <c r="J161" s="214">
        <f t="shared" si="28"/>
        <v>0</v>
      </c>
      <c r="K161" s="215">
        <f t="shared" si="29"/>
        <v>0</v>
      </c>
      <c r="L161" s="286" t="s">
        <v>1273</v>
      </c>
    </row>
    <row r="162" spans="3:12" outlineLevel="1" x14ac:dyDescent="0.4">
      <c r="C162" s="3" t="s">
        <v>1393</v>
      </c>
      <c r="D162" s="197">
        <f>D153+7</f>
        <v>44424</v>
      </c>
      <c r="E162" s="163">
        <f>D162+6</f>
        <v>44430</v>
      </c>
      <c r="F162" s="171"/>
      <c r="G162" s="203">
        <f t="shared" si="33"/>
        <v>1</v>
      </c>
      <c r="H162" s="203" t="str">
        <f t="shared" si="34"/>
        <v>1/0</v>
      </c>
      <c r="I162" s="172"/>
      <c r="J162" s="148">
        <f t="shared" si="28"/>
        <v>0</v>
      </c>
      <c r="K162" s="149">
        <f t="shared" si="29"/>
        <v>0</v>
      </c>
    </row>
    <row r="163" spans="3:12" outlineLevel="1" x14ac:dyDescent="0.4">
      <c r="C163" s="3" t="s">
        <v>901</v>
      </c>
      <c r="D163" s="197">
        <f>D162+7</f>
        <v>44431</v>
      </c>
      <c r="E163" s="163">
        <f>D163+6</f>
        <v>44437</v>
      </c>
      <c r="F163" s="171"/>
      <c r="G163" s="203">
        <f t="shared" si="33"/>
        <v>1</v>
      </c>
      <c r="H163" s="203" t="str">
        <f t="shared" si="34"/>
        <v>1/0</v>
      </c>
      <c r="I163" s="172"/>
      <c r="J163" s="148">
        <f t="shared" si="28"/>
        <v>0</v>
      </c>
      <c r="K163" s="149">
        <f t="shared" si="29"/>
        <v>0</v>
      </c>
    </row>
    <row r="164" spans="3:12" outlineLevel="1" x14ac:dyDescent="0.4">
      <c r="C164" s="3" t="s">
        <v>902</v>
      </c>
      <c r="D164" s="197">
        <f>D163+7</f>
        <v>44438</v>
      </c>
      <c r="E164" s="163">
        <f>D164+6</f>
        <v>44444</v>
      </c>
      <c r="F164" s="171"/>
      <c r="G164" s="203">
        <f t="shared" si="33"/>
        <v>1</v>
      </c>
      <c r="H164" s="203" t="str">
        <f t="shared" si="34"/>
        <v>1/0</v>
      </c>
      <c r="I164" s="172"/>
      <c r="J164" s="148">
        <f t="shared" si="28"/>
        <v>0</v>
      </c>
      <c r="K164" s="149">
        <f t="shared" si="29"/>
        <v>0</v>
      </c>
    </row>
    <row r="165" spans="3:12" outlineLevel="1" x14ac:dyDescent="0.4">
      <c r="C165" s="3" t="s">
        <v>903</v>
      </c>
      <c r="D165" s="197">
        <f>D164+7</f>
        <v>44445</v>
      </c>
      <c r="E165" s="163">
        <f>D165+6</f>
        <v>44451</v>
      </c>
      <c r="F165" s="171"/>
      <c r="G165" s="203">
        <f t="shared" si="33"/>
        <v>1</v>
      </c>
      <c r="H165" s="203" t="str">
        <f t="shared" si="34"/>
        <v>1/0</v>
      </c>
      <c r="I165" s="172"/>
      <c r="J165" s="148">
        <f t="shared" si="28"/>
        <v>0</v>
      </c>
      <c r="K165" s="149">
        <f t="shared" si="29"/>
        <v>0</v>
      </c>
    </row>
    <row r="166" spans="3:12" outlineLevel="1" x14ac:dyDescent="0.4">
      <c r="C166" s="3" t="s">
        <v>904</v>
      </c>
      <c r="D166" s="213">
        <f>D165+7</f>
        <v>44452</v>
      </c>
      <c r="E166" s="211">
        <f>D166+6</f>
        <v>44458</v>
      </c>
      <c r="F166" s="171"/>
      <c r="G166" s="225"/>
      <c r="H166" s="225"/>
      <c r="I166" s="172"/>
      <c r="J166" s="148">
        <f t="shared" si="28"/>
        <v>0</v>
      </c>
      <c r="K166" s="149">
        <f t="shared" si="29"/>
        <v>0</v>
      </c>
    </row>
    <row r="167" spans="3:12" x14ac:dyDescent="0.4">
      <c r="C167" s="128" t="s">
        <v>939</v>
      </c>
      <c r="D167" s="216">
        <v>44396</v>
      </c>
      <c r="E167" s="212">
        <v>44438</v>
      </c>
      <c r="F167" s="226">
        <v>44396</v>
      </c>
      <c r="G167" s="227"/>
      <c r="H167" s="227"/>
      <c r="I167" s="228"/>
      <c r="J167" s="129"/>
      <c r="K167" s="129"/>
    </row>
    <row r="168" spans="3:12" x14ac:dyDescent="0.4">
      <c r="C168" s="34" t="s">
        <v>940</v>
      </c>
      <c r="D168" s="208" t="s">
        <v>971</v>
      </c>
      <c r="E168" s="209">
        <f ca="1">TODAY()-44395</f>
        <v>185</v>
      </c>
      <c r="F168" s="153" t="s">
        <v>972</v>
      </c>
      <c r="G168" s="229"/>
      <c r="H168" s="229"/>
      <c r="I168" s="230">
        <f ca="1">(SUM(F169:F177))/E168</f>
        <v>4.3243243243243246E-2</v>
      </c>
      <c r="J168" s="153"/>
      <c r="K168" s="154"/>
    </row>
    <row r="169" spans="3:12" outlineLevel="1" x14ac:dyDescent="0.4">
      <c r="C169" s="142">
        <v>44396</v>
      </c>
      <c r="D169" s="197" t="s">
        <v>943</v>
      </c>
      <c r="E169" s="163" t="s">
        <v>943</v>
      </c>
      <c r="F169" s="231">
        <v>1</v>
      </c>
      <c r="G169" s="232"/>
      <c r="H169" s="232"/>
      <c r="I169" s="156"/>
      <c r="J169" s="155"/>
      <c r="K169" s="156"/>
    </row>
    <row r="170" spans="3:12" outlineLevel="1" x14ac:dyDescent="0.4">
      <c r="C170" s="143">
        <f>C169+1</f>
        <v>44397</v>
      </c>
      <c r="D170" s="197" t="s">
        <v>943</v>
      </c>
      <c r="E170" s="163" t="s">
        <v>943</v>
      </c>
      <c r="F170" s="157">
        <v>1</v>
      </c>
      <c r="G170" s="233"/>
      <c r="H170" s="233"/>
      <c r="I170" s="158"/>
      <c r="J170" s="157"/>
      <c r="K170" s="158"/>
    </row>
    <row r="171" spans="3:12" outlineLevel="1" x14ac:dyDescent="0.4">
      <c r="C171" s="143">
        <f t="shared" ref="C171:C178" si="38">C170+1</f>
        <v>44398</v>
      </c>
      <c r="D171" s="197" t="s">
        <v>943</v>
      </c>
      <c r="E171" s="163" t="s">
        <v>943</v>
      </c>
      <c r="F171" s="157">
        <v>1</v>
      </c>
      <c r="G171" s="233"/>
      <c r="H171" s="233"/>
      <c r="I171" s="158"/>
      <c r="J171" s="157"/>
      <c r="K171" s="158"/>
    </row>
    <row r="172" spans="3:12" outlineLevel="1" x14ac:dyDescent="0.4">
      <c r="C172" s="143">
        <f t="shared" si="38"/>
        <v>44399</v>
      </c>
      <c r="D172" s="197" t="s">
        <v>943</v>
      </c>
      <c r="E172" s="163" t="s">
        <v>943</v>
      </c>
      <c r="F172" s="157">
        <v>1</v>
      </c>
      <c r="G172" s="233"/>
      <c r="H172" s="233"/>
      <c r="I172" s="158"/>
      <c r="J172" s="157"/>
      <c r="K172" s="158"/>
    </row>
    <row r="173" spans="3:12" outlineLevel="1" x14ac:dyDescent="0.4">
      <c r="C173" s="143">
        <f t="shared" si="38"/>
        <v>44400</v>
      </c>
      <c r="D173" s="197" t="s">
        <v>943</v>
      </c>
      <c r="E173" s="163" t="s">
        <v>943</v>
      </c>
      <c r="F173" s="157">
        <v>1</v>
      </c>
      <c r="G173" s="233"/>
      <c r="H173" s="233"/>
      <c r="I173" s="158"/>
      <c r="J173" s="157"/>
      <c r="K173" s="158"/>
    </row>
    <row r="174" spans="3:12" outlineLevel="1" x14ac:dyDescent="0.4">
      <c r="C174" s="143">
        <f t="shared" si="38"/>
        <v>44401</v>
      </c>
      <c r="D174" s="197" t="s">
        <v>943</v>
      </c>
      <c r="E174" s="163" t="s">
        <v>943</v>
      </c>
      <c r="F174" s="157">
        <v>1</v>
      </c>
      <c r="G174" s="233"/>
      <c r="H174" s="233"/>
      <c r="I174" s="158"/>
      <c r="J174" s="157"/>
      <c r="K174" s="158"/>
    </row>
    <row r="175" spans="3:12" outlineLevel="1" x14ac:dyDescent="0.4">
      <c r="C175" s="143">
        <f t="shared" si="38"/>
        <v>44402</v>
      </c>
      <c r="D175" s="197" t="s">
        <v>943</v>
      </c>
      <c r="E175" s="163" t="s">
        <v>943</v>
      </c>
      <c r="F175" s="157">
        <v>1</v>
      </c>
      <c r="G175" s="233"/>
      <c r="H175" s="233"/>
      <c r="I175" s="158"/>
      <c r="J175" s="157"/>
      <c r="K175" s="158"/>
    </row>
    <row r="176" spans="3:12" outlineLevel="1" x14ac:dyDescent="0.4">
      <c r="C176" s="143">
        <f t="shared" si="38"/>
        <v>44403</v>
      </c>
      <c r="D176" s="197" t="s">
        <v>943</v>
      </c>
      <c r="E176" s="163" t="s">
        <v>943</v>
      </c>
      <c r="F176" s="157">
        <v>1</v>
      </c>
      <c r="G176" s="233"/>
      <c r="H176" s="233"/>
      <c r="I176" s="158"/>
      <c r="J176" s="157"/>
      <c r="K176" s="158"/>
    </row>
    <row r="177" spans="3:11" outlineLevel="1" x14ac:dyDescent="0.4">
      <c r="C177" s="143">
        <f t="shared" si="38"/>
        <v>44404</v>
      </c>
      <c r="D177" s="197" t="s">
        <v>943</v>
      </c>
      <c r="E177" s="163" t="s">
        <v>943</v>
      </c>
      <c r="F177" s="157"/>
      <c r="G177" s="233"/>
      <c r="H177" s="233"/>
      <c r="I177" s="158"/>
      <c r="J177" s="157"/>
      <c r="K177" s="158"/>
    </row>
    <row r="178" spans="3:11" outlineLevel="1" x14ac:dyDescent="0.4">
      <c r="C178" s="144">
        <f t="shared" si="38"/>
        <v>44405</v>
      </c>
      <c r="D178" s="247" t="s">
        <v>943</v>
      </c>
      <c r="E178" s="164" t="s">
        <v>943</v>
      </c>
      <c r="F178" s="159"/>
      <c r="G178" s="234"/>
      <c r="H178" s="234"/>
      <c r="I178" s="160"/>
      <c r="J178" s="159"/>
      <c r="K178" s="160"/>
    </row>
    <row r="179" spans="3:11" x14ac:dyDescent="0.4">
      <c r="C179" s="145" t="s">
        <v>942</v>
      </c>
      <c r="D179" s="396" t="s">
        <v>948</v>
      </c>
      <c r="E179" s="396"/>
      <c r="F179" s="153"/>
      <c r="G179" s="229"/>
      <c r="H179" s="229"/>
      <c r="I179" s="154"/>
      <c r="J179" s="153"/>
      <c r="K179" s="154"/>
    </row>
    <row r="180" spans="3:11" outlineLevel="1" x14ac:dyDescent="0.4">
      <c r="C180" s="9" t="s">
        <v>944</v>
      </c>
      <c r="D180" s="248">
        <v>44396</v>
      </c>
      <c r="E180" s="249">
        <v>44399</v>
      </c>
      <c r="F180" s="178">
        <v>1</v>
      </c>
      <c r="G180" s="235"/>
      <c r="H180" s="235"/>
      <c r="I180" s="166"/>
      <c r="J180" s="89">
        <f>IF(F180-D180&lt;0,0,F180-D180)</f>
        <v>0</v>
      </c>
      <c r="K180" s="162">
        <f>IF(I180-E180&lt;0,0,I180-E180)</f>
        <v>0</v>
      </c>
    </row>
    <row r="181" spans="3:11" outlineLevel="1" x14ac:dyDescent="0.4">
      <c r="C181" s="10" t="s">
        <v>945</v>
      </c>
      <c r="D181" s="25">
        <f>E180+1</f>
        <v>44400</v>
      </c>
      <c r="E181" s="26">
        <f>D181+12</f>
        <v>44412</v>
      </c>
      <c r="F181" s="167"/>
      <c r="G181" s="236"/>
      <c r="H181" s="236"/>
      <c r="I181" s="168"/>
      <c r="J181" s="89">
        <f>IF(F181-D181&lt;0,0,F181-D181)</f>
        <v>0</v>
      </c>
      <c r="K181" s="90">
        <f>IF(I181-E181&lt;0,0,I181-E181)</f>
        <v>0</v>
      </c>
    </row>
    <row r="182" spans="3:11" outlineLevel="1" x14ac:dyDescent="0.4">
      <c r="C182" s="10" t="s">
        <v>949</v>
      </c>
      <c r="D182" s="25">
        <f>E181+1</f>
        <v>44413</v>
      </c>
      <c r="E182" s="26">
        <f>D182+12</f>
        <v>44425</v>
      </c>
      <c r="F182" s="167"/>
      <c r="G182" s="236"/>
      <c r="H182" s="236"/>
      <c r="I182" s="168"/>
      <c r="J182" s="89">
        <f>IF(F182-D182&lt;0,0,F182-D182)</f>
        <v>0</v>
      </c>
      <c r="K182" s="90">
        <f>IF(I182-E182&lt;0,0,I182-E182)</f>
        <v>0</v>
      </c>
    </row>
    <row r="183" spans="3:11" outlineLevel="1" x14ac:dyDescent="0.4">
      <c r="C183" s="56" t="s">
        <v>950</v>
      </c>
      <c r="D183" s="250">
        <f>E182+1</f>
        <v>44426</v>
      </c>
      <c r="E183" s="251">
        <f>D183+12</f>
        <v>44438</v>
      </c>
      <c r="F183" s="169"/>
      <c r="G183" s="237"/>
      <c r="H183" s="237"/>
      <c r="I183" s="170"/>
      <c r="J183" s="95">
        <f>IF(F183-D183&lt;0,0,F183-D183)</f>
        <v>0</v>
      </c>
      <c r="K183" s="96">
        <f>IF(I183-E183&lt;0,0,I183-E183)</f>
        <v>0</v>
      </c>
    </row>
    <row r="184" spans="3:11" x14ac:dyDescent="0.4">
      <c r="C184" s="145" t="s">
        <v>946</v>
      </c>
      <c r="D184" s="396" t="s">
        <v>948</v>
      </c>
      <c r="E184" s="396"/>
      <c r="F184" s="153"/>
      <c r="G184" s="229"/>
      <c r="H184" s="229"/>
      <c r="I184" s="154"/>
      <c r="J184" s="153"/>
      <c r="K184" s="154"/>
    </row>
    <row r="185" spans="3:11" outlineLevel="1" x14ac:dyDescent="0.4">
      <c r="C185" s="252" t="s">
        <v>974</v>
      </c>
      <c r="D185" s="174">
        <v>44397</v>
      </c>
      <c r="E185" s="175">
        <f>D185+10</f>
        <v>44407</v>
      </c>
      <c r="F185" s="165"/>
      <c r="G185" s="238"/>
      <c r="H185" s="238"/>
      <c r="I185" s="166"/>
      <c r="J185" s="161">
        <f>IF(F185-D185&lt;0,0,F185-D185)</f>
        <v>0</v>
      </c>
      <c r="K185" s="162">
        <f>IF(I185-E185&lt;0,0,I185-E185)</f>
        <v>0</v>
      </c>
    </row>
    <row r="186" spans="3:11" outlineLevel="1" x14ac:dyDescent="0.4">
      <c r="C186" s="253" t="s">
        <v>975</v>
      </c>
      <c r="D186" s="173">
        <f>E185+1</f>
        <v>44408</v>
      </c>
      <c r="E186" s="176">
        <f>D186+10</f>
        <v>44418</v>
      </c>
      <c r="F186" s="167"/>
      <c r="G186" s="236"/>
      <c r="H186" s="236"/>
      <c r="I186" s="168"/>
      <c r="J186" s="89">
        <f>IF(F186-D186&lt;0,0,F186-D186)</f>
        <v>0</v>
      </c>
      <c r="K186" s="90">
        <f>IF(I186-E186&lt;0,0,I186-E186)</f>
        <v>0</v>
      </c>
    </row>
    <row r="187" spans="3:11" outlineLevel="1" x14ac:dyDescent="0.4">
      <c r="C187" s="253" t="s">
        <v>976</v>
      </c>
      <c r="D187" s="173">
        <f>E186+1</f>
        <v>44419</v>
      </c>
      <c r="E187" s="176">
        <f>D187+10</f>
        <v>44429</v>
      </c>
      <c r="F187" s="167"/>
      <c r="G187" s="236"/>
      <c r="H187" s="236"/>
      <c r="I187" s="168"/>
      <c r="J187" s="89">
        <f>IF(F187-D187&lt;0,0,F187-D187)</f>
        <v>0</v>
      </c>
      <c r="K187" s="90">
        <f>IF(I187-E187&lt;0,0,I187-E187)</f>
        <v>0</v>
      </c>
    </row>
    <row r="188" spans="3:11" outlineLevel="1" x14ac:dyDescent="0.4">
      <c r="C188" s="253" t="s">
        <v>977</v>
      </c>
      <c r="D188" s="173">
        <f>E187+1</f>
        <v>44430</v>
      </c>
      <c r="E188" s="176">
        <f>D188+10</f>
        <v>44440</v>
      </c>
      <c r="F188" s="167"/>
      <c r="G188" s="236"/>
      <c r="H188" s="236"/>
      <c r="I188" s="168"/>
      <c r="J188" s="95">
        <f>IF(F188-D188&lt;0,0,F188-D188)</f>
        <v>0</v>
      </c>
      <c r="K188" s="96">
        <f>IF(I188-E188&lt;0,0,I188-E188)</f>
        <v>0</v>
      </c>
    </row>
    <row r="189" spans="3:11" x14ac:dyDescent="0.4">
      <c r="C189" s="145" t="s">
        <v>947</v>
      </c>
      <c r="D189" s="397" t="s">
        <v>951</v>
      </c>
      <c r="E189" s="398"/>
      <c r="F189" s="153"/>
      <c r="G189" s="229"/>
      <c r="H189" s="229"/>
      <c r="I189" s="154"/>
      <c r="J189" s="153"/>
      <c r="K189" s="154"/>
    </row>
    <row r="190" spans="3:11" outlineLevel="1" x14ac:dyDescent="0.4">
      <c r="C190" s="9" t="s">
        <v>952</v>
      </c>
      <c r="D190" s="174">
        <v>44398</v>
      </c>
      <c r="E190" s="175">
        <v>44398</v>
      </c>
      <c r="F190" s="155"/>
      <c r="G190" s="239"/>
      <c r="H190" s="239"/>
      <c r="I190" s="156"/>
      <c r="J190" s="161">
        <f>IF(F190-D190&lt;0,0,F190-D190)</f>
        <v>0</v>
      </c>
      <c r="K190" s="162">
        <f>IF(I190-E190&lt;0,0,I190-E190)</f>
        <v>0</v>
      </c>
    </row>
    <row r="191" spans="3:11" outlineLevel="1" x14ac:dyDescent="0.4">
      <c r="C191" s="10" t="s">
        <v>953</v>
      </c>
      <c r="D191" s="173">
        <f>D190+2</f>
        <v>44400</v>
      </c>
      <c r="E191" s="176">
        <v>44399</v>
      </c>
      <c r="F191" s="157"/>
      <c r="G191" s="233"/>
      <c r="H191" s="233"/>
      <c r="I191" s="158"/>
      <c r="J191" s="89">
        <f t="shared" ref="J191:J207" si="39">IF(F191-D191&lt;0,0,F191-D191)</f>
        <v>0</v>
      </c>
      <c r="K191" s="90">
        <f t="shared" ref="K191:K207" si="40">IF(I191-E191&lt;0,0,I191-E191)</f>
        <v>0</v>
      </c>
    </row>
    <row r="192" spans="3:11" outlineLevel="1" x14ac:dyDescent="0.4">
      <c r="C192" s="10" t="s">
        <v>954</v>
      </c>
      <c r="D192" s="173">
        <f>D191+3</f>
        <v>44403</v>
      </c>
      <c r="E192" s="176">
        <v>44400</v>
      </c>
      <c r="F192" s="157"/>
      <c r="G192" s="233"/>
      <c r="H192" s="233"/>
      <c r="I192" s="158"/>
      <c r="J192" s="89">
        <f t="shared" si="39"/>
        <v>0</v>
      </c>
      <c r="K192" s="90">
        <f t="shared" si="40"/>
        <v>0</v>
      </c>
    </row>
    <row r="193" spans="3:11" outlineLevel="1" x14ac:dyDescent="0.4">
      <c r="C193" s="10" t="s">
        <v>955</v>
      </c>
      <c r="D193" s="173">
        <f>D192+2</f>
        <v>44405</v>
      </c>
      <c r="E193" s="176">
        <v>44401</v>
      </c>
      <c r="F193" s="157"/>
      <c r="G193" s="201"/>
      <c r="H193" s="201"/>
      <c r="I193" s="158"/>
      <c r="J193" s="89">
        <f t="shared" si="39"/>
        <v>0</v>
      </c>
      <c r="K193" s="90">
        <f t="shared" si="40"/>
        <v>0</v>
      </c>
    </row>
    <row r="194" spans="3:11" outlineLevel="1" x14ac:dyDescent="0.4">
      <c r="C194" s="10" t="s">
        <v>956</v>
      </c>
      <c r="D194" s="173">
        <f>D193+2</f>
        <v>44407</v>
      </c>
      <c r="E194" s="176">
        <v>44402</v>
      </c>
      <c r="F194" s="157"/>
      <c r="G194" s="201"/>
      <c r="H194" s="201"/>
      <c r="I194" s="158"/>
      <c r="J194" s="89">
        <f t="shared" si="39"/>
        <v>0</v>
      </c>
      <c r="K194" s="90">
        <f t="shared" si="40"/>
        <v>0</v>
      </c>
    </row>
    <row r="195" spans="3:11" outlineLevel="1" x14ac:dyDescent="0.4">
      <c r="C195" s="10" t="s">
        <v>957</v>
      </c>
      <c r="D195" s="173">
        <f>D194+3</f>
        <v>44410</v>
      </c>
      <c r="E195" s="176">
        <v>44403</v>
      </c>
      <c r="F195" s="157"/>
      <c r="G195" s="201"/>
      <c r="H195" s="201"/>
      <c r="I195" s="158"/>
      <c r="J195" s="89">
        <f t="shared" si="39"/>
        <v>0</v>
      </c>
      <c r="K195" s="90">
        <f t="shared" si="40"/>
        <v>0</v>
      </c>
    </row>
    <row r="196" spans="3:11" outlineLevel="1" x14ac:dyDescent="0.4">
      <c r="C196" s="10" t="s">
        <v>958</v>
      </c>
      <c r="D196" s="173">
        <f>D195+2</f>
        <v>44412</v>
      </c>
      <c r="E196" s="176">
        <v>44404</v>
      </c>
      <c r="F196" s="157"/>
      <c r="G196" s="201"/>
      <c r="H196" s="201"/>
      <c r="I196" s="158"/>
      <c r="J196" s="89">
        <f t="shared" si="39"/>
        <v>0</v>
      </c>
      <c r="K196" s="90">
        <f t="shared" si="40"/>
        <v>0</v>
      </c>
    </row>
    <row r="197" spans="3:11" outlineLevel="1" x14ac:dyDescent="0.4">
      <c r="C197" s="10" t="s">
        <v>959</v>
      </c>
      <c r="D197" s="173">
        <f>D196+2</f>
        <v>44414</v>
      </c>
      <c r="E197" s="176">
        <v>44405</v>
      </c>
      <c r="F197" s="157"/>
      <c r="G197" s="201"/>
      <c r="H197" s="201"/>
      <c r="I197" s="158"/>
      <c r="J197" s="89">
        <f t="shared" si="39"/>
        <v>0</v>
      </c>
      <c r="K197" s="90">
        <f t="shared" si="40"/>
        <v>0</v>
      </c>
    </row>
    <row r="198" spans="3:11" outlineLevel="1" x14ac:dyDescent="0.4">
      <c r="C198" s="10" t="s">
        <v>960</v>
      </c>
      <c r="D198" s="173">
        <f>D197+3</f>
        <v>44417</v>
      </c>
      <c r="E198" s="176">
        <v>44406</v>
      </c>
      <c r="F198" s="157"/>
      <c r="G198" s="201"/>
      <c r="H198" s="201"/>
      <c r="I198" s="158"/>
      <c r="J198" s="89">
        <f t="shared" si="39"/>
        <v>0</v>
      </c>
      <c r="K198" s="90">
        <f t="shared" si="40"/>
        <v>0</v>
      </c>
    </row>
    <row r="199" spans="3:11" outlineLevel="1" x14ac:dyDescent="0.4">
      <c r="C199" s="10" t="s">
        <v>961</v>
      </c>
      <c r="D199" s="173">
        <f>D198+2</f>
        <v>44419</v>
      </c>
      <c r="E199" s="176">
        <v>44407</v>
      </c>
      <c r="F199" s="157"/>
      <c r="G199" s="201"/>
      <c r="H199" s="201"/>
      <c r="I199" s="158"/>
      <c r="J199" s="89">
        <f t="shared" si="39"/>
        <v>0</v>
      </c>
      <c r="K199" s="90">
        <f t="shared" si="40"/>
        <v>0</v>
      </c>
    </row>
    <row r="200" spans="3:11" outlineLevel="1" x14ac:dyDescent="0.4">
      <c r="C200" s="10" t="s">
        <v>962</v>
      </c>
      <c r="D200" s="173">
        <f>D199+2</f>
        <v>44421</v>
      </c>
      <c r="E200" s="176">
        <v>44408</v>
      </c>
      <c r="F200" s="157"/>
      <c r="G200" s="201"/>
      <c r="H200" s="201"/>
      <c r="I200" s="158"/>
      <c r="J200" s="89">
        <f t="shared" si="39"/>
        <v>0</v>
      </c>
      <c r="K200" s="90">
        <f t="shared" si="40"/>
        <v>0</v>
      </c>
    </row>
    <row r="201" spans="3:11" outlineLevel="1" x14ac:dyDescent="0.4">
      <c r="C201" s="10" t="s">
        <v>963</v>
      </c>
      <c r="D201" s="173">
        <f>D200+3</f>
        <v>44424</v>
      </c>
      <c r="E201" s="176">
        <v>44409</v>
      </c>
      <c r="F201" s="157"/>
      <c r="G201" s="201"/>
      <c r="H201" s="201"/>
      <c r="I201" s="158"/>
      <c r="J201" s="89">
        <f t="shared" si="39"/>
        <v>0</v>
      </c>
      <c r="K201" s="90">
        <f t="shared" si="40"/>
        <v>0</v>
      </c>
    </row>
    <row r="202" spans="3:11" outlineLevel="1" x14ac:dyDescent="0.4">
      <c r="C202" s="10" t="s">
        <v>964</v>
      </c>
      <c r="D202" s="173">
        <f>D201+2</f>
        <v>44426</v>
      </c>
      <c r="E202" s="176">
        <v>44410</v>
      </c>
      <c r="F202" s="157"/>
      <c r="G202" s="201"/>
      <c r="H202" s="201"/>
      <c r="I202" s="158"/>
      <c r="J202" s="89">
        <f t="shared" si="39"/>
        <v>0</v>
      </c>
      <c r="K202" s="90">
        <f t="shared" si="40"/>
        <v>0</v>
      </c>
    </row>
    <row r="203" spans="3:11" outlineLevel="1" x14ac:dyDescent="0.4">
      <c r="C203" s="10" t="s">
        <v>965</v>
      </c>
      <c r="D203" s="173">
        <f>D202+2</f>
        <v>44428</v>
      </c>
      <c r="E203" s="176">
        <v>44411</v>
      </c>
      <c r="F203" s="157"/>
      <c r="G203" s="201"/>
      <c r="H203" s="201"/>
      <c r="I203" s="158"/>
      <c r="J203" s="89">
        <f t="shared" si="39"/>
        <v>0</v>
      </c>
      <c r="K203" s="90">
        <f t="shared" si="40"/>
        <v>0</v>
      </c>
    </row>
    <row r="204" spans="3:11" outlineLevel="1" x14ac:dyDescent="0.4">
      <c r="C204" s="10" t="s">
        <v>966</v>
      </c>
      <c r="D204" s="173">
        <f>D203+3</f>
        <v>44431</v>
      </c>
      <c r="E204" s="176">
        <v>44412</v>
      </c>
      <c r="F204" s="157"/>
      <c r="G204" s="201"/>
      <c r="H204" s="201"/>
      <c r="I204" s="158"/>
      <c r="J204" s="89">
        <f t="shared" si="39"/>
        <v>0</v>
      </c>
      <c r="K204" s="90">
        <f t="shared" si="40"/>
        <v>0</v>
      </c>
    </row>
    <row r="205" spans="3:11" outlineLevel="1" x14ac:dyDescent="0.4">
      <c r="C205" s="10" t="s">
        <v>967</v>
      </c>
      <c r="D205" s="173">
        <f>D204+2</f>
        <v>44433</v>
      </c>
      <c r="E205" s="176">
        <v>44413</v>
      </c>
      <c r="F205" s="157"/>
      <c r="G205" s="201"/>
      <c r="H205" s="201"/>
      <c r="I205" s="158"/>
      <c r="J205" s="89">
        <f t="shared" si="39"/>
        <v>0</v>
      </c>
      <c r="K205" s="90">
        <f t="shared" si="40"/>
        <v>0</v>
      </c>
    </row>
    <row r="206" spans="3:11" outlineLevel="1" x14ac:dyDescent="0.4">
      <c r="C206" s="10" t="s">
        <v>968</v>
      </c>
      <c r="D206" s="173">
        <f>D205+2</f>
        <v>44435</v>
      </c>
      <c r="E206" s="176">
        <v>44414</v>
      </c>
      <c r="F206" s="157"/>
      <c r="G206" s="201"/>
      <c r="H206" s="201"/>
      <c r="I206" s="158"/>
      <c r="J206" s="89">
        <f t="shared" si="39"/>
        <v>0</v>
      </c>
      <c r="K206" s="90">
        <f t="shared" si="40"/>
        <v>0</v>
      </c>
    </row>
    <row r="207" spans="3:11" outlineLevel="1" x14ac:dyDescent="0.4">
      <c r="C207" s="56" t="s">
        <v>969</v>
      </c>
      <c r="D207" s="177">
        <f>D206+3</f>
        <v>44438</v>
      </c>
      <c r="E207" s="176">
        <v>44415</v>
      </c>
      <c r="F207" s="159"/>
      <c r="G207" s="181"/>
      <c r="H207" s="181"/>
      <c r="I207" s="160"/>
      <c r="J207" s="89">
        <f t="shared" si="39"/>
        <v>0</v>
      </c>
      <c r="K207" s="90">
        <f t="shared" si="40"/>
        <v>0</v>
      </c>
    </row>
    <row r="208" spans="3:11" x14ac:dyDescent="0.4">
      <c r="C208" s="127"/>
      <c r="D208" s="138"/>
    </row>
    <row r="209" spans="3:4" x14ac:dyDescent="0.4">
      <c r="C209" s="127"/>
      <c r="D209" s="138"/>
    </row>
    <row r="210" spans="3:4" x14ac:dyDescent="0.4">
      <c r="C210" s="127"/>
      <c r="D210" s="138"/>
    </row>
    <row r="211" spans="3:4" x14ac:dyDescent="0.4">
      <c r="C211" s="127"/>
      <c r="D211" s="138"/>
    </row>
    <row r="212" spans="3:4" x14ac:dyDescent="0.4">
      <c r="C212" s="127"/>
      <c r="D212" s="138"/>
    </row>
    <row r="213" spans="3:4" x14ac:dyDescent="0.4">
      <c r="C213" s="127"/>
      <c r="D213" s="138"/>
    </row>
    <row r="214" spans="3:4" x14ac:dyDescent="0.4">
      <c r="C214" s="127"/>
      <c r="D214" s="138"/>
    </row>
    <row r="215" spans="3:4" x14ac:dyDescent="0.4">
      <c r="C215" s="127"/>
      <c r="D215" s="138"/>
    </row>
    <row r="216" spans="3:4" x14ac:dyDescent="0.4">
      <c r="C216" s="127"/>
      <c r="D216" s="138"/>
    </row>
    <row r="217" spans="3:4" x14ac:dyDescent="0.4">
      <c r="C217" s="127"/>
      <c r="D217" s="138"/>
    </row>
    <row r="218" spans="3:4" x14ac:dyDescent="0.4">
      <c r="C218" s="127"/>
      <c r="D218" s="138"/>
    </row>
    <row r="219" spans="3:4" x14ac:dyDescent="0.4">
      <c r="C219" s="127"/>
      <c r="D219" s="138"/>
    </row>
    <row r="220" spans="3:4" x14ac:dyDescent="0.4">
      <c r="C220" s="127"/>
      <c r="D220" s="138"/>
    </row>
    <row r="221" spans="3:4" x14ac:dyDescent="0.4">
      <c r="C221" s="127"/>
      <c r="D221" s="138"/>
    </row>
    <row r="222" spans="3:4" x14ac:dyDescent="0.4">
      <c r="C222" s="127"/>
      <c r="D222" s="138"/>
    </row>
    <row r="223" spans="3:4" x14ac:dyDescent="0.4">
      <c r="C223" s="127"/>
      <c r="D223" s="138"/>
    </row>
    <row r="224" spans="3:4" x14ac:dyDescent="0.4">
      <c r="C224" s="127"/>
      <c r="D224" s="138"/>
    </row>
    <row r="225" spans="3:4" x14ac:dyDescent="0.4">
      <c r="C225" s="127"/>
      <c r="D225" s="138"/>
    </row>
    <row r="226" spans="3:4" x14ac:dyDescent="0.4">
      <c r="C226" s="127"/>
      <c r="D226" s="138"/>
    </row>
    <row r="227" spans="3:4" x14ac:dyDescent="0.4">
      <c r="C227" s="116"/>
      <c r="D227" s="117" t="s">
        <v>429</v>
      </c>
    </row>
    <row r="229" spans="3:4" x14ac:dyDescent="0.4">
      <c r="C229" s="13" t="s">
        <v>38</v>
      </c>
      <c r="D229" s="15" t="s">
        <v>214</v>
      </c>
    </row>
    <row r="230" spans="3:4" x14ac:dyDescent="0.4">
      <c r="C230" s="13" t="s">
        <v>213</v>
      </c>
      <c r="D230" s="15" t="s">
        <v>420</v>
      </c>
    </row>
    <row r="231" spans="3:4" x14ac:dyDescent="0.4">
      <c r="C231" s="13" t="s">
        <v>895</v>
      </c>
      <c r="D231" s="15" t="s">
        <v>421</v>
      </c>
    </row>
    <row r="232" spans="3:4" x14ac:dyDescent="0.4">
      <c r="C232" s="36" t="s">
        <v>431</v>
      </c>
      <c r="D232" s="15" t="s">
        <v>422</v>
      </c>
    </row>
    <row r="233" spans="3:4" x14ac:dyDescent="0.4">
      <c r="D233" s="15" t="s">
        <v>423</v>
      </c>
    </row>
    <row r="234" spans="3:4" x14ac:dyDescent="0.4">
      <c r="D234" s="15" t="s">
        <v>215</v>
      </c>
    </row>
    <row r="235" spans="3:4" x14ac:dyDescent="0.4">
      <c r="D235" s="15" t="s">
        <v>216</v>
      </c>
    </row>
    <row r="236" spans="3:4" x14ac:dyDescent="0.4">
      <c r="D236" s="15" t="s">
        <v>424</v>
      </c>
    </row>
    <row r="237" spans="3:4" x14ac:dyDescent="0.4">
      <c r="D237" s="15" t="s">
        <v>425</v>
      </c>
    </row>
    <row r="242" spans="3:3" x14ac:dyDescent="0.4">
      <c r="C242" s="118">
        <v>44395</v>
      </c>
    </row>
    <row r="243" spans="3:3" x14ac:dyDescent="0.4">
      <c r="C243" s="118">
        <v>44456</v>
      </c>
    </row>
    <row r="244" spans="3:3" x14ac:dyDescent="0.4">
      <c r="C244">
        <f>C243-C242</f>
        <v>61</v>
      </c>
    </row>
  </sheetData>
  <dataConsolidate/>
  <mergeCells count="6">
    <mergeCell ref="D179:E179"/>
    <mergeCell ref="D189:E189"/>
    <mergeCell ref="D184:E184"/>
    <mergeCell ref="J4:K4"/>
    <mergeCell ref="F4:I4"/>
    <mergeCell ref="D4:E4"/>
  </mergeCells>
  <phoneticPr fontId="7" type="noConversion"/>
  <conditionalFormatting sqref="C110:C115">
    <cfRule type="expression" dxfId="8" priority="202">
      <formula>$I110&gt;0.5</formula>
    </cfRule>
    <cfRule type="expression" priority="203">
      <formula>$I1&gt;0.5</formula>
    </cfRule>
  </conditionalFormatting>
  <conditionalFormatting sqref="L5">
    <cfRule type="colorScale" priority="169">
      <colorScale>
        <cfvo type="num" val="0"/>
        <cfvo type="num" val="5"/>
        <cfvo type="num" val="10"/>
        <color theme="9" tint="0.79998168889431442"/>
        <color rgb="FFFFEB84"/>
        <color theme="5" tint="0.39997558519241921"/>
      </colorScale>
    </cfRule>
    <cfRule type="colorScale" priority="170">
      <colorScale>
        <cfvo type="min"/>
        <cfvo type="percentile" val="5"/>
        <cfvo type="max"/>
        <color rgb="FF63BE7B"/>
        <color theme="7" tint="0.39997558519241921"/>
        <color rgb="FFF8696B"/>
      </colorScale>
    </cfRule>
  </conditionalFormatting>
  <conditionalFormatting sqref="C184:C189 F184:L189 C190:L241 C162:C179 D162:E178 F162:L179 C180:L183 C6:L161">
    <cfRule type="expression" dxfId="7" priority="190">
      <formula>$I6&gt;0.5</formula>
    </cfRule>
  </conditionalFormatting>
  <conditionalFormatting sqref="D120:H129 C101:C109 D101:I115 D133:D138 C6:I100 D142:E143 G153 F140:F151 I140:I152 I161">
    <cfRule type="expression" priority="168">
      <formula>$I1048499&gt;0.5</formula>
    </cfRule>
  </conditionalFormatting>
  <conditionalFormatting sqref="D118:E119">
    <cfRule type="expression" priority="167">
      <formula>$I36&gt;0.5</formula>
    </cfRule>
  </conditionalFormatting>
  <conditionalFormatting sqref="D133:E140">
    <cfRule type="expression" priority="165">
      <formula>$I50&gt;0.5</formula>
    </cfRule>
  </conditionalFormatting>
  <conditionalFormatting sqref="D132:E132">
    <cfRule type="expression" priority="164">
      <formula>$I49&gt;0.5</formula>
    </cfRule>
  </conditionalFormatting>
  <conditionalFormatting sqref="D131:E131">
    <cfRule type="expression" priority="163">
      <formula>$I48&gt;0.5</formula>
    </cfRule>
  </conditionalFormatting>
  <conditionalFormatting sqref="F120:I129">
    <cfRule type="expression" priority="162">
      <formula>$I37&gt;0.5</formula>
    </cfRule>
  </conditionalFormatting>
  <conditionalFormatting sqref="F118:I119">
    <cfRule type="expression" priority="161">
      <formula>$I36&gt;0.5</formula>
    </cfRule>
  </conditionalFormatting>
  <conditionalFormatting sqref="D179">
    <cfRule type="expression" dxfId="6" priority="158">
      <formula>$I179&gt;0.5</formula>
    </cfRule>
  </conditionalFormatting>
  <conditionalFormatting sqref="D189">
    <cfRule type="expression" dxfId="5" priority="157">
      <formula>$I189&gt;0.5</formula>
    </cfRule>
  </conditionalFormatting>
  <conditionalFormatting sqref="D184">
    <cfRule type="expression" dxfId="4" priority="156">
      <formula>$I184&gt;0.5</formula>
    </cfRule>
  </conditionalFormatting>
  <conditionalFormatting sqref="F120:I129">
    <cfRule type="expression" priority="155">
      <formula>$I37&gt;0.5</formula>
    </cfRule>
  </conditionalFormatting>
  <conditionalFormatting sqref="F118:I119">
    <cfRule type="expression" priority="154">
      <formula>$I36&gt;0.5</formula>
    </cfRule>
  </conditionalFormatting>
  <conditionalFormatting sqref="D133:E138">
    <cfRule type="expression" priority="152">
      <formula>$I50&gt;0.5</formula>
    </cfRule>
  </conditionalFormatting>
  <conditionalFormatting sqref="D132:E132">
    <cfRule type="expression" priority="151">
      <formula>$I49&gt;0.5</formula>
    </cfRule>
  </conditionalFormatting>
  <conditionalFormatting sqref="D131:E131">
    <cfRule type="expression" priority="150">
      <formula>$I48&gt;0.5</formula>
    </cfRule>
  </conditionalFormatting>
  <conditionalFormatting sqref="D185:E188">
    <cfRule type="expression" dxfId="3" priority="146">
      <formula>$I185&gt;0.5</formula>
    </cfRule>
  </conditionalFormatting>
  <conditionalFormatting sqref="D119">
    <cfRule type="expression" priority="145">
      <formula>$I36&gt;0.5</formula>
    </cfRule>
  </conditionalFormatting>
  <conditionalFormatting sqref="D119">
    <cfRule type="expression" priority="144">
      <formula>$I36&gt;0.5</formula>
    </cfRule>
  </conditionalFormatting>
  <conditionalFormatting sqref="F131:H131">
    <cfRule type="expression" priority="143">
      <formula>$I48&gt;0.5</formula>
    </cfRule>
  </conditionalFormatting>
  <conditionalFormatting sqref="F131:H131">
    <cfRule type="expression" priority="142">
      <formula>$I48&gt;0.5</formula>
    </cfRule>
  </conditionalFormatting>
  <conditionalFormatting sqref="F131:H131">
    <cfRule type="expression" priority="141">
      <formula>$I48&gt;0.5</formula>
    </cfRule>
  </conditionalFormatting>
  <conditionalFormatting sqref="E131">
    <cfRule type="expression" priority="140">
      <formula>$I48&gt;0.5</formula>
    </cfRule>
  </conditionalFormatting>
  <conditionalFormatting sqref="E132">
    <cfRule type="expression" priority="139">
      <formula>$I49&gt;0.5</formula>
    </cfRule>
  </conditionalFormatting>
  <conditionalFormatting sqref="E132">
    <cfRule type="expression" priority="138">
      <formula>$I49&gt;0.5</formula>
    </cfRule>
  </conditionalFormatting>
  <conditionalFormatting sqref="E132">
    <cfRule type="expression" priority="137">
      <formula>$I49&gt;0.5</formula>
    </cfRule>
  </conditionalFormatting>
  <conditionalFormatting sqref="D133:E140">
    <cfRule type="expression" priority="136">
      <formula>$I50&gt;0.5</formula>
    </cfRule>
  </conditionalFormatting>
  <conditionalFormatting sqref="D133:E140">
    <cfRule type="expression" priority="135">
      <formula>$I50&gt;0.5</formula>
    </cfRule>
  </conditionalFormatting>
  <conditionalFormatting sqref="E133:E140">
    <cfRule type="expression" priority="134">
      <formula>$I50&gt;0.5</formula>
    </cfRule>
  </conditionalFormatting>
  <conditionalFormatting sqref="E133:E140">
    <cfRule type="expression" priority="133">
      <formula>$I50&gt;0.5</formula>
    </cfRule>
  </conditionalFormatting>
  <conditionalFormatting sqref="E133:E140">
    <cfRule type="expression" priority="132">
      <formula>$I50&gt;0.5</formula>
    </cfRule>
  </conditionalFormatting>
  <conditionalFormatting sqref="F132:H132">
    <cfRule type="expression" priority="131">
      <formula>$I49&gt;0.5</formula>
    </cfRule>
  </conditionalFormatting>
  <conditionalFormatting sqref="F132:H132">
    <cfRule type="expression" priority="130">
      <formula>$I49&gt;0.5</formula>
    </cfRule>
  </conditionalFormatting>
  <conditionalFormatting sqref="F132:H132">
    <cfRule type="expression" priority="129">
      <formula>$I49&gt;0.5</formula>
    </cfRule>
  </conditionalFormatting>
  <conditionalFormatting sqref="F133:H133">
    <cfRule type="expression" priority="128">
      <formula>$I50&gt;0.5</formula>
    </cfRule>
  </conditionalFormatting>
  <conditionalFormatting sqref="F133:H133">
    <cfRule type="expression" priority="127">
      <formula>$I50&gt;0.5</formula>
    </cfRule>
  </conditionalFormatting>
  <conditionalFormatting sqref="F133:H133">
    <cfRule type="expression" priority="126">
      <formula>$I50&gt;0.5</formula>
    </cfRule>
  </conditionalFormatting>
  <conditionalFormatting sqref="F134:H134">
    <cfRule type="expression" priority="125">
      <formula>$I51&gt;0.5</formula>
    </cfRule>
  </conditionalFormatting>
  <conditionalFormatting sqref="F134:H134">
    <cfRule type="expression" priority="124">
      <formula>$I51&gt;0.5</formula>
    </cfRule>
  </conditionalFormatting>
  <conditionalFormatting sqref="F134:H134">
    <cfRule type="expression" priority="123">
      <formula>$I51&gt;0.5</formula>
    </cfRule>
  </conditionalFormatting>
  <conditionalFormatting sqref="F135:H135">
    <cfRule type="expression" priority="122">
      <formula>$I52&gt;0.5</formula>
    </cfRule>
  </conditionalFormatting>
  <conditionalFormatting sqref="F135:H135">
    <cfRule type="expression" priority="121">
      <formula>$I52&gt;0.5</formula>
    </cfRule>
  </conditionalFormatting>
  <conditionalFormatting sqref="F135:H135">
    <cfRule type="expression" priority="120">
      <formula>$I52&gt;0.5</formula>
    </cfRule>
  </conditionalFormatting>
  <conditionalFormatting sqref="I135">
    <cfRule type="expression" priority="119">
      <formula>$I52&gt;0.5</formula>
    </cfRule>
  </conditionalFormatting>
  <conditionalFormatting sqref="I135">
    <cfRule type="expression" priority="118">
      <formula>$I52&gt;0.5</formula>
    </cfRule>
  </conditionalFormatting>
  <conditionalFormatting sqref="I135">
    <cfRule type="expression" priority="117">
      <formula>$I52&gt;0.5</formula>
    </cfRule>
  </conditionalFormatting>
  <conditionalFormatting sqref="F136:H136">
    <cfRule type="expression" priority="116">
      <formula>$I53&gt;0.5</formula>
    </cfRule>
  </conditionalFormatting>
  <conditionalFormatting sqref="F136:H136">
    <cfRule type="expression" priority="115">
      <formula>$I53&gt;0.5</formula>
    </cfRule>
  </conditionalFormatting>
  <conditionalFormatting sqref="F136:H136">
    <cfRule type="expression" priority="114">
      <formula>$I53&gt;0.5</formula>
    </cfRule>
  </conditionalFormatting>
  <conditionalFormatting sqref="I134">
    <cfRule type="expression" priority="113">
      <formula>$I51&gt;0.5</formula>
    </cfRule>
  </conditionalFormatting>
  <conditionalFormatting sqref="I134">
    <cfRule type="expression" priority="112">
      <formula>$I51&gt;0.5</formula>
    </cfRule>
  </conditionalFormatting>
  <conditionalFormatting sqref="I134">
    <cfRule type="expression" priority="111">
      <formula>$I51&gt;0.5</formula>
    </cfRule>
  </conditionalFormatting>
  <conditionalFormatting sqref="I133">
    <cfRule type="expression" priority="110">
      <formula>$I50&gt;0.5</formula>
    </cfRule>
  </conditionalFormatting>
  <conditionalFormatting sqref="I133">
    <cfRule type="expression" priority="109">
      <formula>$I50&gt;0.5</formula>
    </cfRule>
  </conditionalFormatting>
  <conditionalFormatting sqref="I133">
    <cfRule type="expression" priority="108">
      <formula>$I50&gt;0.5</formula>
    </cfRule>
  </conditionalFormatting>
  <conditionalFormatting sqref="I132">
    <cfRule type="expression" priority="107">
      <formula>$I49&gt;0.5</formula>
    </cfRule>
  </conditionalFormatting>
  <conditionalFormatting sqref="I132">
    <cfRule type="expression" priority="106">
      <formula>$I49&gt;0.5</formula>
    </cfRule>
  </conditionalFormatting>
  <conditionalFormatting sqref="I132">
    <cfRule type="expression" priority="105">
      <formula>$I49&gt;0.5</formula>
    </cfRule>
  </conditionalFormatting>
  <conditionalFormatting sqref="I131">
    <cfRule type="expression" priority="104">
      <formula>$I48&gt;0.5</formula>
    </cfRule>
  </conditionalFormatting>
  <conditionalFormatting sqref="I131">
    <cfRule type="expression" priority="103">
      <formula>$I48&gt;0.5</formula>
    </cfRule>
  </conditionalFormatting>
  <conditionalFormatting sqref="I131">
    <cfRule type="expression" priority="102">
      <formula>$I48&gt;0.5</formula>
    </cfRule>
  </conditionalFormatting>
  <conditionalFormatting sqref="I134">
    <cfRule type="expression" priority="101">
      <formula>$I51&gt;0.5</formula>
    </cfRule>
  </conditionalFormatting>
  <conditionalFormatting sqref="I134">
    <cfRule type="expression" priority="100">
      <formula>$I51&gt;0.5</formula>
    </cfRule>
  </conditionalFormatting>
  <conditionalFormatting sqref="I134">
    <cfRule type="expression" priority="99">
      <formula>$I51&gt;0.5</formula>
    </cfRule>
  </conditionalFormatting>
  <conditionalFormatting sqref="F135:H135">
    <cfRule type="expression" priority="98">
      <formula>$I52&gt;0.5</formula>
    </cfRule>
  </conditionalFormatting>
  <conditionalFormatting sqref="F135:H135">
    <cfRule type="expression" priority="97">
      <formula>$I52&gt;0.5</formula>
    </cfRule>
  </conditionalFormatting>
  <conditionalFormatting sqref="F135:H135">
    <cfRule type="expression" priority="96">
      <formula>$I52&gt;0.5</formula>
    </cfRule>
  </conditionalFormatting>
  <conditionalFormatting sqref="F135:H135">
    <cfRule type="expression" priority="95">
      <formula>$I52&gt;0.5</formula>
    </cfRule>
  </conditionalFormatting>
  <conditionalFormatting sqref="F135:H135">
    <cfRule type="expression" priority="94">
      <formula>$I52&gt;0.5</formula>
    </cfRule>
  </conditionalFormatting>
  <conditionalFormatting sqref="F135:H135">
    <cfRule type="expression" priority="93">
      <formula>$I52&gt;0.5</formula>
    </cfRule>
  </conditionalFormatting>
  <conditionalFormatting sqref="J1:K151 J153:K160 J162:K1048576">
    <cfRule type="colorScale" priority="204">
      <colorScale>
        <cfvo type="num" val="0"/>
        <cfvo type="num" val="5"/>
        <cfvo type="num" val="10"/>
        <color theme="9" tint="0.79998168889431442"/>
        <color rgb="FFFFEB84"/>
        <color theme="5" tint="0.39997558519241921"/>
      </colorScale>
    </cfRule>
    <cfRule type="colorScale" priority="205">
      <colorScale>
        <cfvo type="min"/>
        <cfvo type="percentile" val="5"/>
        <cfvo type="max"/>
        <color rgb="FF63BE7B"/>
        <color theme="7" tint="0.39997558519241921"/>
        <color rgb="FFF8696B"/>
      </colorScale>
    </cfRule>
  </conditionalFormatting>
  <conditionalFormatting sqref="I136">
    <cfRule type="expression" priority="92">
      <formula>$I53&gt;0.5</formula>
    </cfRule>
  </conditionalFormatting>
  <conditionalFormatting sqref="I136">
    <cfRule type="expression" priority="91">
      <formula>$I53&gt;0.5</formula>
    </cfRule>
  </conditionalFormatting>
  <conditionalFormatting sqref="I136">
    <cfRule type="expression" priority="90">
      <formula>$I53&gt;0.5</formula>
    </cfRule>
  </conditionalFormatting>
  <conditionalFormatting sqref="I136">
    <cfRule type="expression" priority="89">
      <formula>$I53&gt;0.5</formula>
    </cfRule>
  </conditionalFormatting>
  <conditionalFormatting sqref="I136">
    <cfRule type="expression" priority="88">
      <formula>$I53&gt;0.5</formula>
    </cfRule>
  </conditionalFormatting>
  <conditionalFormatting sqref="I136">
    <cfRule type="expression" priority="87">
      <formula>$I53&gt;0.5</formula>
    </cfRule>
  </conditionalFormatting>
  <conditionalFormatting sqref="F137">
    <cfRule type="expression" priority="86">
      <formula>$I54&gt;0.5</formula>
    </cfRule>
  </conditionalFormatting>
  <conditionalFormatting sqref="F137">
    <cfRule type="expression" priority="85">
      <formula>$I54&gt;0.5</formula>
    </cfRule>
  </conditionalFormatting>
  <conditionalFormatting sqref="F137">
    <cfRule type="expression" priority="84">
      <formula>$I54&gt;0.5</formula>
    </cfRule>
  </conditionalFormatting>
  <conditionalFormatting sqref="I137">
    <cfRule type="expression" priority="83">
      <formula>$I54&gt;0.5</formula>
    </cfRule>
  </conditionalFormatting>
  <conditionalFormatting sqref="I137">
    <cfRule type="expression" priority="82">
      <formula>$I54&gt;0.5</formula>
    </cfRule>
  </conditionalFormatting>
  <conditionalFormatting sqref="I137">
    <cfRule type="expression" priority="81">
      <formula>$I54&gt;0.5</formula>
    </cfRule>
  </conditionalFormatting>
  <conditionalFormatting sqref="F138">
    <cfRule type="expression" priority="80">
      <formula>$I55&gt;0.5</formula>
    </cfRule>
  </conditionalFormatting>
  <conditionalFormatting sqref="F138">
    <cfRule type="expression" priority="79">
      <formula>$I55&gt;0.5</formula>
    </cfRule>
  </conditionalFormatting>
  <conditionalFormatting sqref="F138">
    <cfRule type="expression" priority="78">
      <formula>$I55&gt;0.5</formula>
    </cfRule>
  </conditionalFormatting>
  <conditionalFormatting sqref="I138">
    <cfRule type="expression" priority="77">
      <formula>$I55&gt;0.5</formula>
    </cfRule>
  </conditionalFormatting>
  <conditionalFormatting sqref="I138">
    <cfRule type="expression" priority="76">
      <formula>$I55&gt;0.5</formula>
    </cfRule>
  </conditionalFormatting>
  <conditionalFormatting sqref="I138">
    <cfRule type="expression" priority="75">
      <formula>$I55&gt;0.5</formula>
    </cfRule>
  </conditionalFormatting>
  <conditionalFormatting sqref="F139">
    <cfRule type="expression" priority="74">
      <formula>$I56&gt;0.5</formula>
    </cfRule>
  </conditionalFormatting>
  <conditionalFormatting sqref="F139">
    <cfRule type="expression" priority="73">
      <formula>$I56&gt;0.5</formula>
    </cfRule>
  </conditionalFormatting>
  <conditionalFormatting sqref="F139">
    <cfRule type="expression" priority="72">
      <formula>$I56&gt;0.5</formula>
    </cfRule>
  </conditionalFormatting>
  <conditionalFormatting sqref="I139">
    <cfRule type="expression" priority="71">
      <formula>$I56&gt;0.5</formula>
    </cfRule>
  </conditionalFormatting>
  <conditionalFormatting sqref="I139">
    <cfRule type="expression" priority="70">
      <formula>$I56&gt;0.5</formula>
    </cfRule>
  </conditionalFormatting>
  <conditionalFormatting sqref="I139">
    <cfRule type="expression" priority="69">
      <formula>$I56&gt;0.5</formula>
    </cfRule>
  </conditionalFormatting>
  <conditionalFormatting sqref="I120">
    <cfRule type="expression" priority="62">
      <formula>$I37&gt;0.5</formula>
    </cfRule>
  </conditionalFormatting>
  <conditionalFormatting sqref="G154:G160 D153:E160">
    <cfRule type="expression" priority="52">
      <formula>$I68&gt;0.5</formula>
    </cfRule>
  </conditionalFormatting>
  <conditionalFormatting sqref="F153 I153 D144:E151">
    <cfRule type="expression" priority="51">
      <formula>$I60&gt;0.5</formula>
    </cfRule>
  </conditionalFormatting>
  <conditionalFormatting sqref="H154:H160">
    <cfRule type="expression" priority="207">
      <formula>$H69&gt;0.5</formula>
    </cfRule>
  </conditionalFormatting>
  <conditionalFormatting sqref="D143:E143">
    <cfRule type="expression" priority="49">
      <formula>$I59&gt;0.5</formula>
    </cfRule>
  </conditionalFormatting>
  <conditionalFormatting sqref="E143">
    <cfRule type="expression" priority="48">
      <formula>$I59&gt;0.5</formula>
    </cfRule>
  </conditionalFormatting>
  <conditionalFormatting sqref="E143">
    <cfRule type="expression" priority="47">
      <formula>$I59&gt;0.5</formula>
    </cfRule>
  </conditionalFormatting>
  <conditionalFormatting sqref="D155:E155">
    <cfRule type="expression" priority="46">
      <formula>$I71&gt;0.5</formula>
    </cfRule>
  </conditionalFormatting>
  <conditionalFormatting sqref="D155:E155">
    <cfRule type="expression" priority="45">
      <formula>$I70&gt;0.5</formula>
    </cfRule>
  </conditionalFormatting>
  <conditionalFormatting sqref="E155">
    <cfRule type="expression" priority="44">
      <formula>$I70&gt;0.5</formula>
    </cfRule>
  </conditionalFormatting>
  <conditionalFormatting sqref="E155">
    <cfRule type="expression" priority="43">
      <formula>$I70&gt;0.5</formula>
    </cfRule>
  </conditionalFormatting>
  <conditionalFormatting sqref="D156:E156">
    <cfRule type="expression" priority="42">
      <formula>$I72&gt;0.5</formula>
    </cfRule>
  </conditionalFormatting>
  <conditionalFormatting sqref="D156:E156">
    <cfRule type="expression" priority="41">
      <formula>$I71&gt;0.5</formula>
    </cfRule>
  </conditionalFormatting>
  <conditionalFormatting sqref="E156">
    <cfRule type="expression" priority="40">
      <formula>$I71&gt;0.5</formula>
    </cfRule>
  </conditionalFormatting>
  <conditionalFormatting sqref="E156">
    <cfRule type="expression" priority="39">
      <formula>$I71&gt;0.5</formula>
    </cfRule>
  </conditionalFormatting>
  <conditionalFormatting sqref="D158:E158">
    <cfRule type="expression" priority="38">
      <formula>$I74&gt;0.5</formula>
    </cfRule>
  </conditionalFormatting>
  <conditionalFormatting sqref="D158:E158">
    <cfRule type="expression" priority="37">
      <formula>$I73&gt;0.5</formula>
    </cfRule>
  </conditionalFormatting>
  <conditionalFormatting sqref="E158">
    <cfRule type="expression" priority="36">
      <formula>$I73&gt;0.5</formula>
    </cfRule>
  </conditionalFormatting>
  <conditionalFormatting sqref="E158">
    <cfRule type="expression" priority="35">
      <formula>$I73&gt;0.5</formula>
    </cfRule>
  </conditionalFormatting>
  <conditionalFormatting sqref="D157:E157">
    <cfRule type="expression" priority="34">
      <formula>$I73&gt;0.5</formula>
    </cfRule>
  </conditionalFormatting>
  <conditionalFormatting sqref="D157:E157">
    <cfRule type="expression" priority="33">
      <formula>$I72&gt;0.5</formula>
    </cfRule>
  </conditionalFormatting>
  <conditionalFormatting sqref="E157">
    <cfRule type="expression" priority="32">
      <formula>$I72&gt;0.5</formula>
    </cfRule>
  </conditionalFormatting>
  <conditionalFormatting sqref="E157">
    <cfRule type="expression" priority="31">
      <formula>$I72&gt;0.5</formula>
    </cfRule>
  </conditionalFormatting>
  <conditionalFormatting sqref="D159:E159">
    <cfRule type="expression" priority="30">
      <formula>$I75&gt;0.5</formula>
    </cfRule>
  </conditionalFormatting>
  <conditionalFormatting sqref="D159:E159">
    <cfRule type="expression" priority="29">
      <formula>$I74&gt;0.5</formula>
    </cfRule>
  </conditionalFormatting>
  <conditionalFormatting sqref="E159">
    <cfRule type="expression" priority="28">
      <formula>$I74&gt;0.5</formula>
    </cfRule>
  </conditionalFormatting>
  <conditionalFormatting sqref="E159">
    <cfRule type="expression" priority="27">
      <formula>$I74&gt;0.5</formula>
    </cfRule>
  </conditionalFormatting>
  <conditionalFormatting sqref="D160:E160">
    <cfRule type="expression" priority="26">
      <formula>$I76&gt;0.5</formula>
    </cfRule>
  </conditionalFormatting>
  <conditionalFormatting sqref="D160:E160">
    <cfRule type="expression" priority="25">
      <formula>$I75&gt;0.5</formula>
    </cfRule>
  </conditionalFormatting>
  <conditionalFormatting sqref="E160">
    <cfRule type="expression" priority="24">
      <formula>$I75&gt;0.5</formula>
    </cfRule>
  </conditionalFormatting>
  <conditionalFormatting sqref="E160">
    <cfRule type="expression" priority="23">
      <formula>$I75&gt;0.5</formula>
    </cfRule>
  </conditionalFormatting>
  <conditionalFormatting sqref="G7:G151">
    <cfRule type="expression" priority="208">
      <formula>$J1048502&gt;0.5</formula>
    </cfRule>
  </conditionalFormatting>
  <conditionalFormatting sqref="H7:H151">
    <cfRule type="expression" priority="232">
      <formula>$I1048502&gt;0.5</formula>
    </cfRule>
  </conditionalFormatting>
  <conditionalFormatting sqref="H153">
    <cfRule type="expression" priority="233">
      <formula>$H70&gt;0.5</formula>
    </cfRule>
  </conditionalFormatting>
  <conditionalFormatting sqref="F152">
    <cfRule type="expression" priority="17">
      <formula>$I69&gt;0.5</formula>
    </cfRule>
  </conditionalFormatting>
  <conditionalFormatting sqref="J152:K152">
    <cfRule type="colorScale" priority="19">
      <colorScale>
        <cfvo type="num" val="0"/>
        <cfvo type="num" val="5"/>
        <cfvo type="num" val="10"/>
        <color theme="9" tint="0.79998168889431442"/>
        <color rgb="FFFFEB84"/>
        <color theme="5" tint="0.39997558519241921"/>
      </colorScale>
    </cfRule>
    <cfRule type="colorScale" priority="20">
      <colorScale>
        <cfvo type="min"/>
        <cfvo type="percentile" val="5"/>
        <cfvo type="max"/>
        <color rgb="FF63BE7B"/>
        <color theme="7" tint="0.39997558519241921"/>
        <color rgb="FFF8696B"/>
      </colorScale>
    </cfRule>
  </conditionalFormatting>
  <conditionalFormatting sqref="D152:E152">
    <cfRule type="expression" priority="16">
      <formula>$I68&gt;0.5</formula>
    </cfRule>
  </conditionalFormatting>
  <conditionalFormatting sqref="G152">
    <cfRule type="expression" priority="21">
      <formula>$I71&gt;0.5</formula>
    </cfRule>
  </conditionalFormatting>
  <conditionalFormatting sqref="H152">
    <cfRule type="expression" priority="22">
      <formula>$H71&gt;0.5</formula>
    </cfRule>
  </conditionalFormatting>
  <conditionalFormatting sqref="G162:G165 D162:E178">
    <cfRule type="expression" priority="241">
      <formula>$I76&gt;0.5</formula>
    </cfRule>
  </conditionalFormatting>
  <conditionalFormatting sqref="H162:H165">
    <cfRule type="expression" priority="245">
      <formula>$H76&gt;0.5</formula>
    </cfRule>
  </conditionalFormatting>
  <conditionalFormatting sqref="F161">
    <cfRule type="expression" priority="10">
      <formula>$I78&gt;0.5</formula>
    </cfRule>
  </conditionalFormatting>
  <conditionalFormatting sqref="J161:K161">
    <cfRule type="colorScale" priority="12">
      <colorScale>
        <cfvo type="num" val="0"/>
        <cfvo type="num" val="5"/>
        <cfvo type="num" val="10"/>
        <color theme="9" tint="0.79998168889431442"/>
        <color rgb="FFFFEB84"/>
        <color theme="5" tint="0.39997558519241921"/>
      </colorScale>
    </cfRule>
    <cfRule type="colorScale" priority="13">
      <colorScale>
        <cfvo type="min"/>
        <cfvo type="percentile" val="5"/>
        <cfvo type="max"/>
        <color rgb="FF63BE7B"/>
        <color theme="7" tint="0.39997558519241921"/>
        <color rgb="FFF8696B"/>
      </colorScale>
    </cfRule>
  </conditionalFormatting>
  <conditionalFormatting sqref="D161:E161">
    <cfRule type="expression" priority="9">
      <formula>$I77&gt;0.5</formula>
    </cfRule>
  </conditionalFormatting>
  <conditionalFormatting sqref="G161">
    <cfRule type="expression" priority="14">
      <formula>$I80&gt;0.5</formula>
    </cfRule>
  </conditionalFormatting>
  <conditionalFormatting sqref="H161">
    <cfRule type="expression" priority="15">
      <formula>$H80&gt;0.5</formula>
    </cfRule>
  </conditionalFormatting>
  <conditionalFormatting sqref="F154">
    <cfRule type="expression" priority="8">
      <formula>$I69&gt;0.5</formula>
    </cfRule>
  </conditionalFormatting>
  <conditionalFormatting sqref="F153">
    <cfRule type="expression" priority="7">
      <formula>$I68&gt;0.5</formula>
    </cfRule>
  </conditionalFormatting>
  <conditionalFormatting sqref="I154">
    <cfRule type="expression" priority="6">
      <formula>$I71&gt;0.5</formula>
    </cfRule>
  </conditionalFormatting>
  <conditionalFormatting sqref="I155">
    <cfRule type="expression" priority="5">
      <formula>$I72&gt;0.5</formula>
    </cfRule>
  </conditionalFormatting>
  <conditionalFormatting sqref="I156">
    <cfRule type="expression" priority="4">
      <formula>$I73&gt;0.5</formula>
    </cfRule>
  </conditionalFormatting>
  <conditionalFormatting sqref="I157">
    <cfRule type="expression" priority="3">
      <formula>$I74&gt;0.5</formula>
    </cfRule>
  </conditionalFormatting>
  <conditionalFormatting sqref="I158">
    <cfRule type="expression" priority="2">
      <formula>$I75&gt;0.5</formula>
    </cfRule>
  </conditionalFormatting>
  <conditionalFormatting sqref="I159">
    <cfRule type="expression" priority="1">
      <formula>$I76&gt;0.5</formula>
    </cfRule>
  </conditionalFormatting>
  <pageMargins left="0.7" right="0.7" top="0.75" bottom="0.75" header="0.3" footer="0.3"/>
  <pageSetup paperSize="9" scale="38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E4090-F8D1-4D5D-9EC3-5DD28B6B9DB5}">
  <sheetPr filterMode="1"/>
  <dimension ref="A1:I41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E29" sqref="E29"/>
    </sheetView>
  </sheetViews>
  <sheetFormatPr defaultColWidth="8.69921875" defaultRowHeight="17.399999999999999" x14ac:dyDescent="0.4"/>
  <cols>
    <col min="1" max="1" width="5.19921875" style="104" customWidth="1"/>
    <col min="2" max="2" width="14.5" style="104" customWidth="1"/>
    <col min="3" max="3" width="9.796875" style="104" bestFit="1" customWidth="1"/>
    <col min="4" max="4" width="12.296875" style="187" customWidth="1"/>
    <col min="5" max="5" width="65.19921875" style="254" customWidth="1"/>
    <col min="6" max="7" width="46.796875" style="256" customWidth="1"/>
    <col min="8" max="16384" width="8.69921875" style="104"/>
  </cols>
  <sheetData>
    <row r="1" spans="1:9" x14ac:dyDescent="0.4">
      <c r="A1" s="104" t="s">
        <v>1130</v>
      </c>
    </row>
    <row r="3" spans="1:9" x14ac:dyDescent="0.4">
      <c r="A3" s="189" t="s">
        <v>40</v>
      </c>
      <c r="B3" s="189" t="s">
        <v>1131</v>
      </c>
      <c r="C3" s="189" t="s">
        <v>342</v>
      </c>
      <c r="D3" s="189" t="s">
        <v>72</v>
      </c>
      <c r="E3" s="255" t="s">
        <v>75</v>
      </c>
      <c r="F3" s="257" t="s">
        <v>1133</v>
      </c>
      <c r="G3" s="257" t="s">
        <v>1132</v>
      </c>
      <c r="H3" s="189" t="s">
        <v>1229</v>
      </c>
      <c r="I3" s="189" t="s">
        <v>1258</v>
      </c>
    </row>
    <row r="4" spans="1:9" x14ac:dyDescent="0.4">
      <c r="A4" s="258">
        <v>1</v>
      </c>
      <c r="B4" s="258" t="s">
        <v>1134</v>
      </c>
      <c r="C4" s="259">
        <v>44397</v>
      </c>
      <c r="D4" s="258" t="s">
        <v>1136</v>
      </c>
      <c r="E4" s="258"/>
      <c r="F4" s="260"/>
      <c r="G4" s="260"/>
      <c r="H4" s="261">
        <v>1</v>
      </c>
      <c r="I4" s="261" t="s">
        <v>1259</v>
      </c>
    </row>
    <row r="5" spans="1:9" hidden="1" x14ac:dyDescent="0.4">
      <c r="A5" s="204">
        <f>A4+1</f>
        <v>2</v>
      </c>
      <c r="B5" s="204" t="s">
        <v>1134</v>
      </c>
      <c r="C5" s="262">
        <v>44397</v>
      </c>
      <c r="D5" s="204" t="s">
        <v>1137</v>
      </c>
      <c r="E5" s="204"/>
      <c r="F5" s="263"/>
      <c r="G5" s="263"/>
      <c r="H5" s="264">
        <v>1</v>
      </c>
      <c r="I5" s="264" t="s">
        <v>1259</v>
      </c>
    </row>
    <row r="6" spans="1:9" hidden="1" x14ac:dyDescent="0.4">
      <c r="A6" s="204">
        <f t="shared" ref="A6:A13" si="0">A5+1</f>
        <v>3</v>
      </c>
      <c r="B6" s="204" t="s">
        <v>1134</v>
      </c>
      <c r="C6" s="262">
        <v>44397</v>
      </c>
      <c r="D6" s="204" t="s">
        <v>1142</v>
      </c>
      <c r="E6" s="204"/>
      <c r="F6" s="263"/>
      <c r="G6" s="263"/>
      <c r="H6" s="264">
        <v>1</v>
      </c>
      <c r="I6" s="264" t="s">
        <v>1259</v>
      </c>
    </row>
    <row r="7" spans="1:9" hidden="1" x14ac:dyDescent="0.4">
      <c r="A7" s="204">
        <f t="shared" si="0"/>
        <v>4</v>
      </c>
      <c r="B7" s="204" t="s">
        <v>1134</v>
      </c>
      <c r="C7" s="262">
        <v>44397</v>
      </c>
      <c r="D7" s="204" t="s">
        <v>1138</v>
      </c>
      <c r="E7" s="204"/>
      <c r="F7" s="263"/>
      <c r="G7" s="263"/>
      <c r="H7" s="264">
        <v>1</v>
      </c>
      <c r="I7" s="264" t="s">
        <v>1259</v>
      </c>
    </row>
    <row r="8" spans="1:9" x14ac:dyDescent="0.4">
      <c r="A8" s="204">
        <f t="shared" si="0"/>
        <v>5</v>
      </c>
      <c r="B8" s="204" t="s">
        <v>1134</v>
      </c>
      <c r="C8" s="262">
        <v>44397</v>
      </c>
      <c r="D8" s="204" t="s">
        <v>1136</v>
      </c>
      <c r="E8" s="204"/>
      <c r="F8" s="263"/>
      <c r="G8" s="263"/>
      <c r="H8" s="264">
        <v>1</v>
      </c>
      <c r="I8" s="264" t="s">
        <v>1259</v>
      </c>
    </row>
    <row r="9" spans="1:9" hidden="1" x14ac:dyDescent="0.4">
      <c r="A9" s="204">
        <f t="shared" si="0"/>
        <v>6</v>
      </c>
      <c r="B9" s="204" t="s">
        <v>1135</v>
      </c>
      <c r="C9" s="262">
        <v>44407</v>
      </c>
      <c r="D9" s="204" t="s">
        <v>1142</v>
      </c>
      <c r="E9" s="265" t="s">
        <v>1139</v>
      </c>
      <c r="F9" s="263"/>
      <c r="G9" s="263"/>
      <c r="H9" s="264">
        <v>1</v>
      </c>
      <c r="I9" s="264" t="s">
        <v>1259</v>
      </c>
    </row>
    <row r="10" spans="1:9" x14ac:dyDescent="0.4">
      <c r="A10" s="204">
        <f t="shared" si="0"/>
        <v>7</v>
      </c>
      <c r="B10" s="204" t="s">
        <v>1135</v>
      </c>
      <c r="C10" s="262">
        <v>44407</v>
      </c>
      <c r="D10" s="204" t="s">
        <v>1136</v>
      </c>
      <c r="E10" s="265" t="s">
        <v>1140</v>
      </c>
      <c r="F10" s="263"/>
      <c r="G10" s="263"/>
      <c r="H10" s="264">
        <v>1</v>
      </c>
      <c r="I10" s="264" t="s">
        <v>1259</v>
      </c>
    </row>
    <row r="11" spans="1:9" ht="17.55" customHeight="1" x14ac:dyDescent="0.4">
      <c r="A11" s="204">
        <f t="shared" si="0"/>
        <v>8</v>
      </c>
      <c r="B11" s="204" t="s">
        <v>1135</v>
      </c>
      <c r="C11" s="262">
        <v>44407</v>
      </c>
      <c r="D11" s="204" t="s">
        <v>1136</v>
      </c>
      <c r="E11" s="265" t="s">
        <v>1319</v>
      </c>
      <c r="F11" s="266"/>
      <c r="G11" s="266"/>
      <c r="H11" s="264">
        <v>1</v>
      </c>
      <c r="I11" s="264" t="s">
        <v>1259</v>
      </c>
    </row>
    <row r="12" spans="1:9" hidden="1" x14ac:dyDescent="0.4">
      <c r="A12" s="204">
        <f t="shared" si="0"/>
        <v>9</v>
      </c>
      <c r="B12" s="204" t="s">
        <v>1135</v>
      </c>
      <c r="C12" s="262">
        <v>44407</v>
      </c>
      <c r="D12" s="204" t="s">
        <v>1138</v>
      </c>
      <c r="E12" s="265" t="s">
        <v>1124</v>
      </c>
      <c r="F12" s="263"/>
      <c r="G12" s="263"/>
      <c r="H12" s="264">
        <v>1</v>
      </c>
      <c r="I12" s="264" t="s">
        <v>1259</v>
      </c>
    </row>
    <row r="13" spans="1:9" hidden="1" x14ac:dyDescent="0.4">
      <c r="A13" s="204">
        <f t="shared" si="0"/>
        <v>10</v>
      </c>
      <c r="B13" s="204" t="s">
        <v>1135</v>
      </c>
      <c r="C13" s="262">
        <v>44407</v>
      </c>
      <c r="D13" s="204" t="s">
        <v>1137</v>
      </c>
      <c r="E13" s="265" t="s">
        <v>1126</v>
      </c>
      <c r="F13" s="263"/>
      <c r="G13" s="263"/>
      <c r="H13" s="264">
        <v>1</v>
      </c>
      <c r="I13" s="264" t="s">
        <v>1259</v>
      </c>
    </row>
    <row r="14" spans="1:9" hidden="1" x14ac:dyDescent="0.4">
      <c r="A14" s="204">
        <f t="shared" ref="A14:A27" si="1">A13+1</f>
        <v>11</v>
      </c>
      <c r="B14" s="204" t="s">
        <v>1135</v>
      </c>
      <c r="C14" s="262">
        <v>44407</v>
      </c>
      <c r="D14" s="204" t="s">
        <v>1137</v>
      </c>
      <c r="E14" s="265" t="s">
        <v>1128</v>
      </c>
      <c r="F14" s="267"/>
      <c r="G14" s="267"/>
      <c r="H14" s="264">
        <v>1</v>
      </c>
      <c r="I14" s="264" t="s">
        <v>1259</v>
      </c>
    </row>
    <row r="15" spans="1:9" x14ac:dyDescent="0.4">
      <c r="A15" s="204">
        <f t="shared" si="1"/>
        <v>12</v>
      </c>
      <c r="B15" s="204" t="s">
        <v>1135</v>
      </c>
      <c r="C15" s="262">
        <v>44407</v>
      </c>
      <c r="D15" s="204" t="s">
        <v>1136</v>
      </c>
      <c r="E15" s="265" t="s">
        <v>1141</v>
      </c>
      <c r="F15" s="267"/>
      <c r="G15" s="267"/>
      <c r="H15" s="264">
        <v>1</v>
      </c>
      <c r="I15" s="264" t="s">
        <v>1259</v>
      </c>
    </row>
    <row r="16" spans="1:9" hidden="1" x14ac:dyDescent="0.4">
      <c r="A16" s="204">
        <f t="shared" si="1"/>
        <v>13</v>
      </c>
      <c r="B16" s="204" t="s">
        <v>1135</v>
      </c>
      <c r="C16" s="262">
        <v>44407</v>
      </c>
      <c r="D16" s="204" t="s">
        <v>1137</v>
      </c>
      <c r="E16" s="265" t="s">
        <v>1127</v>
      </c>
      <c r="F16" s="267"/>
      <c r="G16" s="267"/>
      <c r="H16" s="264">
        <v>1</v>
      </c>
      <c r="I16" s="264" t="s">
        <v>1259</v>
      </c>
    </row>
    <row r="17" spans="1:9" ht="303.60000000000002" hidden="1" x14ac:dyDescent="0.4">
      <c r="A17" s="204">
        <f t="shared" si="1"/>
        <v>14</v>
      </c>
      <c r="B17" s="204" t="s">
        <v>1192</v>
      </c>
      <c r="C17" s="262">
        <v>44415</v>
      </c>
      <c r="D17" s="204" t="s">
        <v>1137</v>
      </c>
      <c r="E17" s="268" t="s">
        <v>1195</v>
      </c>
      <c r="F17" s="269" t="s">
        <v>1244</v>
      </c>
      <c r="G17" s="269" t="s">
        <v>1234</v>
      </c>
      <c r="H17" s="264">
        <v>1</v>
      </c>
      <c r="I17" s="264" t="s">
        <v>1259</v>
      </c>
    </row>
    <row r="18" spans="1:9" ht="250.8" hidden="1" x14ac:dyDescent="0.4">
      <c r="A18" s="204">
        <f t="shared" si="1"/>
        <v>15</v>
      </c>
      <c r="B18" s="204" t="s">
        <v>1192</v>
      </c>
      <c r="C18" s="262">
        <v>44415</v>
      </c>
      <c r="D18" s="204" t="s">
        <v>1138</v>
      </c>
      <c r="E18" s="270" t="s">
        <v>1196</v>
      </c>
      <c r="F18" s="269" t="s">
        <v>1235</v>
      </c>
      <c r="G18" s="269" t="s">
        <v>1236</v>
      </c>
      <c r="H18" s="264">
        <v>1</v>
      </c>
      <c r="I18" s="264" t="s">
        <v>1259</v>
      </c>
    </row>
    <row r="19" spans="1:9" ht="237.6" hidden="1" x14ac:dyDescent="0.4">
      <c r="A19" s="204">
        <f>A31+1</f>
        <v>19</v>
      </c>
      <c r="B19" s="204" t="s">
        <v>1192</v>
      </c>
      <c r="C19" s="262">
        <v>44415</v>
      </c>
      <c r="D19" s="204" t="s">
        <v>1137</v>
      </c>
      <c r="E19" s="271" t="s">
        <v>1203</v>
      </c>
      <c r="F19" s="269" t="s">
        <v>1242</v>
      </c>
      <c r="G19" s="269" t="s">
        <v>1243</v>
      </c>
      <c r="H19" s="264">
        <v>1</v>
      </c>
      <c r="I19" s="264" t="s">
        <v>1259</v>
      </c>
    </row>
    <row r="20" spans="1:9" ht="66" hidden="1" x14ac:dyDescent="0.4">
      <c r="A20" s="204">
        <f>A29+1</f>
        <v>21</v>
      </c>
      <c r="B20" s="204" t="s">
        <v>1192</v>
      </c>
      <c r="C20" s="262">
        <v>44415</v>
      </c>
      <c r="D20" s="204" t="s">
        <v>1137</v>
      </c>
      <c r="E20" s="272" t="s">
        <v>1204</v>
      </c>
      <c r="F20" s="269" t="s">
        <v>1241</v>
      </c>
      <c r="G20" s="269" t="s">
        <v>1240</v>
      </c>
      <c r="H20" s="264">
        <v>1</v>
      </c>
      <c r="I20" s="264" t="s">
        <v>1259</v>
      </c>
    </row>
    <row r="21" spans="1:9" ht="39.6" hidden="1" x14ac:dyDescent="0.4">
      <c r="A21" s="204">
        <f>A30+1</f>
        <v>25</v>
      </c>
      <c r="B21" s="204" t="s">
        <v>1192</v>
      </c>
      <c r="C21" s="262">
        <v>44415</v>
      </c>
      <c r="D21" s="204" t="s">
        <v>1211</v>
      </c>
      <c r="E21" s="271" t="s">
        <v>1245</v>
      </c>
      <c r="F21" s="273" t="s">
        <v>1212</v>
      </c>
      <c r="G21" s="269" t="s">
        <v>1213</v>
      </c>
      <c r="H21" s="264">
        <v>1</v>
      </c>
      <c r="I21" s="264" t="s">
        <v>1259</v>
      </c>
    </row>
    <row r="22" spans="1:9" hidden="1" x14ac:dyDescent="0.4">
      <c r="A22" s="204">
        <f>A28+1</f>
        <v>27</v>
      </c>
      <c r="B22" s="204" t="s">
        <v>1192</v>
      </c>
      <c r="C22" s="262">
        <v>44415</v>
      </c>
      <c r="D22" s="204" t="s">
        <v>1142</v>
      </c>
      <c r="E22" s="271" t="s">
        <v>1218</v>
      </c>
      <c r="F22" s="273" t="s">
        <v>1219</v>
      </c>
      <c r="G22" s="273" t="s">
        <v>1220</v>
      </c>
      <c r="H22" s="264">
        <v>1</v>
      </c>
      <c r="I22" s="264" t="s">
        <v>1259</v>
      </c>
    </row>
    <row r="23" spans="1:9" x14ac:dyDescent="0.4">
      <c r="A23" s="204">
        <f t="shared" si="1"/>
        <v>28</v>
      </c>
      <c r="B23" s="204" t="s">
        <v>1192</v>
      </c>
      <c r="C23" s="262">
        <v>44415</v>
      </c>
      <c r="D23" s="204" t="s">
        <v>1221</v>
      </c>
      <c r="E23" s="271" t="s">
        <v>1222</v>
      </c>
      <c r="F23" s="273" t="s">
        <v>1237</v>
      </c>
      <c r="G23" s="273" t="s">
        <v>1237</v>
      </c>
      <c r="H23" s="264">
        <v>2</v>
      </c>
      <c r="I23" s="264" t="s">
        <v>1259</v>
      </c>
    </row>
    <row r="24" spans="1:9" ht="26.4" hidden="1" x14ac:dyDescent="0.4">
      <c r="A24" s="204">
        <f t="shared" si="1"/>
        <v>29</v>
      </c>
      <c r="B24" s="204" t="s">
        <v>1192</v>
      </c>
      <c r="C24" s="262">
        <v>44415</v>
      </c>
      <c r="D24" s="204" t="s">
        <v>1211</v>
      </c>
      <c r="E24" s="279" t="s">
        <v>1252</v>
      </c>
      <c r="F24" s="273" t="s">
        <v>1223</v>
      </c>
      <c r="G24" s="269" t="s">
        <v>1232</v>
      </c>
      <c r="H24" s="264">
        <v>1</v>
      </c>
      <c r="I24" s="264" t="s">
        <v>1259</v>
      </c>
    </row>
    <row r="25" spans="1:9" x14ac:dyDescent="0.4">
      <c r="A25" s="204">
        <f t="shared" si="1"/>
        <v>30</v>
      </c>
      <c r="B25" s="204" t="s">
        <v>1192</v>
      </c>
      <c r="C25" s="262">
        <v>44415</v>
      </c>
      <c r="D25" s="204" t="s">
        <v>1136</v>
      </c>
      <c r="E25" s="271" t="s">
        <v>1224</v>
      </c>
      <c r="F25" s="273" t="s">
        <v>1225</v>
      </c>
      <c r="G25" s="273" t="s">
        <v>1226</v>
      </c>
      <c r="H25" s="264">
        <v>1</v>
      </c>
      <c r="I25" s="264" t="s">
        <v>1259</v>
      </c>
    </row>
    <row r="26" spans="1:9" ht="79.2" hidden="1" x14ac:dyDescent="0.4">
      <c r="A26" s="204">
        <f t="shared" si="1"/>
        <v>31</v>
      </c>
      <c r="B26" s="204" t="s">
        <v>1192</v>
      </c>
      <c r="C26" s="262">
        <v>44415</v>
      </c>
      <c r="D26" s="204" t="s">
        <v>1137</v>
      </c>
      <c r="E26" s="271" t="s">
        <v>1227</v>
      </c>
      <c r="F26" s="269" t="s">
        <v>1230</v>
      </c>
      <c r="G26" s="269" t="s">
        <v>1231</v>
      </c>
      <c r="H26" s="264">
        <v>1</v>
      </c>
      <c r="I26" s="264" t="s">
        <v>1259</v>
      </c>
    </row>
    <row r="27" spans="1:9" hidden="1" x14ac:dyDescent="0.4">
      <c r="A27" s="204">
        <f t="shared" si="1"/>
        <v>32</v>
      </c>
      <c r="B27" s="204" t="s">
        <v>1192</v>
      </c>
      <c r="C27" s="262">
        <v>44415</v>
      </c>
      <c r="D27" s="204" t="s">
        <v>1137</v>
      </c>
      <c r="E27" s="271" t="s">
        <v>1228</v>
      </c>
      <c r="F27" s="273" t="s">
        <v>1246</v>
      </c>
      <c r="G27" s="273" t="s">
        <v>1251</v>
      </c>
      <c r="H27" s="264">
        <v>1</v>
      </c>
      <c r="I27" s="264" t="s">
        <v>1259</v>
      </c>
    </row>
    <row r="28" spans="1:9" hidden="1" x14ac:dyDescent="0.4">
      <c r="A28" s="204">
        <f>A21+1</f>
        <v>26</v>
      </c>
      <c r="B28" s="204" t="s">
        <v>1192</v>
      </c>
      <c r="C28" s="262">
        <v>44415</v>
      </c>
      <c r="D28" s="204" t="s">
        <v>1142</v>
      </c>
      <c r="E28" s="271" t="s">
        <v>1214</v>
      </c>
      <c r="F28" s="273" t="s">
        <v>1215</v>
      </c>
      <c r="G28" s="273" t="s">
        <v>1216</v>
      </c>
      <c r="H28" s="264">
        <v>1</v>
      </c>
      <c r="I28" s="264" t="s">
        <v>1259</v>
      </c>
    </row>
    <row r="29" spans="1:9" x14ac:dyDescent="0.4">
      <c r="A29" s="204">
        <f>A19+1</f>
        <v>20</v>
      </c>
      <c r="B29" s="204" t="s">
        <v>1192</v>
      </c>
      <c r="C29" s="262">
        <v>44415</v>
      </c>
      <c r="D29" s="204" t="s">
        <v>1136</v>
      </c>
      <c r="E29" s="271" t="s">
        <v>1202</v>
      </c>
      <c r="F29" s="273" t="s">
        <v>1237</v>
      </c>
      <c r="G29" s="273" t="s">
        <v>1237</v>
      </c>
      <c r="H29" s="264">
        <v>2</v>
      </c>
      <c r="I29" s="264" t="s">
        <v>1259</v>
      </c>
    </row>
    <row r="30" spans="1:9" x14ac:dyDescent="0.4">
      <c r="A30" s="204">
        <f>A35+1</f>
        <v>24</v>
      </c>
      <c r="B30" s="204" t="s">
        <v>1192</v>
      </c>
      <c r="C30" s="262">
        <v>44415</v>
      </c>
      <c r="D30" s="204" t="s">
        <v>1136</v>
      </c>
      <c r="E30" s="271" t="s">
        <v>1209</v>
      </c>
      <c r="F30" s="273" t="s">
        <v>1247</v>
      </c>
      <c r="G30" s="273" t="s">
        <v>1210</v>
      </c>
      <c r="H30" s="264">
        <v>3</v>
      </c>
      <c r="I30" s="264" t="s">
        <v>1259</v>
      </c>
    </row>
    <row r="31" spans="1:9" hidden="1" x14ac:dyDescent="0.4">
      <c r="A31" s="204">
        <f>A33+1</f>
        <v>18</v>
      </c>
      <c r="B31" s="204" t="s">
        <v>1192</v>
      </c>
      <c r="C31" s="262">
        <v>44415</v>
      </c>
      <c r="D31" s="204" t="s">
        <v>1137</v>
      </c>
      <c r="E31" s="271" t="s">
        <v>1201</v>
      </c>
      <c r="F31" s="273" t="s">
        <v>1237</v>
      </c>
      <c r="G31" s="273" t="s">
        <v>1237</v>
      </c>
      <c r="H31" s="264">
        <v>3</v>
      </c>
      <c r="I31" s="264" t="s">
        <v>1259</v>
      </c>
    </row>
    <row r="32" spans="1:9" hidden="1" x14ac:dyDescent="0.4">
      <c r="A32" s="204">
        <f>A18+1</f>
        <v>16</v>
      </c>
      <c r="B32" s="204" t="s">
        <v>1192</v>
      </c>
      <c r="C32" s="262">
        <v>44415</v>
      </c>
      <c r="D32" s="204" t="s">
        <v>1138</v>
      </c>
      <c r="E32" s="271" t="s">
        <v>1200</v>
      </c>
      <c r="F32" s="273" t="s">
        <v>1237</v>
      </c>
      <c r="G32" s="273" t="s">
        <v>1237</v>
      </c>
      <c r="H32" s="264">
        <v>3</v>
      </c>
      <c r="I32" s="264" t="s">
        <v>1259</v>
      </c>
    </row>
    <row r="33" spans="1:9" x14ac:dyDescent="0.4">
      <c r="A33" s="274">
        <f>A32+1</f>
        <v>17</v>
      </c>
      <c r="B33" s="274" t="s">
        <v>1192</v>
      </c>
      <c r="C33" s="275">
        <v>44415</v>
      </c>
      <c r="D33" s="274" t="s">
        <v>1136</v>
      </c>
      <c r="E33" s="276" t="s">
        <v>1197</v>
      </c>
      <c r="F33" s="277" t="s">
        <v>1238</v>
      </c>
      <c r="G33" s="277" t="s">
        <v>1239</v>
      </c>
      <c r="H33" s="278">
        <v>2</v>
      </c>
      <c r="I33" s="278" t="s">
        <v>1259</v>
      </c>
    </row>
    <row r="34" spans="1:9" hidden="1" x14ac:dyDescent="0.4">
      <c r="A34" s="204">
        <f>A20+1</f>
        <v>22</v>
      </c>
      <c r="B34" s="204" t="s">
        <v>1192</v>
      </c>
      <c r="C34" s="262">
        <v>44415</v>
      </c>
      <c r="D34" s="204" t="s">
        <v>1142</v>
      </c>
      <c r="E34" s="271" t="s">
        <v>1205</v>
      </c>
      <c r="F34" s="273" t="s">
        <v>1206</v>
      </c>
      <c r="G34" s="273" t="s">
        <v>1207</v>
      </c>
      <c r="H34" s="264">
        <v>1</v>
      </c>
      <c r="I34" s="264" t="s">
        <v>1259</v>
      </c>
    </row>
    <row r="35" spans="1:9" ht="21.45" hidden="1" customHeight="1" x14ac:dyDescent="0.4">
      <c r="A35" s="204">
        <f>A34+1</f>
        <v>23</v>
      </c>
      <c r="B35" s="204" t="s">
        <v>1192</v>
      </c>
      <c r="C35" s="262">
        <v>44415</v>
      </c>
      <c r="D35" s="204" t="s">
        <v>1142</v>
      </c>
      <c r="E35" s="271" t="s">
        <v>1208</v>
      </c>
      <c r="F35" s="273" t="s">
        <v>1217</v>
      </c>
      <c r="G35" s="273" t="s">
        <v>1233</v>
      </c>
      <c r="H35" s="264">
        <v>2</v>
      </c>
      <c r="I35" s="264" t="s">
        <v>1259</v>
      </c>
    </row>
    <row r="36" spans="1:9" hidden="1" x14ac:dyDescent="0.4">
      <c r="A36" s="204">
        <f>A35+1</f>
        <v>24</v>
      </c>
      <c r="B36" s="204" t="s">
        <v>1352</v>
      </c>
      <c r="C36" s="262">
        <v>44421</v>
      </c>
      <c r="D36" s="204" t="s">
        <v>1137</v>
      </c>
      <c r="E36" s="271" t="s">
        <v>1353</v>
      </c>
      <c r="F36" s="273" t="s">
        <v>1354</v>
      </c>
      <c r="G36" s="273"/>
      <c r="H36" s="264"/>
      <c r="I36" s="264" t="s">
        <v>1355</v>
      </c>
    </row>
    <row r="37" spans="1:9" hidden="1" x14ac:dyDescent="0.4">
      <c r="A37" s="204">
        <f>A36+1</f>
        <v>25</v>
      </c>
      <c r="B37" s="204" t="s">
        <v>1352</v>
      </c>
      <c r="C37" s="262">
        <v>44421</v>
      </c>
      <c r="D37" s="204" t="s">
        <v>67</v>
      </c>
      <c r="E37" s="271" t="s">
        <v>1356</v>
      </c>
      <c r="F37" s="273" t="s">
        <v>1403</v>
      </c>
      <c r="G37" s="273" t="s">
        <v>1403</v>
      </c>
      <c r="H37" s="264"/>
      <c r="I37" s="264"/>
    </row>
    <row r="38" spans="1:9" hidden="1" x14ac:dyDescent="0.4">
      <c r="A38" s="204">
        <f>A37+1</f>
        <v>26</v>
      </c>
      <c r="B38" s="204" t="s">
        <v>1352</v>
      </c>
      <c r="C38" s="262">
        <v>44423</v>
      </c>
      <c r="D38" s="204" t="s">
        <v>1142</v>
      </c>
      <c r="E38" s="271" t="s">
        <v>1402</v>
      </c>
      <c r="F38" s="273" t="s">
        <v>1403</v>
      </c>
      <c r="G38" s="273" t="s">
        <v>1403</v>
      </c>
      <c r="H38" s="264"/>
      <c r="I38" s="264"/>
    </row>
    <row r="39" spans="1:9" x14ac:dyDescent="0.4">
      <c r="A39" s="204"/>
      <c r="B39" s="204"/>
      <c r="C39" s="262"/>
      <c r="D39" s="204"/>
      <c r="E39" s="271"/>
      <c r="F39" s="273"/>
      <c r="G39" s="273"/>
      <c r="H39" s="264"/>
      <c r="I39" s="264"/>
    </row>
    <row r="40" spans="1:9" x14ac:dyDescent="0.4">
      <c r="A40" s="204"/>
      <c r="B40" s="204"/>
      <c r="C40" s="262"/>
      <c r="D40" s="204"/>
      <c r="E40" s="271"/>
      <c r="F40" s="273"/>
      <c r="G40" s="273"/>
      <c r="H40" s="264"/>
      <c r="I40" s="264"/>
    </row>
    <row r="41" spans="1:9" x14ac:dyDescent="0.4">
      <c r="A41" s="204"/>
      <c r="B41" s="204"/>
      <c r="C41" s="262"/>
      <c r="D41" s="204"/>
      <c r="E41" s="271"/>
      <c r="F41" s="273"/>
      <c r="G41" s="273"/>
      <c r="H41" s="264"/>
      <c r="I41" s="264"/>
    </row>
  </sheetData>
  <autoFilter ref="A3:I38" xr:uid="{5ABE4090-F8D1-4D5D-9EC3-5DD28B6B9DB5}">
    <filterColumn colId="3">
      <filters>
        <filter val="Convention"/>
        <filter val="인덱팅"/>
      </filters>
    </filterColumn>
  </autoFilter>
  <phoneticPr fontId="7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C5C3-C186-424C-907D-5EB18C299EA5}">
  <dimension ref="C2:S24"/>
  <sheetViews>
    <sheetView showGridLines="0" topLeftCell="A13" workbookViewId="0">
      <selection activeCell="E24" sqref="E24"/>
    </sheetView>
  </sheetViews>
  <sheetFormatPr defaultRowHeight="17.399999999999999" x14ac:dyDescent="0.4"/>
  <cols>
    <col min="4" max="4" width="14.296875" customWidth="1"/>
    <col min="5" max="5" width="19.59765625" customWidth="1"/>
  </cols>
  <sheetData>
    <row r="2" spans="3:19" x14ac:dyDescent="0.4">
      <c r="C2" s="115" t="s">
        <v>1033</v>
      </c>
      <c r="D2" s="115" t="s">
        <v>1028</v>
      </c>
      <c r="E2" s="115" t="s">
        <v>1028</v>
      </c>
      <c r="F2" s="115" t="s">
        <v>1032</v>
      </c>
    </row>
    <row r="3" spans="3:19" x14ac:dyDescent="0.4">
      <c r="C3" s="5">
        <v>1</v>
      </c>
      <c r="D3" s="5"/>
      <c r="E3" s="5" t="s">
        <v>1000</v>
      </c>
      <c r="F3" s="5"/>
    </row>
    <row r="4" spans="3:19" x14ac:dyDescent="0.4">
      <c r="C4" s="5">
        <f>C3+1</f>
        <v>2</v>
      </c>
      <c r="D4" s="5" t="s">
        <v>731</v>
      </c>
      <c r="E4" s="5" t="s">
        <v>1029</v>
      </c>
      <c r="F4" s="5"/>
      <c r="J4" s="103" t="s">
        <v>856</v>
      </c>
      <c r="K4" s="104"/>
      <c r="L4" s="104"/>
      <c r="M4" s="104"/>
      <c r="N4" s="104"/>
      <c r="O4" s="104"/>
      <c r="P4" s="104"/>
      <c r="Q4" s="104"/>
      <c r="R4" s="104"/>
      <c r="S4" s="104"/>
    </row>
    <row r="5" spans="3:19" x14ac:dyDescent="0.4">
      <c r="C5" s="5">
        <f t="shared" ref="C5:C24" si="0">C4+1</f>
        <v>3</v>
      </c>
      <c r="D5" s="5" t="s">
        <v>663</v>
      </c>
      <c r="E5" s="5"/>
      <c r="F5" s="5"/>
      <c r="J5" s="100" t="s">
        <v>857</v>
      </c>
      <c r="K5" s="104"/>
      <c r="L5" s="104"/>
      <c r="M5" s="104"/>
      <c r="N5" s="104"/>
      <c r="O5" s="104"/>
      <c r="P5" s="104"/>
      <c r="Q5" s="104"/>
      <c r="R5" s="104"/>
    </row>
    <row r="6" spans="3:19" x14ac:dyDescent="0.4">
      <c r="C6" s="5">
        <f t="shared" si="0"/>
        <v>4</v>
      </c>
      <c r="D6" s="5" t="s">
        <v>728</v>
      </c>
      <c r="E6" s="5" t="s">
        <v>664</v>
      </c>
      <c r="F6" s="5"/>
      <c r="J6" s="100" t="s">
        <v>859</v>
      </c>
      <c r="K6" s="104"/>
      <c r="L6" s="104"/>
      <c r="M6" s="104"/>
      <c r="N6" s="104"/>
      <c r="O6" s="104"/>
      <c r="P6" s="104"/>
      <c r="Q6" s="104"/>
      <c r="R6" s="104"/>
    </row>
    <row r="7" spans="3:19" x14ac:dyDescent="0.4">
      <c r="C7" s="5">
        <f t="shared" si="0"/>
        <v>5</v>
      </c>
      <c r="D7" s="5" t="s">
        <v>1257</v>
      </c>
      <c r="E7" s="5" t="s">
        <v>727</v>
      </c>
      <c r="F7" s="5"/>
      <c r="J7" s="100" t="s">
        <v>861</v>
      </c>
      <c r="K7" s="104"/>
      <c r="L7" s="104"/>
      <c r="M7" s="104"/>
      <c r="N7" s="104"/>
      <c r="O7" s="104"/>
      <c r="P7" s="104"/>
      <c r="Q7" s="104"/>
      <c r="R7" s="104"/>
    </row>
    <row r="8" spans="3:19" x14ac:dyDescent="0.4">
      <c r="C8" s="5">
        <f t="shared" si="0"/>
        <v>6</v>
      </c>
      <c r="D8" s="5" t="s">
        <v>729</v>
      </c>
      <c r="E8" s="5" t="s">
        <v>665</v>
      </c>
      <c r="F8" s="5"/>
      <c r="J8" s="100" t="s">
        <v>862</v>
      </c>
      <c r="K8" s="104"/>
      <c r="L8" s="104"/>
      <c r="M8" s="104"/>
      <c r="N8" s="104"/>
      <c r="O8" s="104"/>
      <c r="P8" s="104"/>
      <c r="Q8" s="104"/>
      <c r="R8" s="104"/>
    </row>
    <row r="9" spans="3:19" x14ac:dyDescent="0.4">
      <c r="C9" s="5">
        <f t="shared" si="0"/>
        <v>7</v>
      </c>
      <c r="D9" s="5" t="s">
        <v>666</v>
      </c>
      <c r="E9" s="5"/>
      <c r="F9" s="5"/>
      <c r="J9" s="100" t="s">
        <v>864</v>
      </c>
      <c r="K9" s="104"/>
      <c r="L9" s="104"/>
      <c r="M9" s="104"/>
      <c r="N9" s="104"/>
      <c r="O9" s="104"/>
      <c r="P9" s="104"/>
      <c r="Q9" s="104"/>
      <c r="R9" s="104"/>
      <c r="S9" s="104"/>
    </row>
    <row r="10" spans="3:19" x14ac:dyDescent="0.4">
      <c r="C10" s="5">
        <f t="shared" si="0"/>
        <v>8</v>
      </c>
      <c r="D10" s="5" t="s">
        <v>667</v>
      </c>
      <c r="E10" s="5"/>
      <c r="F10" s="5"/>
      <c r="J10" s="100" t="s">
        <v>858</v>
      </c>
    </row>
    <row r="11" spans="3:19" x14ac:dyDescent="0.4">
      <c r="C11" s="5">
        <f t="shared" si="0"/>
        <v>9</v>
      </c>
      <c r="D11" s="5" t="s">
        <v>668</v>
      </c>
      <c r="E11" s="5" t="s">
        <v>730</v>
      </c>
      <c r="F11" s="5"/>
      <c r="J11" s="100" t="s">
        <v>860</v>
      </c>
    </row>
    <row r="12" spans="3:19" x14ac:dyDescent="0.4">
      <c r="C12" s="5">
        <f t="shared" si="0"/>
        <v>10</v>
      </c>
      <c r="D12" s="5" t="s">
        <v>669</v>
      </c>
      <c r="E12" s="5"/>
      <c r="F12" s="5"/>
      <c r="J12" s="100" t="s">
        <v>863</v>
      </c>
    </row>
    <row r="13" spans="3:19" x14ac:dyDescent="0.4">
      <c r="C13" s="5">
        <f t="shared" si="0"/>
        <v>11</v>
      </c>
      <c r="D13" s="5" t="s">
        <v>670</v>
      </c>
      <c r="E13" s="5"/>
      <c r="F13" s="5"/>
    </row>
    <row r="14" spans="3:19" x14ac:dyDescent="0.4">
      <c r="C14" s="5">
        <f t="shared" si="0"/>
        <v>12</v>
      </c>
      <c r="D14" s="5" t="s">
        <v>732</v>
      </c>
      <c r="E14" s="5"/>
      <c r="F14" s="5"/>
    </row>
    <row r="15" spans="3:19" x14ac:dyDescent="0.4">
      <c r="C15" s="5">
        <f t="shared" si="0"/>
        <v>13</v>
      </c>
      <c r="D15" s="5" t="s">
        <v>733</v>
      </c>
      <c r="E15" s="5"/>
      <c r="F15" s="5"/>
    </row>
    <row r="16" spans="3:19" x14ac:dyDescent="0.4">
      <c r="C16" s="5">
        <f t="shared" si="0"/>
        <v>14</v>
      </c>
      <c r="D16" s="5" t="s">
        <v>870</v>
      </c>
      <c r="E16" s="5"/>
      <c r="F16" s="5"/>
    </row>
    <row r="17" spans="3:6" x14ac:dyDescent="0.4">
      <c r="C17" s="5">
        <f t="shared" si="0"/>
        <v>15</v>
      </c>
      <c r="D17" s="5" t="s">
        <v>894</v>
      </c>
      <c r="E17" s="5"/>
      <c r="F17" s="5"/>
    </row>
    <row r="18" spans="3:6" x14ac:dyDescent="0.4">
      <c r="C18" s="5">
        <f t="shared" si="0"/>
        <v>16</v>
      </c>
      <c r="D18" s="5"/>
      <c r="E18" s="5" t="s">
        <v>1001</v>
      </c>
      <c r="F18" s="5"/>
    </row>
    <row r="19" spans="3:6" x14ac:dyDescent="0.4">
      <c r="C19" s="5">
        <f t="shared" si="0"/>
        <v>17</v>
      </c>
      <c r="D19" s="5" t="s">
        <v>1027</v>
      </c>
      <c r="E19" s="5"/>
      <c r="F19" s="5"/>
    </row>
    <row r="20" spans="3:6" x14ac:dyDescent="0.4">
      <c r="C20" s="5">
        <f t="shared" si="0"/>
        <v>18</v>
      </c>
      <c r="D20" s="37" t="s">
        <v>1024</v>
      </c>
      <c r="E20" s="5" t="s">
        <v>1030</v>
      </c>
      <c r="F20" s="14" t="s">
        <v>1031</v>
      </c>
    </row>
    <row r="21" spans="3:6" x14ac:dyDescent="0.4">
      <c r="C21" s="5">
        <f t="shared" si="0"/>
        <v>19</v>
      </c>
      <c r="D21" s="97" t="s">
        <v>1024</v>
      </c>
      <c r="E21" s="3" t="s">
        <v>1034</v>
      </c>
      <c r="F21" s="3"/>
    </row>
    <row r="22" spans="3:6" x14ac:dyDescent="0.4">
      <c r="C22" s="5">
        <f t="shared" si="0"/>
        <v>20</v>
      </c>
      <c r="D22" s="33" t="s">
        <v>1103</v>
      </c>
      <c r="E22" s="33" t="s">
        <v>1102</v>
      </c>
      <c r="F22" s="3"/>
    </row>
    <row r="23" spans="3:6" x14ac:dyDescent="0.4">
      <c r="C23" s="5">
        <f t="shared" si="0"/>
        <v>21</v>
      </c>
      <c r="D23" s="3" t="s">
        <v>1270</v>
      </c>
      <c r="E23" s="33" t="s">
        <v>1111</v>
      </c>
      <c r="F23" s="3"/>
    </row>
    <row r="24" spans="3:6" x14ac:dyDescent="0.4">
      <c r="C24" s="5">
        <f t="shared" si="0"/>
        <v>22</v>
      </c>
      <c r="D24" t="s">
        <v>1269</v>
      </c>
    </row>
  </sheetData>
  <phoneticPr fontId="7" type="noConversion"/>
  <hyperlinks>
    <hyperlink ref="J5" r:id="rId1" xr:uid="{AF0148BD-B285-4A47-830F-C9ADD3AC23A4}"/>
    <hyperlink ref="J6" r:id="rId2" xr:uid="{7F66D037-094E-4591-92C4-D9359A059392}"/>
    <hyperlink ref="J7" r:id="rId3" xr:uid="{066494D2-F4D2-410E-968A-50766D6A0C2A}"/>
    <hyperlink ref="J8" r:id="rId4" xr:uid="{D54C4FEE-9DF4-4A2A-83E2-F69306D1EB50}"/>
    <hyperlink ref="J11" r:id="rId5" location="most-loved-dreaded-and-wanted" xr:uid="{CD5BF12D-59FF-4E94-AFFE-49EB75B55B77}"/>
    <hyperlink ref="J12" r:id="rId6" xr:uid="{2E60DB8F-145F-4053-B078-30B68F8C3897}"/>
    <hyperlink ref="J9" r:id="rId7" xr:uid="{333CA01E-171C-4D39-8FD9-3A07E88B8628}"/>
    <hyperlink ref="J10" r:id="rId8" xr:uid="{8C6DAF80-DC51-4B41-903F-8FBB05B2B79C}"/>
  </hyperlinks>
  <pageMargins left="0.7" right="0.7" top="0.75" bottom="0.75" header="0.3" footer="0.3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86A8-932C-4E78-B4BC-CFEF3B4664B7}">
  <dimension ref="B3:E62"/>
  <sheetViews>
    <sheetView showGridLines="0" topLeftCell="A52" workbookViewId="0">
      <selection activeCell="B61" sqref="B61"/>
    </sheetView>
  </sheetViews>
  <sheetFormatPr defaultRowHeight="17.399999999999999" outlineLevelRow="1" x14ac:dyDescent="0.4"/>
  <cols>
    <col min="2" max="2" width="27.69921875" style="13" bestFit="1" customWidth="1"/>
    <col min="3" max="4" width="9.5" style="13" bestFit="1" customWidth="1"/>
    <col min="5" max="5" width="8.69921875" style="13"/>
  </cols>
  <sheetData>
    <row r="3" spans="2:5" x14ac:dyDescent="0.4">
      <c r="B3" s="402" t="s">
        <v>29</v>
      </c>
      <c r="C3" s="401" t="s">
        <v>32</v>
      </c>
      <c r="D3" s="401"/>
      <c r="E3" s="402" t="s">
        <v>495</v>
      </c>
    </row>
    <row r="4" spans="2:5" x14ac:dyDescent="0.4">
      <c r="B4" s="402"/>
      <c r="C4" s="38" t="s">
        <v>31</v>
      </c>
      <c r="D4" s="38" t="s">
        <v>34</v>
      </c>
      <c r="E4" s="402"/>
    </row>
    <row r="5" spans="2:5" x14ac:dyDescent="0.4">
      <c r="B5" s="39" t="s">
        <v>439</v>
      </c>
      <c r="C5" s="39"/>
      <c r="D5" s="39"/>
      <c r="E5" s="39"/>
    </row>
    <row r="6" spans="2:5" x14ac:dyDescent="0.4">
      <c r="B6" s="39" t="s">
        <v>67</v>
      </c>
      <c r="C6" s="39"/>
      <c r="D6" s="39"/>
      <c r="E6" s="39"/>
    </row>
    <row r="7" spans="2:5" x14ac:dyDescent="0.4">
      <c r="B7" s="39" t="s">
        <v>279</v>
      </c>
      <c r="C7" s="39"/>
      <c r="D7" s="39"/>
      <c r="E7" s="39"/>
    </row>
    <row r="8" spans="2:5" x14ac:dyDescent="0.4">
      <c r="B8" s="39" t="s">
        <v>440</v>
      </c>
      <c r="C8" s="39"/>
      <c r="D8" s="39"/>
      <c r="E8" s="39"/>
    </row>
    <row r="9" spans="2:5" outlineLevel="1" x14ac:dyDescent="0.4">
      <c r="B9" s="40" t="s">
        <v>441</v>
      </c>
      <c r="C9" s="39"/>
      <c r="D9" s="39"/>
      <c r="E9" s="39"/>
    </row>
    <row r="10" spans="2:5" outlineLevel="1" x14ac:dyDescent="0.4">
      <c r="B10" s="40" t="s">
        <v>442</v>
      </c>
      <c r="C10" s="39"/>
      <c r="D10" s="39"/>
      <c r="E10" s="39"/>
    </row>
    <row r="11" spans="2:5" outlineLevel="1" x14ac:dyDescent="0.4">
      <c r="B11" s="40" t="s">
        <v>443</v>
      </c>
      <c r="C11" s="39"/>
      <c r="D11" s="39"/>
      <c r="E11" s="39"/>
    </row>
    <row r="12" spans="2:5" outlineLevel="1" x14ac:dyDescent="0.4">
      <c r="B12" s="40" t="s">
        <v>444</v>
      </c>
      <c r="C12" s="39"/>
      <c r="D12" s="39"/>
      <c r="E12" s="39"/>
    </row>
    <row r="13" spans="2:5" outlineLevel="1" x14ac:dyDescent="0.4">
      <c r="B13" s="40" t="s">
        <v>445</v>
      </c>
      <c r="C13" s="39"/>
      <c r="D13" s="39"/>
      <c r="E13" s="39"/>
    </row>
    <row r="14" spans="2:5" outlineLevel="1" x14ac:dyDescent="0.4">
      <c r="B14" s="41" t="s">
        <v>446</v>
      </c>
      <c r="C14" s="39"/>
      <c r="D14" s="39"/>
      <c r="E14" s="39"/>
    </row>
    <row r="15" spans="2:5" outlineLevel="1" x14ac:dyDescent="0.4">
      <c r="B15" s="41" t="s">
        <v>447</v>
      </c>
      <c r="C15" s="39"/>
      <c r="D15" s="39"/>
      <c r="E15" s="39"/>
    </row>
    <row r="16" spans="2:5" outlineLevel="1" x14ac:dyDescent="0.4">
      <c r="B16" s="41" t="s">
        <v>448</v>
      </c>
      <c r="C16" s="39"/>
      <c r="D16" s="39"/>
      <c r="E16" s="39"/>
    </row>
    <row r="17" spans="2:5" outlineLevel="1" x14ac:dyDescent="0.4">
      <c r="B17" s="41" t="s">
        <v>449</v>
      </c>
      <c r="C17" s="39"/>
      <c r="D17" s="39"/>
      <c r="E17" s="39"/>
    </row>
    <row r="18" spans="2:5" outlineLevel="1" x14ac:dyDescent="0.4">
      <c r="B18" s="41" t="s">
        <v>450</v>
      </c>
      <c r="C18" s="39"/>
      <c r="D18" s="39"/>
      <c r="E18" s="39"/>
    </row>
    <row r="19" spans="2:5" outlineLevel="1" x14ac:dyDescent="0.4">
      <c r="B19" s="40" t="s">
        <v>451</v>
      </c>
      <c r="C19" s="39"/>
      <c r="D19" s="39"/>
      <c r="E19" s="39"/>
    </row>
    <row r="20" spans="2:5" outlineLevel="1" x14ac:dyDescent="0.4">
      <c r="B20" s="41" t="s">
        <v>452</v>
      </c>
      <c r="C20" s="39"/>
      <c r="D20" s="39"/>
      <c r="E20" s="39"/>
    </row>
    <row r="21" spans="2:5" outlineLevel="1" x14ac:dyDescent="0.4">
      <c r="B21" s="41" t="s">
        <v>453</v>
      </c>
      <c r="C21" s="39"/>
      <c r="D21" s="39"/>
      <c r="E21" s="39"/>
    </row>
    <row r="22" spans="2:5" outlineLevel="1" x14ac:dyDescent="0.4">
      <c r="B22" s="41" t="s">
        <v>454</v>
      </c>
      <c r="C22" s="39"/>
      <c r="D22" s="39"/>
      <c r="E22" s="39"/>
    </row>
    <row r="23" spans="2:5" outlineLevel="1" x14ac:dyDescent="0.4">
      <c r="B23" s="41" t="s">
        <v>455</v>
      </c>
      <c r="C23" s="39"/>
      <c r="D23" s="39"/>
      <c r="E23" s="39"/>
    </row>
    <row r="24" spans="2:5" outlineLevel="1" x14ac:dyDescent="0.4">
      <c r="B24" s="41" t="s">
        <v>456</v>
      </c>
      <c r="C24" s="39"/>
      <c r="D24" s="39"/>
      <c r="E24" s="39"/>
    </row>
    <row r="25" spans="2:5" outlineLevel="1" x14ac:dyDescent="0.4">
      <c r="B25" s="41" t="s">
        <v>457</v>
      </c>
      <c r="C25" s="39"/>
      <c r="D25" s="39"/>
      <c r="E25" s="39"/>
    </row>
    <row r="26" spans="2:5" outlineLevel="1" x14ac:dyDescent="0.4">
      <c r="B26" s="41" t="s">
        <v>458</v>
      </c>
      <c r="C26" s="39"/>
      <c r="D26" s="39"/>
      <c r="E26" s="39"/>
    </row>
    <row r="27" spans="2:5" outlineLevel="1" x14ac:dyDescent="0.4">
      <c r="B27" s="42" t="s">
        <v>459</v>
      </c>
      <c r="C27" s="39"/>
      <c r="D27" s="39"/>
      <c r="E27" s="39"/>
    </row>
    <row r="28" spans="2:5" outlineLevel="1" x14ac:dyDescent="0.4">
      <c r="B28" s="42" t="s">
        <v>460</v>
      </c>
      <c r="C28" s="39"/>
      <c r="D28" s="39"/>
      <c r="E28" s="39"/>
    </row>
    <row r="29" spans="2:5" outlineLevel="1" x14ac:dyDescent="0.4">
      <c r="B29" s="42" t="s">
        <v>461</v>
      </c>
      <c r="C29" s="39"/>
      <c r="D29" s="39"/>
      <c r="E29" s="39"/>
    </row>
    <row r="30" spans="2:5" outlineLevel="1" x14ac:dyDescent="0.4">
      <c r="B30" s="42" t="s">
        <v>462</v>
      </c>
      <c r="C30" s="39"/>
      <c r="D30" s="39"/>
      <c r="E30" s="39"/>
    </row>
    <row r="31" spans="2:5" outlineLevel="1" x14ac:dyDescent="0.4">
      <c r="B31" s="42" t="s">
        <v>463</v>
      </c>
      <c r="C31" s="39"/>
      <c r="D31" s="39"/>
      <c r="E31" s="39"/>
    </row>
    <row r="32" spans="2:5" outlineLevel="1" x14ac:dyDescent="0.4">
      <c r="B32" s="41" t="s">
        <v>464</v>
      </c>
      <c r="C32" s="39"/>
      <c r="D32" s="39"/>
      <c r="E32" s="39"/>
    </row>
    <row r="33" spans="2:5" outlineLevel="1" x14ac:dyDescent="0.4">
      <c r="B33" s="42" t="s">
        <v>465</v>
      </c>
      <c r="C33" s="39"/>
      <c r="D33" s="39"/>
      <c r="E33" s="39"/>
    </row>
    <row r="34" spans="2:5" outlineLevel="1" x14ac:dyDescent="0.4">
      <c r="B34" s="42" t="s">
        <v>466</v>
      </c>
      <c r="C34" s="39"/>
      <c r="D34" s="39"/>
      <c r="E34" s="39"/>
    </row>
    <row r="35" spans="2:5" outlineLevel="1" x14ac:dyDescent="0.4">
      <c r="B35" s="42" t="s">
        <v>467</v>
      </c>
      <c r="C35" s="39"/>
      <c r="D35" s="39"/>
      <c r="E35" s="39"/>
    </row>
    <row r="36" spans="2:5" outlineLevel="1" x14ac:dyDescent="0.4">
      <c r="B36" s="42" t="s">
        <v>468</v>
      </c>
      <c r="C36" s="39"/>
      <c r="D36" s="39"/>
      <c r="E36" s="39"/>
    </row>
    <row r="37" spans="2:5" outlineLevel="1" x14ac:dyDescent="0.4">
      <c r="B37" s="42" t="s">
        <v>469</v>
      </c>
      <c r="C37" s="39"/>
      <c r="D37" s="39"/>
      <c r="E37" s="39"/>
    </row>
    <row r="38" spans="2:5" outlineLevel="1" x14ac:dyDescent="0.4">
      <c r="B38" s="41" t="s">
        <v>470</v>
      </c>
      <c r="C38" s="39"/>
      <c r="D38" s="39"/>
      <c r="E38" s="39"/>
    </row>
    <row r="39" spans="2:5" outlineLevel="1" x14ac:dyDescent="0.4">
      <c r="B39" s="41" t="s">
        <v>471</v>
      </c>
      <c r="C39" s="39"/>
      <c r="D39" s="39"/>
      <c r="E39" s="39"/>
    </row>
    <row r="40" spans="2:5" outlineLevel="1" x14ac:dyDescent="0.4">
      <c r="B40" s="42" t="s">
        <v>472</v>
      </c>
      <c r="C40" s="39"/>
      <c r="D40" s="39"/>
      <c r="E40" s="39"/>
    </row>
    <row r="41" spans="2:5" outlineLevel="1" x14ac:dyDescent="0.4">
      <c r="B41" s="42" t="s">
        <v>473</v>
      </c>
      <c r="C41" s="39"/>
      <c r="D41" s="39"/>
      <c r="E41" s="39"/>
    </row>
    <row r="42" spans="2:5" outlineLevel="1" x14ac:dyDescent="0.4">
      <c r="B42" s="43" t="s">
        <v>474</v>
      </c>
      <c r="C42" s="39"/>
      <c r="D42" s="39"/>
      <c r="E42" s="39"/>
    </row>
    <row r="43" spans="2:5" s="45" customFormat="1" outlineLevel="1" x14ac:dyDescent="0.4">
      <c r="B43" s="43" t="s">
        <v>475</v>
      </c>
      <c r="C43" s="44">
        <v>44384</v>
      </c>
      <c r="D43" s="44">
        <v>44384</v>
      </c>
      <c r="E43" s="40"/>
    </row>
    <row r="44" spans="2:5" s="45" customFormat="1" outlineLevel="1" x14ac:dyDescent="0.4">
      <c r="B44" s="42" t="s">
        <v>476</v>
      </c>
      <c r="C44" s="44">
        <v>44384</v>
      </c>
      <c r="D44" s="44">
        <v>44384</v>
      </c>
      <c r="E44" s="40"/>
    </row>
    <row r="45" spans="2:5" s="45" customFormat="1" outlineLevel="1" x14ac:dyDescent="0.4">
      <c r="B45" s="42" t="s">
        <v>477</v>
      </c>
      <c r="C45" s="44">
        <v>44384</v>
      </c>
      <c r="D45" s="44">
        <v>44384</v>
      </c>
      <c r="E45" s="40" t="s">
        <v>661</v>
      </c>
    </row>
    <row r="46" spans="2:5" s="45" customFormat="1" outlineLevel="1" x14ac:dyDescent="0.4">
      <c r="B46" s="42" t="s">
        <v>478</v>
      </c>
      <c r="C46" s="44">
        <v>44384</v>
      </c>
      <c r="D46" s="44">
        <v>44384</v>
      </c>
      <c r="E46" s="40" t="s">
        <v>662</v>
      </c>
    </row>
    <row r="47" spans="2:5" s="45" customFormat="1" outlineLevel="1" x14ac:dyDescent="0.4">
      <c r="B47" s="42" t="s">
        <v>479</v>
      </c>
      <c r="C47" s="44">
        <v>44384</v>
      </c>
      <c r="D47" s="44">
        <v>44384</v>
      </c>
      <c r="E47" s="40" t="s">
        <v>671</v>
      </c>
    </row>
    <row r="48" spans="2:5" s="45" customFormat="1" outlineLevel="1" x14ac:dyDescent="0.4">
      <c r="B48" s="41" t="s">
        <v>480</v>
      </c>
      <c r="C48" s="44">
        <v>44384</v>
      </c>
      <c r="D48" s="44">
        <v>44384</v>
      </c>
      <c r="E48" s="40" t="s">
        <v>672</v>
      </c>
    </row>
    <row r="49" spans="2:5" s="45" customFormat="1" outlineLevel="1" x14ac:dyDescent="0.4">
      <c r="B49" s="41" t="s">
        <v>481</v>
      </c>
      <c r="C49" s="44">
        <v>44385</v>
      </c>
      <c r="D49" s="44">
        <v>44385</v>
      </c>
      <c r="E49" s="40" t="s">
        <v>675</v>
      </c>
    </row>
    <row r="50" spans="2:5" s="45" customFormat="1" outlineLevel="1" x14ac:dyDescent="0.4">
      <c r="B50" s="41" t="s">
        <v>482</v>
      </c>
      <c r="C50" s="44">
        <v>44385</v>
      </c>
      <c r="D50" s="44">
        <v>44385</v>
      </c>
      <c r="E50" s="40"/>
    </row>
    <row r="51" spans="2:5" s="45" customFormat="1" outlineLevel="1" x14ac:dyDescent="0.4">
      <c r="B51" s="42" t="s">
        <v>483</v>
      </c>
      <c r="C51" s="44">
        <v>44385</v>
      </c>
      <c r="D51" s="44">
        <v>44385</v>
      </c>
      <c r="E51" s="40"/>
    </row>
    <row r="52" spans="2:5" s="45" customFormat="1" outlineLevel="1" x14ac:dyDescent="0.4">
      <c r="B52" s="42" t="s">
        <v>484</v>
      </c>
      <c r="C52" s="44">
        <v>44385</v>
      </c>
      <c r="D52" s="44">
        <v>44385</v>
      </c>
      <c r="E52" s="40"/>
    </row>
    <row r="53" spans="2:5" s="45" customFormat="1" outlineLevel="1" x14ac:dyDescent="0.4">
      <c r="B53" s="42" t="s">
        <v>485</v>
      </c>
      <c r="C53" s="44">
        <v>44385</v>
      </c>
      <c r="D53" s="44"/>
      <c r="E53" s="40"/>
    </row>
    <row r="54" spans="2:5" outlineLevel="1" x14ac:dyDescent="0.4">
      <c r="B54" s="41" t="s">
        <v>486</v>
      </c>
      <c r="C54" s="39"/>
      <c r="D54" s="39"/>
      <c r="E54" s="39"/>
    </row>
    <row r="55" spans="2:5" outlineLevel="1" x14ac:dyDescent="0.4">
      <c r="B55" s="42" t="s">
        <v>487</v>
      </c>
      <c r="C55" s="39"/>
      <c r="D55" s="39"/>
      <c r="E55" s="39"/>
    </row>
    <row r="56" spans="2:5" outlineLevel="1" x14ac:dyDescent="0.4">
      <c r="B56" s="41" t="s">
        <v>488</v>
      </c>
      <c r="C56" s="39"/>
      <c r="D56" s="39"/>
      <c r="E56" s="39"/>
    </row>
    <row r="57" spans="2:5" outlineLevel="1" x14ac:dyDescent="0.4">
      <c r="B57" s="42" t="s">
        <v>489</v>
      </c>
      <c r="C57" s="39"/>
      <c r="D57" s="39"/>
      <c r="E57" s="39"/>
    </row>
    <row r="58" spans="2:5" outlineLevel="1" x14ac:dyDescent="0.4">
      <c r="B58" s="42" t="s">
        <v>490</v>
      </c>
      <c r="C58" s="39"/>
      <c r="D58" s="39"/>
      <c r="E58" s="39"/>
    </row>
    <row r="59" spans="2:5" outlineLevel="1" x14ac:dyDescent="0.4">
      <c r="B59" s="42" t="s">
        <v>491</v>
      </c>
      <c r="C59" s="39"/>
      <c r="D59" s="39"/>
      <c r="E59" s="39"/>
    </row>
    <row r="60" spans="2:5" outlineLevel="1" x14ac:dyDescent="0.4">
      <c r="B60" s="41" t="s">
        <v>492</v>
      </c>
      <c r="C60" s="39"/>
      <c r="D60" s="39"/>
      <c r="E60" s="39"/>
    </row>
    <row r="61" spans="2:5" outlineLevel="1" x14ac:dyDescent="0.4">
      <c r="B61" s="42" t="s">
        <v>493</v>
      </c>
      <c r="C61" s="39"/>
      <c r="D61" s="39"/>
      <c r="E61" s="39"/>
    </row>
    <row r="62" spans="2:5" outlineLevel="1" x14ac:dyDescent="0.4">
      <c r="B62" s="42" t="s">
        <v>494</v>
      </c>
      <c r="C62" s="39"/>
      <c r="D62" s="39"/>
      <c r="E62" s="39"/>
    </row>
  </sheetData>
  <dataConsolidate/>
  <mergeCells count="3">
    <mergeCell ref="C3:D3"/>
    <mergeCell ref="B3:B4"/>
    <mergeCell ref="E3:E4"/>
  </mergeCells>
  <phoneticPr fontId="7" type="noConversion"/>
  <conditionalFormatting sqref="D5">
    <cfRule type="expression" dxfId="2" priority="2">
      <formula>$D5&gt;0.5</formula>
    </cfRule>
  </conditionalFormatting>
  <conditionalFormatting sqref="B5:E62">
    <cfRule type="expression" dxfId="1" priority="1">
      <formula>$D5&gt;0.5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9B98-B869-4EF6-BA5A-6E3C9694FFFB}">
  <dimension ref="B1:S352"/>
  <sheetViews>
    <sheetView showGridLines="0" zoomScaleNormal="100" workbookViewId="0">
      <pane xSplit="2" ySplit="3" topLeftCell="C4" activePane="bottomRight" state="frozen"/>
      <selection activeCell="C2" sqref="C2"/>
      <selection pane="topRight" activeCell="C2" sqref="C2"/>
      <selection pane="bottomLeft" activeCell="C2" sqref="C2"/>
      <selection pane="bottomRight" activeCell="F3" sqref="F3:H4"/>
    </sheetView>
  </sheetViews>
  <sheetFormatPr defaultColWidth="8.69921875" defaultRowHeight="17.399999999999999" x14ac:dyDescent="0.4"/>
  <cols>
    <col min="1" max="3" width="8.69921875" style="104"/>
    <col min="4" max="4" width="16.796875" style="104" bestFit="1" customWidth="1"/>
    <col min="5" max="5" width="16.796875" style="104" customWidth="1"/>
    <col min="6" max="6" width="19.19921875" style="187" customWidth="1"/>
    <col min="7" max="7" width="40.296875" style="104" customWidth="1"/>
    <col min="8" max="8" width="31.296875" style="186" customWidth="1"/>
    <col min="9" max="9" width="101.19921875" style="186" customWidth="1"/>
    <col min="10" max="10" width="19.19921875" style="187" customWidth="1"/>
    <col min="11" max="11" width="8.69921875" style="186"/>
    <col min="12" max="16" width="8.69921875" style="104"/>
    <col min="17" max="17" width="14.19921875" style="104" bestFit="1" customWidth="1"/>
    <col min="18" max="18" width="68.296875" style="104" bestFit="1" customWidth="1"/>
    <col min="19" max="19" width="125.5" style="104" bestFit="1" customWidth="1"/>
    <col min="20" max="16384" width="8.69921875" style="104"/>
  </cols>
  <sheetData>
    <row r="1" spans="2:19" x14ac:dyDescent="0.4">
      <c r="H1" s="186">
        <f>100/21</f>
        <v>4.7619047619047619</v>
      </c>
    </row>
    <row r="2" spans="2:19" x14ac:dyDescent="0.4">
      <c r="K2" s="188">
        <f>(COUNTA(J:J)-1)/MAX(B:B)</f>
        <v>0.11627906976744186</v>
      </c>
    </row>
    <row r="3" spans="2:19" x14ac:dyDescent="0.4">
      <c r="B3" s="189" t="s">
        <v>40</v>
      </c>
      <c r="C3" s="189" t="s">
        <v>72</v>
      </c>
      <c r="D3" s="189" t="s">
        <v>72</v>
      </c>
      <c r="E3" s="112" t="s">
        <v>1125</v>
      </c>
      <c r="F3" s="189" t="s">
        <v>757</v>
      </c>
      <c r="G3" s="189" t="s">
        <v>73</v>
      </c>
      <c r="H3" s="190" t="s">
        <v>74</v>
      </c>
      <c r="I3" s="190" t="s">
        <v>39</v>
      </c>
      <c r="J3" s="189" t="s">
        <v>225</v>
      </c>
    </row>
    <row r="4" spans="2:19" x14ac:dyDescent="0.4">
      <c r="B4" s="98">
        <v>1</v>
      </c>
      <c r="C4" s="98" t="s">
        <v>67</v>
      </c>
      <c r="D4" s="112" t="s">
        <v>496</v>
      </c>
      <c r="E4" s="112"/>
      <c r="F4" s="98" t="s">
        <v>243</v>
      </c>
      <c r="G4" s="98" t="s">
        <v>242</v>
      </c>
      <c r="H4" s="109"/>
      <c r="I4" s="109" t="s">
        <v>244</v>
      </c>
      <c r="J4" s="98" t="s">
        <v>247</v>
      </c>
    </row>
    <row r="5" spans="2:19" x14ac:dyDescent="0.4">
      <c r="B5" s="98">
        <f>B4+1</f>
        <v>2</v>
      </c>
      <c r="C5" s="98" t="s">
        <v>67</v>
      </c>
      <c r="D5" s="112" t="s">
        <v>1424</v>
      </c>
      <c r="E5" s="112" t="s">
        <v>1125</v>
      </c>
      <c r="F5" s="112" t="s">
        <v>1049</v>
      </c>
      <c r="G5" s="98" t="s">
        <v>68</v>
      </c>
      <c r="H5" s="109" t="s">
        <v>69</v>
      </c>
      <c r="I5" s="109"/>
      <c r="J5" s="98" t="s">
        <v>226</v>
      </c>
      <c r="Q5" s="98" t="s">
        <v>82</v>
      </c>
      <c r="R5" s="98" t="s">
        <v>75</v>
      </c>
      <c r="S5" s="98"/>
    </row>
    <row r="6" spans="2:19" x14ac:dyDescent="0.4">
      <c r="B6" s="98">
        <f>B5+1</f>
        <v>3</v>
      </c>
      <c r="C6" s="98" t="s">
        <v>67</v>
      </c>
      <c r="D6" s="112" t="s">
        <v>343</v>
      </c>
      <c r="E6" s="112"/>
      <c r="F6" s="112" t="s">
        <v>1408</v>
      </c>
      <c r="G6" s="98" t="s">
        <v>68</v>
      </c>
      <c r="H6" s="109" t="s">
        <v>1409</v>
      </c>
      <c r="I6" s="109"/>
      <c r="J6" s="98"/>
      <c r="Q6" s="293"/>
      <c r="R6" s="293"/>
      <c r="S6" s="293"/>
    </row>
    <row r="7" spans="2:19" x14ac:dyDescent="0.4">
      <c r="B7" s="98">
        <f t="shared" ref="B7:B70" si="0">B6+1</f>
        <v>4</v>
      </c>
      <c r="C7" s="98" t="s">
        <v>67</v>
      </c>
      <c r="D7" s="112" t="s">
        <v>1424</v>
      </c>
      <c r="E7" s="112" t="s">
        <v>1125</v>
      </c>
      <c r="F7" s="112" t="s">
        <v>1410</v>
      </c>
      <c r="G7" s="98" t="s">
        <v>1411</v>
      </c>
      <c r="H7" s="109" t="s">
        <v>1413</v>
      </c>
      <c r="I7" s="109"/>
      <c r="J7" s="98"/>
      <c r="Q7" s="293"/>
      <c r="R7" s="293"/>
      <c r="S7" s="293"/>
    </row>
    <row r="8" spans="2:19" x14ac:dyDescent="0.4">
      <c r="B8" s="98">
        <f t="shared" si="0"/>
        <v>5</v>
      </c>
      <c r="C8" s="98" t="s">
        <v>67</v>
      </c>
      <c r="D8" s="112" t="s">
        <v>1337</v>
      </c>
      <c r="E8" s="112"/>
      <c r="F8" s="112" t="s">
        <v>1412</v>
      </c>
      <c r="G8" s="98" t="s">
        <v>1411</v>
      </c>
      <c r="H8" s="109" t="s">
        <v>1414</v>
      </c>
      <c r="I8" s="109"/>
      <c r="J8" s="98"/>
      <c r="Q8" s="293"/>
      <c r="R8" s="293"/>
      <c r="S8" s="293"/>
    </row>
    <row r="9" spans="2:19" x14ac:dyDescent="0.4">
      <c r="B9" s="98">
        <f t="shared" si="0"/>
        <v>6</v>
      </c>
      <c r="C9" s="98" t="s">
        <v>67</v>
      </c>
      <c r="D9" s="112" t="s">
        <v>1337</v>
      </c>
      <c r="E9" s="112"/>
      <c r="F9" s="112" t="s">
        <v>1050</v>
      </c>
      <c r="G9" s="98" t="s">
        <v>71</v>
      </c>
      <c r="H9" s="109" t="s">
        <v>70</v>
      </c>
      <c r="I9" s="109"/>
      <c r="J9" s="98" t="s">
        <v>226</v>
      </c>
    </row>
    <row r="10" spans="2:19" x14ac:dyDescent="0.4">
      <c r="B10" s="98">
        <f t="shared" si="0"/>
        <v>7</v>
      </c>
      <c r="C10" s="98" t="s">
        <v>67</v>
      </c>
      <c r="D10" s="112" t="s">
        <v>1424</v>
      </c>
      <c r="E10" s="112" t="s">
        <v>1125</v>
      </c>
      <c r="F10" s="112" t="s">
        <v>1051</v>
      </c>
      <c r="G10" s="98" t="s">
        <v>78</v>
      </c>
      <c r="H10" s="109" t="s">
        <v>76</v>
      </c>
      <c r="I10" s="109"/>
      <c r="J10" s="98" t="s">
        <v>281</v>
      </c>
    </row>
    <row r="11" spans="2:19" x14ac:dyDescent="0.4">
      <c r="B11" s="98">
        <f t="shared" si="0"/>
        <v>8</v>
      </c>
      <c r="C11" s="98" t="s">
        <v>67</v>
      </c>
      <c r="D11" s="112" t="s">
        <v>496</v>
      </c>
      <c r="E11" s="112"/>
      <c r="F11" s="112" t="s">
        <v>1052</v>
      </c>
      <c r="G11" s="98" t="s">
        <v>96</v>
      </c>
      <c r="H11" s="109" t="s">
        <v>97</v>
      </c>
      <c r="I11" s="109" t="s">
        <v>98</v>
      </c>
      <c r="J11" s="98" t="s">
        <v>226</v>
      </c>
      <c r="K11" s="191" t="s">
        <v>228</v>
      </c>
    </row>
    <row r="12" spans="2:19" x14ac:dyDescent="0.4">
      <c r="B12" s="98">
        <f t="shared" si="0"/>
        <v>9</v>
      </c>
      <c r="C12" s="98" t="s">
        <v>67</v>
      </c>
      <c r="D12" s="112" t="s">
        <v>1424</v>
      </c>
      <c r="E12" s="112" t="s">
        <v>1125</v>
      </c>
      <c r="F12" s="112" t="s">
        <v>1053</v>
      </c>
      <c r="G12" s="98" t="s">
        <v>221</v>
      </c>
      <c r="H12" s="109" t="s">
        <v>99</v>
      </c>
      <c r="I12" s="109" t="s">
        <v>222</v>
      </c>
      <c r="J12" s="98" t="s">
        <v>226</v>
      </c>
    </row>
    <row r="13" spans="2:19" x14ac:dyDescent="0.4">
      <c r="B13" s="98">
        <f t="shared" si="0"/>
        <v>10</v>
      </c>
      <c r="C13" s="98" t="s">
        <v>67</v>
      </c>
      <c r="D13" s="112" t="s">
        <v>496</v>
      </c>
      <c r="E13" s="112"/>
      <c r="F13" s="112" t="s">
        <v>1054</v>
      </c>
      <c r="G13" s="98" t="s">
        <v>79</v>
      </c>
      <c r="H13" s="109" t="s">
        <v>77</v>
      </c>
      <c r="I13" s="109" t="s">
        <v>296</v>
      </c>
      <c r="J13" s="98" t="s">
        <v>226</v>
      </c>
    </row>
    <row r="14" spans="2:19" x14ac:dyDescent="0.4">
      <c r="B14" s="98">
        <f t="shared" si="0"/>
        <v>11</v>
      </c>
      <c r="C14" s="98" t="s">
        <v>67</v>
      </c>
      <c r="D14" s="112" t="s">
        <v>496</v>
      </c>
      <c r="E14" s="112"/>
      <c r="F14" s="98" t="s">
        <v>80</v>
      </c>
      <c r="G14" s="98" t="s">
        <v>81</v>
      </c>
      <c r="H14" s="109" t="s">
        <v>80</v>
      </c>
      <c r="I14" s="109"/>
      <c r="J14" s="98" t="s">
        <v>226</v>
      </c>
    </row>
    <row r="15" spans="2:19" x14ac:dyDescent="0.4">
      <c r="B15" s="98">
        <f t="shared" si="0"/>
        <v>12</v>
      </c>
      <c r="C15" s="98" t="s">
        <v>67</v>
      </c>
      <c r="D15" s="112" t="s">
        <v>1337</v>
      </c>
      <c r="E15" s="112"/>
      <c r="F15" s="98" t="s">
        <v>1415</v>
      </c>
      <c r="G15" s="98" t="s">
        <v>1416</v>
      </c>
      <c r="H15" s="109" t="s">
        <v>1417</v>
      </c>
      <c r="I15" s="109"/>
      <c r="J15" s="98"/>
    </row>
    <row r="16" spans="2:19" x14ac:dyDescent="0.4">
      <c r="B16" s="98">
        <f t="shared" si="0"/>
        <v>13</v>
      </c>
      <c r="C16" s="98" t="s">
        <v>67</v>
      </c>
      <c r="D16" s="112" t="s">
        <v>1337</v>
      </c>
      <c r="E16" s="112" t="s">
        <v>1125</v>
      </c>
      <c r="F16" s="98" t="s">
        <v>1418</v>
      </c>
      <c r="G16" s="98" t="s">
        <v>1423</v>
      </c>
      <c r="H16" s="109" t="s">
        <v>1420</v>
      </c>
      <c r="I16" s="109"/>
      <c r="J16" s="98"/>
    </row>
    <row r="17" spans="2:10" x14ac:dyDescent="0.4">
      <c r="B17" s="98">
        <f t="shared" si="0"/>
        <v>14</v>
      </c>
      <c r="C17" s="98" t="s">
        <v>67</v>
      </c>
      <c r="D17" s="112" t="s">
        <v>1337</v>
      </c>
      <c r="E17" s="112"/>
      <c r="F17" s="98" t="s">
        <v>1419</v>
      </c>
      <c r="G17" s="98" t="s">
        <v>1422</v>
      </c>
      <c r="H17" s="109" t="s">
        <v>1421</v>
      </c>
      <c r="I17" s="109"/>
      <c r="J17" s="98"/>
    </row>
    <row r="18" spans="2:10" x14ac:dyDescent="0.4">
      <c r="B18" s="98">
        <f t="shared" si="0"/>
        <v>15</v>
      </c>
      <c r="C18" s="98" t="s">
        <v>67</v>
      </c>
      <c r="D18" s="112" t="s">
        <v>1337</v>
      </c>
      <c r="E18" s="112"/>
      <c r="F18" s="98" t="s">
        <v>1426</v>
      </c>
      <c r="G18" s="98" t="s">
        <v>1429</v>
      </c>
      <c r="H18" s="109" t="s">
        <v>1427</v>
      </c>
      <c r="I18" s="109" t="s">
        <v>1428</v>
      </c>
      <c r="J18" s="98"/>
    </row>
    <row r="19" spans="2:10" x14ac:dyDescent="0.4">
      <c r="B19" s="98">
        <f t="shared" si="0"/>
        <v>16</v>
      </c>
      <c r="C19" s="98" t="s">
        <v>67</v>
      </c>
      <c r="D19" s="112" t="s">
        <v>496</v>
      </c>
      <c r="E19" s="112"/>
      <c r="F19" s="98" t="s">
        <v>103</v>
      </c>
      <c r="G19" s="98" t="s">
        <v>103</v>
      </c>
      <c r="H19" s="109" t="s">
        <v>104</v>
      </c>
      <c r="I19" s="109" t="s">
        <v>227</v>
      </c>
      <c r="J19" s="98" t="s">
        <v>226</v>
      </c>
    </row>
    <row r="20" spans="2:10" x14ac:dyDescent="0.4">
      <c r="B20" s="98">
        <f t="shared" si="0"/>
        <v>17</v>
      </c>
      <c r="C20" s="98" t="s">
        <v>67</v>
      </c>
      <c r="D20" s="112" t="s">
        <v>496</v>
      </c>
      <c r="E20" s="112"/>
      <c r="F20" s="98" t="s">
        <v>83</v>
      </c>
      <c r="G20" s="98" t="s">
        <v>83</v>
      </c>
      <c r="H20" s="109" t="s">
        <v>84</v>
      </c>
      <c r="I20" s="109"/>
      <c r="J20" s="98" t="s">
        <v>332</v>
      </c>
    </row>
    <row r="21" spans="2:10" x14ac:dyDescent="0.4">
      <c r="B21" s="98">
        <f t="shared" si="0"/>
        <v>18</v>
      </c>
      <c r="C21" s="98" t="s">
        <v>67</v>
      </c>
      <c r="D21" s="112" t="s">
        <v>496</v>
      </c>
      <c r="E21" s="112"/>
      <c r="F21" s="98" t="s">
        <v>85</v>
      </c>
      <c r="G21" s="98" t="s">
        <v>85</v>
      </c>
      <c r="H21" s="109" t="s">
        <v>86</v>
      </c>
      <c r="I21" s="109" t="s">
        <v>87</v>
      </c>
      <c r="J21" s="98" t="s">
        <v>332</v>
      </c>
    </row>
    <row r="22" spans="2:10" x14ac:dyDescent="0.4">
      <c r="B22" s="98">
        <f t="shared" si="0"/>
        <v>19</v>
      </c>
      <c r="C22" s="98" t="s">
        <v>67</v>
      </c>
      <c r="D22" s="112" t="s">
        <v>496</v>
      </c>
      <c r="E22" s="112"/>
      <c r="F22" s="98" t="s">
        <v>88</v>
      </c>
      <c r="G22" s="98" t="s">
        <v>88</v>
      </c>
      <c r="H22" s="109" t="s">
        <v>89</v>
      </c>
      <c r="I22" s="109" t="s">
        <v>246</v>
      </c>
      <c r="J22" s="98"/>
    </row>
    <row r="23" spans="2:10" x14ac:dyDescent="0.4">
      <c r="B23" s="98">
        <f t="shared" si="0"/>
        <v>20</v>
      </c>
      <c r="C23" s="98" t="s">
        <v>67</v>
      </c>
      <c r="D23" s="112" t="s">
        <v>496</v>
      </c>
      <c r="E23" s="112"/>
      <c r="F23" s="98" t="s">
        <v>90</v>
      </c>
      <c r="G23" s="98" t="s">
        <v>90</v>
      </c>
      <c r="H23" s="109" t="s">
        <v>91</v>
      </c>
      <c r="I23" s="109" t="s">
        <v>92</v>
      </c>
      <c r="J23" s="98" t="s">
        <v>332</v>
      </c>
    </row>
    <row r="24" spans="2:10" x14ac:dyDescent="0.4">
      <c r="B24" s="98">
        <f t="shared" si="0"/>
        <v>21</v>
      </c>
      <c r="C24" s="98" t="s">
        <v>67</v>
      </c>
      <c r="D24" s="112" t="s">
        <v>496</v>
      </c>
      <c r="E24" s="112"/>
      <c r="F24" s="98" t="s">
        <v>93</v>
      </c>
      <c r="G24" s="98" t="s">
        <v>93</v>
      </c>
      <c r="H24" s="109" t="s">
        <v>94</v>
      </c>
      <c r="I24" s="109" t="s">
        <v>95</v>
      </c>
      <c r="J24" s="98" t="s">
        <v>332</v>
      </c>
    </row>
    <row r="25" spans="2:10" x14ac:dyDescent="0.4">
      <c r="B25" s="98">
        <f t="shared" si="0"/>
        <v>22</v>
      </c>
      <c r="C25" s="98" t="s">
        <v>67</v>
      </c>
      <c r="D25" s="112" t="s">
        <v>496</v>
      </c>
      <c r="E25" s="112"/>
      <c r="F25" s="98" t="s">
        <v>100</v>
      </c>
      <c r="G25" s="98" t="s">
        <v>100</v>
      </c>
      <c r="H25" s="109" t="s">
        <v>101</v>
      </c>
      <c r="I25" s="109" t="s">
        <v>102</v>
      </c>
      <c r="J25" s="98"/>
    </row>
    <row r="26" spans="2:10" x14ac:dyDescent="0.4">
      <c r="B26" s="98">
        <f t="shared" si="0"/>
        <v>23</v>
      </c>
      <c r="C26" s="98" t="s">
        <v>67</v>
      </c>
      <c r="D26" s="112" t="s">
        <v>496</v>
      </c>
      <c r="E26" s="112"/>
      <c r="F26" s="98" t="s">
        <v>105</v>
      </c>
      <c r="G26" s="98" t="s">
        <v>105</v>
      </c>
      <c r="H26" s="109" t="s">
        <v>106</v>
      </c>
      <c r="I26" s="109" t="s">
        <v>107</v>
      </c>
      <c r="J26" s="98" t="s">
        <v>332</v>
      </c>
    </row>
    <row r="27" spans="2:10" x14ac:dyDescent="0.4">
      <c r="B27" s="98">
        <f t="shared" si="0"/>
        <v>24</v>
      </c>
      <c r="C27" s="98" t="s">
        <v>67</v>
      </c>
      <c r="D27" s="112" t="s">
        <v>496</v>
      </c>
      <c r="E27" s="112"/>
      <c r="F27" s="98" t="s">
        <v>108</v>
      </c>
      <c r="G27" s="98" t="s">
        <v>108</v>
      </c>
      <c r="H27" s="109" t="s">
        <v>109</v>
      </c>
      <c r="I27" s="109" t="s">
        <v>110</v>
      </c>
      <c r="J27" s="98"/>
    </row>
    <row r="28" spans="2:10" x14ac:dyDescent="0.4">
      <c r="B28" s="98">
        <f t="shared" si="0"/>
        <v>25</v>
      </c>
      <c r="C28" s="98" t="s">
        <v>67</v>
      </c>
      <c r="D28" s="98" t="s">
        <v>111</v>
      </c>
      <c r="E28" s="98"/>
      <c r="F28" s="98" t="s">
        <v>111</v>
      </c>
      <c r="G28" s="98" t="s">
        <v>111</v>
      </c>
      <c r="H28" s="109" t="s">
        <v>112</v>
      </c>
      <c r="I28" s="109" t="s">
        <v>113</v>
      </c>
      <c r="J28" s="98"/>
    </row>
    <row r="29" spans="2:10" x14ac:dyDescent="0.4">
      <c r="B29" s="98">
        <f t="shared" si="0"/>
        <v>26</v>
      </c>
      <c r="C29" s="98" t="s">
        <v>67</v>
      </c>
      <c r="D29" s="98" t="s">
        <v>111</v>
      </c>
      <c r="E29" s="98"/>
      <c r="F29" s="98" t="s">
        <v>1055</v>
      </c>
      <c r="G29" s="98" t="s">
        <v>1061</v>
      </c>
      <c r="H29" s="185" t="s">
        <v>1024</v>
      </c>
      <c r="I29" s="185" t="s">
        <v>1148</v>
      </c>
      <c r="J29" s="98"/>
    </row>
    <row r="30" spans="2:10" x14ac:dyDescent="0.4">
      <c r="B30" s="98">
        <f t="shared" si="0"/>
        <v>27</v>
      </c>
      <c r="C30" s="98" t="s">
        <v>67</v>
      </c>
      <c r="D30" s="98" t="s">
        <v>111</v>
      </c>
      <c r="E30" s="98"/>
      <c r="F30" s="98" t="s">
        <v>1056</v>
      </c>
      <c r="G30" s="98" t="s">
        <v>1060</v>
      </c>
      <c r="H30" s="185" t="s">
        <v>1024</v>
      </c>
      <c r="I30" s="185" t="s">
        <v>343</v>
      </c>
      <c r="J30" s="98"/>
    </row>
    <row r="31" spans="2:10" x14ac:dyDescent="0.4">
      <c r="B31" s="98">
        <f t="shared" si="0"/>
        <v>28</v>
      </c>
      <c r="C31" s="98" t="s">
        <v>67</v>
      </c>
      <c r="D31" s="98" t="s">
        <v>111</v>
      </c>
      <c r="E31" s="98"/>
      <c r="F31" s="98" t="s">
        <v>1057</v>
      </c>
      <c r="G31" s="98" t="s">
        <v>1062</v>
      </c>
      <c r="H31" s="185" t="s">
        <v>1024</v>
      </c>
      <c r="I31" s="185" t="s">
        <v>343</v>
      </c>
      <c r="J31" s="98"/>
    </row>
    <row r="32" spans="2:10" x14ac:dyDescent="0.4">
      <c r="B32" s="98">
        <f t="shared" si="0"/>
        <v>29</v>
      </c>
      <c r="C32" s="98" t="s">
        <v>67</v>
      </c>
      <c r="D32" s="98" t="s">
        <v>111</v>
      </c>
      <c r="E32" s="98"/>
      <c r="F32" s="98" t="s">
        <v>1058</v>
      </c>
      <c r="G32" s="98" t="s">
        <v>1063</v>
      </c>
      <c r="H32" s="185" t="s">
        <v>1024</v>
      </c>
      <c r="I32" s="185" t="s">
        <v>343</v>
      </c>
      <c r="J32" s="98"/>
    </row>
    <row r="33" spans="2:10" x14ac:dyDescent="0.4">
      <c r="B33" s="98">
        <f t="shared" si="0"/>
        <v>30</v>
      </c>
      <c r="C33" s="98" t="s">
        <v>67</v>
      </c>
      <c r="D33" s="98" t="s">
        <v>111</v>
      </c>
      <c r="E33" s="98"/>
      <c r="F33" s="98" t="s">
        <v>1059</v>
      </c>
      <c r="G33" s="98" t="s">
        <v>1064</v>
      </c>
      <c r="H33" s="185" t="s">
        <v>1024</v>
      </c>
      <c r="I33" s="185" t="s">
        <v>343</v>
      </c>
      <c r="J33" s="98"/>
    </row>
    <row r="34" spans="2:10" x14ac:dyDescent="0.4">
      <c r="B34" s="98">
        <f t="shared" si="0"/>
        <v>31</v>
      </c>
      <c r="C34" s="98" t="s">
        <v>67</v>
      </c>
      <c r="D34" s="98" t="s">
        <v>111</v>
      </c>
      <c r="E34" s="98"/>
      <c r="F34" s="98" t="s">
        <v>114</v>
      </c>
      <c r="G34" s="109" t="s">
        <v>116</v>
      </c>
      <c r="H34" s="109" t="s">
        <v>115</v>
      </c>
      <c r="I34" s="185" t="s">
        <v>343</v>
      </c>
      <c r="J34" s="98"/>
    </row>
    <row r="35" spans="2:10" x14ac:dyDescent="0.4">
      <c r="B35" s="98">
        <f t="shared" si="0"/>
        <v>32</v>
      </c>
      <c r="C35" s="98" t="s">
        <v>67</v>
      </c>
      <c r="D35" s="98" t="s">
        <v>111</v>
      </c>
      <c r="E35" s="98"/>
      <c r="F35" s="98" t="s">
        <v>117</v>
      </c>
      <c r="G35" s="109" t="s">
        <v>119</v>
      </c>
      <c r="H35" s="109" t="s">
        <v>118</v>
      </c>
      <c r="I35" s="185" t="s">
        <v>343</v>
      </c>
      <c r="J35" s="98"/>
    </row>
    <row r="36" spans="2:10" x14ac:dyDescent="0.4">
      <c r="B36" s="98">
        <f t="shared" si="0"/>
        <v>33</v>
      </c>
      <c r="C36" s="98" t="s">
        <v>67</v>
      </c>
      <c r="D36" s="98" t="s">
        <v>111</v>
      </c>
      <c r="E36" s="98"/>
      <c r="F36" s="98" t="s">
        <v>120</v>
      </c>
      <c r="G36" s="109" t="s">
        <v>122</v>
      </c>
      <c r="H36" s="109" t="s">
        <v>121</v>
      </c>
      <c r="I36" s="185" t="s">
        <v>343</v>
      </c>
      <c r="J36" s="98"/>
    </row>
    <row r="37" spans="2:10" x14ac:dyDescent="0.4">
      <c r="B37" s="98">
        <f t="shared" si="0"/>
        <v>34</v>
      </c>
      <c r="C37" s="98" t="s">
        <v>67</v>
      </c>
      <c r="D37" s="98" t="s">
        <v>111</v>
      </c>
      <c r="E37" s="98"/>
      <c r="F37" s="98" t="s">
        <v>123</v>
      </c>
      <c r="G37" s="109" t="s">
        <v>125</v>
      </c>
      <c r="H37" s="109" t="s">
        <v>124</v>
      </c>
      <c r="I37" s="185" t="s">
        <v>343</v>
      </c>
      <c r="J37" s="98"/>
    </row>
    <row r="38" spans="2:10" x14ac:dyDescent="0.4">
      <c r="B38" s="98">
        <f t="shared" si="0"/>
        <v>35</v>
      </c>
      <c r="C38" s="98" t="s">
        <v>67</v>
      </c>
      <c r="D38" s="98" t="s">
        <v>111</v>
      </c>
      <c r="E38" s="98"/>
      <c r="F38" s="98" t="s">
        <v>126</v>
      </c>
      <c r="G38" s="109" t="s">
        <v>128</v>
      </c>
      <c r="H38" s="109" t="s">
        <v>127</v>
      </c>
      <c r="I38" s="185" t="s">
        <v>343</v>
      </c>
      <c r="J38" s="98"/>
    </row>
    <row r="39" spans="2:10" x14ac:dyDescent="0.4">
      <c r="B39" s="98">
        <f t="shared" si="0"/>
        <v>36</v>
      </c>
      <c r="C39" s="98" t="s">
        <v>67</v>
      </c>
      <c r="D39" s="98" t="s">
        <v>111</v>
      </c>
      <c r="E39" s="98"/>
      <c r="F39" s="98" t="s">
        <v>129</v>
      </c>
      <c r="G39" s="109" t="s">
        <v>131</v>
      </c>
      <c r="H39" s="109" t="s">
        <v>130</v>
      </c>
      <c r="I39" s="185" t="s">
        <v>343</v>
      </c>
      <c r="J39" s="98"/>
    </row>
    <row r="40" spans="2:10" x14ac:dyDescent="0.4">
      <c r="B40" s="98">
        <f t="shared" si="0"/>
        <v>37</v>
      </c>
      <c r="C40" s="98" t="s">
        <v>67</v>
      </c>
      <c r="D40" s="98" t="s">
        <v>111</v>
      </c>
      <c r="E40" s="98"/>
      <c r="F40" s="98" t="s">
        <v>132</v>
      </c>
      <c r="G40" s="109" t="s">
        <v>134</v>
      </c>
      <c r="H40" s="109" t="s">
        <v>133</v>
      </c>
      <c r="I40" s="185" t="s">
        <v>343</v>
      </c>
      <c r="J40" s="98" t="s">
        <v>1171</v>
      </c>
    </row>
    <row r="41" spans="2:10" x14ac:dyDescent="0.4">
      <c r="B41" s="98">
        <f t="shared" si="0"/>
        <v>38</v>
      </c>
      <c r="C41" s="98" t="s">
        <v>67</v>
      </c>
      <c r="D41" s="98" t="s">
        <v>111</v>
      </c>
      <c r="E41" s="98"/>
      <c r="F41" s="98" t="s">
        <v>135</v>
      </c>
      <c r="G41" s="109" t="s">
        <v>137</v>
      </c>
      <c r="H41" s="109" t="s">
        <v>136</v>
      </c>
      <c r="I41" s="185" t="s">
        <v>343</v>
      </c>
      <c r="J41" s="98" t="s">
        <v>1171</v>
      </c>
    </row>
    <row r="42" spans="2:10" x14ac:dyDescent="0.4">
      <c r="B42" s="98">
        <f t="shared" si="0"/>
        <v>39</v>
      </c>
      <c r="C42" s="98" t="s">
        <v>67</v>
      </c>
      <c r="D42" s="98" t="s">
        <v>111</v>
      </c>
      <c r="E42" s="98"/>
      <c r="F42" s="98" t="s">
        <v>1168</v>
      </c>
      <c r="G42" s="109" t="s">
        <v>1169</v>
      </c>
      <c r="H42" s="109" t="s">
        <v>1170</v>
      </c>
      <c r="I42" s="185" t="s">
        <v>343</v>
      </c>
      <c r="J42" s="98" t="s">
        <v>1171</v>
      </c>
    </row>
    <row r="43" spans="2:10" x14ac:dyDescent="0.4">
      <c r="B43" s="98">
        <f t="shared" si="0"/>
        <v>40</v>
      </c>
      <c r="C43" s="98" t="s">
        <v>67</v>
      </c>
      <c r="D43" s="98" t="s">
        <v>111</v>
      </c>
      <c r="E43" s="98"/>
      <c r="F43" s="98" t="s">
        <v>138</v>
      </c>
      <c r="G43" s="109" t="s">
        <v>140</v>
      </c>
      <c r="H43" s="109" t="s">
        <v>139</v>
      </c>
      <c r="I43" s="185" t="s">
        <v>343</v>
      </c>
      <c r="J43" s="98"/>
    </row>
    <row r="44" spans="2:10" x14ac:dyDescent="0.4">
      <c r="B44" s="98">
        <f t="shared" si="0"/>
        <v>41</v>
      </c>
      <c r="C44" s="98" t="s">
        <v>67</v>
      </c>
      <c r="D44" s="98" t="s">
        <v>111</v>
      </c>
      <c r="E44" s="98"/>
      <c r="F44" s="98" t="s">
        <v>1065</v>
      </c>
      <c r="G44" s="109" t="s">
        <v>1065</v>
      </c>
      <c r="H44" s="109"/>
      <c r="I44" s="185" t="s">
        <v>343</v>
      </c>
      <c r="J44" s="98"/>
    </row>
    <row r="45" spans="2:10" x14ac:dyDescent="0.4">
      <c r="B45" s="98">
        <f t="shared" si="0"/>
        <v>42</v>
      </c>
      <c r="C45" s="98" t="s">
        <v>67</v>
      </c>
      <c r="D45" s="98" t="s">
        <v>111</v>
      </c>
      <c r="E45" s="98"/>
      <c r="F45" s="98" t="s">
        <v>1066</v>
      </c>
      <c r="G45" s="109" t="s">
        <v>1066</v>
      </c>
      <c r="H45" s="109"/>
      <c r="I45" s="109" t="s">
        <v>141</v>
      </c>
      <c r="J45" s="98"/>
    </row>
    <row r="46" spans="2:10" x14ac:dyDescent="0.4">
      <c r="B46" s="98">
        <f t="shared" si="0"/>
        <v>43</v>
      </c>
      <c r="C46" s="98" t="s">
        <v>67</v>
      </c>
      <c r="D46" s="112" t="s">
        <v>1067</v>
      </c>
      <c r="E46" s="112"/>
      <c r="F46" s="98" t="s">
        <v>142</v>
      </c>
      <c r="G46" s="109" t="s">
        <v>236</v>
      </c>
      <c r="H46" s="109" t="s">
        <v>143</v>
      </c>
      <c r="I46" s="109"/>
      <c r="J46" s="98" t="s">
        <v>1171</v>
      </c>
    </row>
    <row r="47" spans="2:10" x14ac:dyDescent="0.4">
      <c r="B47" s="98">
        <f t="shared" si="0"/>
        <v>44</v>
      </c>
      <c r="C47" s="98" t="s">
        <v>67</v>
      </c>
      <c r="D47" s="112" t="s">
        <v>1067</v>
      </c>
      <c r="E47" s="112"/>
      <c r="F47" s="98" t="s">
        <v>144</v>
      </c>
      <c r="G47" s="109" t="s">
        <v>235</v>
      </c>
      <c r="H47" s="109" t="s">
        <v>145</v>
      </c>
      <c r="I47" s="109"/>
      <c r="J47" s="98" t="s">
        <v>1171</v>
      </c>
    </row>
    <row r="48" spans="2:10" x14ac:dyDescent="0.4">
      <c r="B48" s="98">
        <f t="shared" si="0"/>
        <v>45</v>
      </c>
      <c r="C48" s="98" t="s">
        <v>67</v>
      </c>
      <c r="D48" s="112" t="s">
        <v>1067</v>
      </c>
      <c r="E48" s="112"/>
      <c r="F48" s="98" t="s">
        <v>146</v>
      </c>
      <c r="G48" s="109" t="s">
        <v>234</v>
      </c>
      <c r="H48" s="109" t="s">
        <v>147</v>
      </c>
      <c r="I48" s="109"/>
      <c r="J48" s="98" t="s">
        <v>1171</v>
      </c>
    </row>
    <row r="49" spans="2:10" ht="34.049999999999997" customHeight="1" x14ac:dyDescent="0.4">
      <c r="B49" s="98">
        <f t="shared" si="0"/>
        <v>46</v>
      </c>
      <c r="C49" s="98" t="s">
        <v>67</v>
      </c>
      <c r="D49" s="112" t="s">
        <v>1067</v>
      </c>
      <c r="E49" s="112"/>
      <c r="F49" s="98" t="s">
        <v>148</v>
      </c>
      <c r="G49" s="109" t="s">
        <v>150</v>
      </c>
      <c r="H49" s="109" t="s">
        <v>149</v>
      </c>
      <c r="I49" s="109"/>
      <c r="J49" s="98"/>
    </row>
    <row r="50" spans="2:10" x14ac:dyDescent="0.4">
      <c r="B50" s="98">
        <f t="shared" si="0"/>
        <v>47</v>
      </c>
      <c r="C50" s="98" t="s">
        <v>67</v>
      </c>
      <c r="D50" s="112" t="s">
        <v>496</v>
      </c>
      <c r="E50" s="112"/>
      <c r="F50" s="98" t="s">
        <v>151</v>
      </c>
      <c r="G50" s="109" t="s">
        <v>153</v>
      </c>
      <c r="H50" s="109" t="s">
        <v>152</v>
      </c>
      <c r="I50" s="109"/>
      <c r="J50" s="98"/>
    </row>
    <row r="51" spans="2:10" x14ac:dyDescent="0.4">
      <c r="B51" s="98">
        <f t="shared" si="0"/>
        <v>48</v>
      </c>
      <c r="C51" s="98" t="s">
        <v>67</v>
      </c>
      <c r="D51" s="112" t="s">
        <v>496</v>
      </c>
      <c r="E51" s="112"/>
      <c r="F51" s="98" t="s">
        <v>154</v>
      </c>
      <c r="G51" s="109" t="s">
        <v>156</v>
      </c>
      <c r="H51" s="109" t="s">
        <v>155</v>
      </c>
      <c r="I51" s="109"/>
      <c r="J51" s="98"/>
    </row>
    <row r="52" spans="2:10" x14ac:dyDescent="0.4">
      <c r="B52" s="98">
        <f t="shared" si="0"/>
        <v>49</v>
      </c>
      <c r="C52" s="98" t="s">
        <v>67</v>
      </c>
      <c r="D52" s="112" t="s">
        <v>157</v>
      </c>
      <c r="E52" s="112"/>
      <c r="F52" s="98" t="s">
        <v>157</v>
      </c>
      <c r="G52" s="109" t="s">
        <v>159</v>
      </c>
      <c r="H52" s="185" t="s">
        <v>343</v>
      </c>
      <c r="I52" s="109"/>
      <c r="J52" s="98"/>
    </row>
    <row r="53" spans="2:10" x14ac:dyDescent="0.4">
      <c r="B53" s="98">
        <f t="shared" si="0"/>
        <v>50</v>
      </c>
      <c r="C53" s="98" t="s">
        <v>67</v>
      </c>
      <c r="D53" s="112" t="s">
        <v>157</v>
      </c>
      <c r="E53" s="112"/>
      <c r="F53" s="112" t="s">
        <v>1068</v>
      </c>
      <c r="G53" s="109" t="s">
        <v>160</v>
      </c>
      <c r="H53" s="109" t="s">
        <v>158</v>
      </c>
      <c r="I53" s="109"/>
      <c r="J53" s="98"/>
    </row>
    <row r="54" spans="2:10" x14ac:dyDescent="0.4">
      <c r="B54" s="98">
        <f t="shared" si="0"/>
        <v>51</v>
      </c>
      <c r="C54" s="98" t="s">
        <v>67</v>
      </c>
      <c r="D54" s="112" t="s">
        <v>157</v>
      </c>
      <c r="E54" s="112"/>
      <c r="F54" s="112" t="s">
        <v>1070</v>
      </c>
      <c r="G54" s="109" t="s">
        <v>161</v>
      </c>
      <c r="H54" s="109"/>
      <c r="I54" s="109"/>
      <c r="J54" s="98"/>
    </row>
    <row r="55" spans="2:10" x14ac:dyDescent="0.4">
      <c r="B55" s="98">
        <f t="shared" si="0"/>
        <v>52</v>
      </c>
      <c r="C55" s="98" t="s">
        <v>67</v>
      </c>
      <c r="D55" s="112" t="s">
        <v>1071</v>
      </c>
      <c r="E55" s="112"/>
      <c r="F55" s="112" t="s">
        <v>1073</v>
      </c>
      <c r="G55" s="109" t="s">
        <v>1072</v>
      </c>
      <c r="H55" s="109"/>
      <c r="I55" s="109" t="s">
        <v>1079</v>
      </c>
      <c r="J55" s="98"/>
    </row>
    <row r="56" spans="2:10" x14ac:dyDescent="0.4">
      <c r="B56" s="98">
        <f t="shared" si="0"/>
        <v>53</v>
      </c>
      <c r="C56" s="98" t="s">
        <v>67</v>
      </c>
      <c r="D56" s="112" t="s">
        <v>1071</v>
      </c>
      <c r="E56" s="112"/>
      <c r="F56" s="112" t="s">
        <v>1075</v>
      </c>
      <c r="G56" s="109" t="s">
        <v>1074</v>
      </c>
      <c r="H56" s="109"/>
      <c r="I56" s="109" t="s">
        <v>1079</v>
      </c>
      <c r="J56" s="98"/>
    </row>
    <row r="57" spans="2:10" x14ac:dyDescent="0.4">
      <c r="B57" s="98">
        <f t="shared" si="0"/>
        <v>54</v>
      </c>
      <c r="C57" s="98" t="s">
        <v>67</v>
      </c>
      <c r="D57" s="112" t="s">
        <v>1071</v>
      </c>
      <c r="E57" s="112"/>
      <c r="F57" s="112" t="s">
        <v>1076</v>
      </c>
      <c r="G57" s="109" t="s">
        <v>1077</v>
      </c>
      <c r="H57" s="109"/>
      <c r="I57" s="109" t="s">
        <v>1079</v>
      </c>
      <c r="J57" s="98"/>
    </row>
    <row r="58" spans="2:10" x14ac:dyDescent="0.4">
      <c r="B58" s="98">
        <f t="shared" si="0"/>
        <v>55</v>
      </c>
      <c r="C58" s="98" t="s">
        <v>67</v>
      </c>
      <c r="D58" s="112" t="s">
        <v>1071</v>
      </c>
      <c r="E58" s="112"/>
      <c r="F58" s="112" t="s">
        <v>1069</v>
      </c>
      <c r="G58" s="109" t="s">
        <v>1078</v>
      </c>
      <c r="H58" s="109"/>
      <c r="I58" s="109" t="s">
        <v>1079</v>
      </c>
      <c r="J58" s="98"/>
    </row>
    <row r="59" spans="2:10" x14ac:dyDescent="0.4">
      <c r="B59" s="98">
        <f t="shared" si="0"/>
        <v>56</v>
      </c>
      <c r="C59" s="98" t="s">
        <v>67</v>
      </c>
      <c r="D59" s="112" t="s">
        <v>157</v>
      </c>
      <c r="E59" s="112"/>
      <c r="F59" s="112" t="s">
        <v>1172</v>
      </c>
      <c r="G59" s="109" t="s">
        <v>1179</v>
      </c>
      <c r="H59" s="109"/>
      <c r="I59" s="109"/>
      <c r="J59" s="98"/>
    </row>
    <row r="60" spans="2:10" x14ac:dyDescent="0.4">
      <c r="B60" s="98">
        <f t="shared" si="0"/>
        <v>57</v>
      </c>
      <c r="C60" s="98" t="s">
        <v>67</v>
      </c>
      <c r="D60" s="112" t="s">
        <v>157</v>
      </c>
      <c r="E60" s="112"/>
      <c r="F60" s="112" t="s">
        <v>1173</v>
      </c>
      <c r="G60" s="109" t="s">
        <v>1185</v>
      </c>
      <c r="H60" s="109"/>
      <c r="I60" s="109"/>
      <c r="J60" s="98"/>
    </row>
    <row r="61" spans="2:10" x14ac:dyDescent="0.4">
      <c r="B61" s="98">
        <f t="shared" si="0"/>
        <v>58</v>
      </c>
      <c r="C61" s="98" t="s">
        <v>67</v>
      </c>
      <c r="D61" s="112" t="s">
        <v>157</v>
      </c>
      <c r="E61" s="112"/>
      <c r="F61" s="112" t="s">
        <v>1174</v>
      </c>
      <c r="G61" s="109" t="s">
        <v>1180</v>
      </c>
      <c r="H61" s="109"/>
      <c r="I61" s="109"/>
      <c r="J61" s="98" t="s">
        <v>245</v>
      </c>
    </row>
    <row r="62" spans="2:10" x14ac:dyDescent="0.4">
      <c r="B62" s="98">
        <f t="shared" si="0"/>
        <v>59</v>
      </c>
      <c r="C62" s="98" t="s">
        <v>67</v>
      </c>
      <c r="D62" s="112" t="s">
        <v>157</v>
      </c>
      <c r="E62" s="112"/>
      <c r="F62" s="112"/>
      <c r="G62" s="109" t="s">
        <v>162</v>
      </c>
      <c r="H62" s="109"/>
      <c r="I62" s="109"/>
      <c r="J62" s="98"/>
    </row>
    <row r="63" spans="2:10" x14ac:dyDescent="0.4">
      <c r="B63" s="98">
        <f t="shared" si="0"/>
        <v>60</v>
      </c>
      <c r="C63" s="98" t="s">
        <v>67</v>
      </c>
      <c r="D63" s="112" t="s">
        <v>157</v>
      </c>
      <c r="E63" s="112"/>
      <c r="F63" s="112" t="s">
        <v>1175</v>
      </c>
      <c r="G63" s="109" t="s">
        <v>1181</v>
      </c>
      <c r="H63" s="109"/>
      <c r="I63" s="109"/>
      <c r="J63" s="98"/>
    </row>
    <row r="64" spans="2:10" x14ac:dyDescent="0.4">
      <c r="B64" s="98">
        <f t="shared" si="0"/>
        <v>61</v>
      </c>
      <c r="C64" s="98" t="s">
        <v>67</v>
      </c>
      <c r="D64" s="112" t="s">
        <v>157</v>
      </c>
      <c r="E64" s="112"/>
      <c r="F64" s="112" t="s">
        <v>1176</v>
      </c>
      <c r="G64" s="109" t="s">
        <v>1182</v>
      </c>
      <c r="H64" s="109"/>
      <c r="I64" s="109"/>
      <c r="J64" s="98"/>
    </row>
    <row r="65" spans="2:10" x14ac:dyDescent="0.4">
      <c r="B65" s="98">
        <f t="shared" si="0"/>
        <v>62</v>
      </c>
      <c r="C65" s="98" t="s">
        <v>67</v>
      </c>
      <c r="D65" s="112" t="s">
        <v>157</v>
      </c>
      <c r="E65" s="112"/>
      <c r="F65" s="112" t="s">
        <v>1177</v>
      </c>
      <c r="G65" s="109" t="s">
        <v>1183</v>
      </c>
      <c r="H65" s="109"/>
      <c r="I65" s="109"/>
      <c r="J65" s="98"/>
    </row>
    <row r="66" spans="2:10" x14ac:dyDescent="0.4">
      <c r="B66" s="98">
        <f t="shared" si="0"/>
        <v>63</v>
      </c>
      <c r="C66" s="98" t="s">
        <v>67</v>
      </c>
      <c r="D66" s="112" t="s">
        <v>157</v>
      </c>
      <c r="E66" s="112"/>
      <c r="F66" s="112" t="s">
        <v>1178</v>
      </c>
      <c r="G66" s="109" t="s">
        <v>1184</v>
      </c>
      <c r="H66" s="109"/>
      <c r="I66" s="109"/>
      <c r="J66" s="98"/>
    </row>
    <row r="67" spans="2:10" x14ac:dyDescent="0.4">
      <c r="B67" s="98">
        <f t="shared" si="0"/>
        <v>64</v>
      </c>
      <c r="C67" s="98" t="s">
        <v>67</v>
      </c>
      <c r="D67" s="112" t="s">
        <v>163</v>
      </c>
      <c r="E67" s="112"/>
      <c r="F67" s="112" t="s">
        <v>1081</v>
      </c>
      <c r="G67" s="109" t="s">
        <v>165</v>
      </c>
      <c r="H67" s="109" t="s">
        <v>164</v>
      </c>
      <c r="I67" s="109"/>
      <c r="J67" s="98"/>
    </row>
    <row r="68" spans="2:10" x14ac:dyDescent="0.4">
      <c r="B68" s="98">
        <f t="shared" si="0"/>
        <v>65</v>
      </c>
      <c r="C68" s="98" t="s">
        <v>67</v>
      </c>
      <c r="D68" s="112" t="s">
        <v>163</v>
      </c>
      <c r="E68" s="112"/>
      <c r="F68" s="112" t="s">
        <v>1080</v>
      </c>
      <c r="G68" s="109" t="s">
        <v>233</v>
      </c>
      <c r="H68" s="109"/>
      <c r="I68" s="109" t="s">
        <v>166</v>
      </c>
      <c r="J68" s="98" t="s">
        <v>226</v>
      </c>
    </row>
    <row r="69" spans="2:10" x14ac:dyDescent="0.4">
      <c r="B69" s="98">
        <f t="shared" si="0"/>
        <v>66</v>
      </c>
      <c r="C69" s="98" t="s">
        <v>67</v>
      </c>
      <c r="D69" s="112" t="s">
        <v>163</v>
      </c>
      <c r="E69" s="112"/>
      <c r="F69" s="112" t="s">
        <v>1082</v>
      </c>
      <c r="G69" s="109" t="s">
        <v>1186</v>
      </c>
      <c r="H69" s="109"/>
      <c r="I69" s="109" t="s">
        <v>166</v>
      </c>
      <c r="J69" s="98"/>
    </row>
    <row r="70" spans="2:10" x14ac:dyDescent="0.4">
      <c r="B70" s="98">
        <f t="shared" si="0"/>
        <v>67</v>
      </c>
      <c r="C70" s="98" t="s">
        <v>67</v>
      </c>
      <c r="D70" s="112" t="s">
        <v>163</v>
      </c>
      <c r="E70" s="112"/>
      <c r="F70" s="112" t="s">
        <v>1083</v>
      </c>
      <c r="G70" s="109" t="s">
        <v>167</v>
      </c>
      <c r="H70" s="109"/>
      <c r="I70" s="109" t="s">
        <v>166</v>
      </c>
      <c r="J70" s="98"/>
    </row>
    <row r="71" spans="2:10" x14ac:dyDescent="0.4">
      <c r="B71" s="98">
        <f t="shared" ref="B71:B134" si="1">B70+1</f>
        <v>68</v>
      </c>
      <c r="C71" s="98" t="s">
        <v>67</v>
      </c>
      <c r="D71" s="112" t="s">
        <v>168</v>
      </c>
      <c r="E71" s="112"/>
      <c r="F71" s="112" t="s">
        <v>168</v>
      </c>
      <c r="G71" s="109" t="s">
        <v>170</v>
      </c>
      <c r="H71" s="109" t="s">
        <v>169</v>
      </c>
      <c r="I71" s="109"/>
      <c r="J71" s="98"/>
    </row>
    <row r="72" spans="2:10" x14ac:dyDescent="0.4">
      <c r="B72" s="98">
        <f t="shared" si="1"/>
        <v>69</v>
      </c>
      <c r="C72" s="98" t="s">
        <v>67</v>
      </c>
      <c r="D72" s="112" t="s">
        <v>168</v>
      </c>
      <c r="E72" s="112"/>
      <c r="F72" s="112" t="s">
        <v>1084</v>
      </c>
      <c r="G72" s="109" t="s">
        <v>171</v>
      </c>
      <c r="H72" s="109"/>
      <c r="I72" s="109"/>
      <c r="J72" s="98"/>
    </row>
    <row r="73" spans="2:10" x14ac:dyDescent="0.4">
      <c r="B73" s="98">
        <f t="shared" si="1"/>
        <v>70</v>
      </c>
      <c r="C73" s="98" t="s">
        <v>67</v>
      </c>
      <c r="D73" s="112" t="s">
        <v>168</v>
      </c>
      <c r="E73" s="112"/>
      <c r="F73" s="112" t="s">
        <v>1085</v>
      </c>
      <c r="G73" s="109" t="s">
        <v>172</v>
      </c>
      <c r="H73" s="109"/>
      <c r="I73" s="109"/>
      <c r="J73" s="98"/>
    </row>
    <row r="74" spans="2:10" ht="42.45" customHeight="1" x14ac:dyDescent="0.4">
      <c r="B74" s="98">
        <f t="shared" si="1"/>
        <v>71</v>
      </c>
      <c r="C74" s="98" t="s">
        <v>67</v>
      </c>
      <c r="D74" s="112" t="s">
        <v>168</v>
      </c>
      <c r="E74" s="112"/>
      <c r="F74" s="112" t="s">
        <v>1086</v>
      </c>
      <c r="G74" s="109" t="s">
        <v>173</v>
      </c>
      <c r="H74" s="109"/>
      <c r="I74" s="109"/>
      <c r="J74" s="98"/>
    </row>
    <row r="75" spans="2:10" x14ac:dyDescent="0.4">
      <c r="B75" s="98">
        <f t="shared" si="1"/>
        <v>72</v>
      </c>
      <c r="C75" s="98" t="s">
        <v>67</v>
      </c>
      <c r="D75" s="112" t="s">
        <v>496</v>
      </c>
      <c r="E75" s="112"/>
      <c r="F75" s="112" t="s">
        <v>1087</v>
      </c>
      <c r="G75" s="109" t="s">
        <v>175</v>
      </c>
      <c r="H75" s="109" t="s">
        <v>174</v>
      </c>
      <c r="I75" s="109" t="s">
        <v>176</v>
      </c>
      <c r="J75" s="98"/>
    </row>
    <row r="76" spans="2:10" x14ac:dyDescent="0.4">
      <c r="B76" s="98">
        <f t="shared" si="1"/>
        <v>73</v>
      </c>
      <c r="C76" s="98" t="s">
        <v>67</v>
      </c>
      <c r="D76" s="112" t="s">
        <v>496</v>
      </c>
      <c r="E76" s="112"/>
      <c r="F76" s="112" t="s">
        <v>1088</v>
      </c>
      <c r="G76" s="109" t="s">
        <v>178</v>
      </c>
      <c r="H76" s="109" t="s">
        <v>177</v>
      </c>
      <c r="I76" s="109"/>
      <c r="J76" s="98"/>
    </row>
    <row r="77" spans="2:10" x14ac:dyDescent="0.4">
      <c r="B77" s="98">
        <f t="shared" si="1"/>
        <v>74</v>
      </c>
      <c r="C77" s="98" t="s">
        <v>67</v>
      </c>
      <c r="D77" s="112" t="s">
        <v>496</v>
      </c>
      <c r="E77" s="112"/>
      <c r="F77" s="112" t="s">
        <v>1089</v>
      </c>
      <c r="G77" s="109" t="s">
        <v>180</v>
      </c>
      <c r="H77" s="109" t="s">
        <v>179</v>
      </c>
      <c r="I77" s="109"/>
      <c r="J77" s="98"/>
    </row>
    <row r="78" spans="2:10" x14ac:dyDescent="0.4">
      <c r="B78" s="98">
        <f t="shared" si="1"/>
        <v>75</v>
      </c>
      <c r="C78" s="98" t="s">
        <v>67</v>
      </c>
      <c r="D78" s="112" t="s">
        <v>496</v>
      </c>
      <c r="E78" s="112"/>
      <c r="F78" s="112"/>
      <c r="G78" s="109" t="s">
        <v>181</v>
      </c>
      <c r="H78" s="109"/>
      <c r="I78" s="109"/>
      <c r="J78" s="98"/>
    </row>
    <row r="79" spans="2:10" x14ac:dyDescent="0.4">
      <c r="B79" s="98">
        <f t="shared" si="1"/>
        <v>76</v>
      </c>
      <c r="C79" s="98" t="s">
        <v>67</v>
      </c>
      <c r="D79" s="112" t="s">
        <v>182</v>
      </c>
      <c r="E79" s="112"/>
      <c r="F79" s="112" t="s">
        <v>182</v>
      </c>
      <c r="G79" s="109" t="s">
        <v>674</v>
      </c>
      <c r="H79" s="109" t="s">
        <v>183</v>
      </c>
      <c r="I79" s="109"/>
      <c r="J79" s="98"/>
    </row>
    <row r="80" spans="2:10" x14ac:dyDescent="0.4">
      <c r="B80" s="98">
        <f t="shared" si="1"/>
        <v>77</v>
      </c>
      <c r="C80" s="98" t="s">
        <v>67</v>
      </c>
      <c r="D80" s="112" t="s">
        <v>182</v>
      </c>
      <c r="E80" s="112"/>
      <c r="F80" s="112"/>
      <c r="G80" s="109" t="s">
        <v>184</v>
      </c>
      <c r="H80" s="109"/>
      <c r="I80" s="109"/>
      <c r="J80" s="98"/>
    </row>
    <row r="81" spans="2:10" x14ac:dyDescent="0.4">
      <c r="B81" s="98">
        <f t="shared" si="1"/>
        <v>78</v>
      </c>
      <c r="C81" s="98" t="s">
        <v>67</v>
      </c>
      <c r="D81" s="112" t="s">
        <v>182</v>
      </c>
      <c r="E81" s="112"/>
      <c r="F81" s="112"/>
      <c r="G81" s="109" t="s">
        <v>185</v>
      </c>
      <c r="H81" s="109"/>
      <c r="I81" s="109"/>
      <c r="J81" s="98"/>
    </row>
    <row r="82" spans="2:10" x14ac:dyDescent="0.4">
      <c r="B82" s="98">
        <f t="shared" si="1"/>
        <v>79</v>
      </c>
      <c r="C82" s="98" t="s">
        <v>67</v>
      </c>
      <c r="D82" s="112" t="s">
        <v>182</v>
      </c>
      <c r="E82" s="112"/>
      <c r="F82" s="112"/>
      <c r="G82" s="109" t="s">
        <v>186</v>
      </c>
      <c r="H82" s="109"/>
      <c r="I82" s="109"/>
      <c r="J82" s="98"/>
    </row>
    <row r="83" spans="2:10" x14ac:dyDescent="0.4">
      <c r="B83" s="98">
        <f t="shared" si="1"/>
        <v>80</v>
      </c>
      <c r="C83" s="98" t="s">
        <v>67</v>
      </c>
      <c r="D83" s="112" t="s">
        <v>182</v>
      </c>
      <c r="E83" s="112"/>
      <c r="F83" s="112"/>
      <c r="G83" s="109" t="s">
        <v>187</v>
      </c>
      <c r="H83" s="109"/>
      <c r="I83" s="109"/>
      <c r="J83" s="98"/>
    </row>
    <row r="84" spans="2:10" x14ac:dyDescent="0.4">
      <c r="B84" s="98">
        <f t="shared" si="1"/>
        <v>81</v>
      </c>
      <c r="C84" s="98" t="s">
        <v>67</v>
      </c>
      <c r="D84" s="112" t="s">
        <v>182</v>
      </c>
      <c r="E84" s="112"/>
      <c r="F84" s="112"/>
      <c r="G84" s="109" t="s">
        <v>188</v>
      </c>
      <c r="H84" s="109"/>
      <c r="I84" s="109"/>
      <c r="J84" s="98"/>
    </row>
    <row r="85" spans="2:10" x14ac:dyDescent="0.4">
      <c r="B85" s="98">
        <f t="shared" si="1"/>
        <v>82</v>
      </c>
      <c r="C85" s="98" t="s">
        <v>67</v>
      </c>
      <c r="D85" s="112" t="s">
        <v>182</v>
      </c>
      <c r="E85" s="112"/>
      <c r="F85" s="112"/>
      <c r="G85" s="109" t="s">
        <v>189</v>
      </c>
      <c r="H85" s="109"/>
      <c r="I85" s="109"/>
      <c r="J85" s="98"/>
    </row>
    <row r="86" spans="2:10" x14ac:dyDescent="0.4">
      <c r="B86" s="98">
        <f t="shared" si="1"/>
        <v>83</v>
      </c>
      <c r="C86" s="98" t="s">
        <v>67</v>
      </c>
      <c r="D86" s="112" t="s">
        <v>182</v>
      </c>
      <c r="E86" s="112"/>
      <c r="F86" s="112"/>
      <c r="G86" s="109" t="s">
        <v>190</v>
      </c>
      <c r="H86" s="109"/>
      <c r="I86" s="109"/>
      <c r="J86" s="98"/>
    </row>
    <row r="87" spans="2:10" x14ac:dyDescent="0.4">
      <c r="B87" s="98">
        <f t="shared" si="1"/>
        <v>84</v>
      </c>
      <c r="C87" s="98" t="s">
        <v>67</v>
      </c>
      <c r="D87" s="112" t="s">
        <v>1090</v>
      </c>
      <c r="E87" s="112"/>
      <c r="F87" s="112"/>
      <c r="G87" s="109" t="s">
        <v>192</v>
      </c>
      <c r="H87" s="109"/>
      <c r="I87" s="109" t="s">
        <v>191</v>
      </c>
      <c r="J87" s="98"/>
    </row>
    <row r="88" spans="2:10" x14ac:dyDescent="0.4">
      <c r="B88" s="98">
        <f t="shared" si="1"/>
        <v>85</v>
      </c>
      <c r="C88" s="98" t="s">
        <v>67</v>
      </c>
      <c r="D88" s="112" t="s">
        <v>1090</v>
      </c>
      <c r="E88" s="112"/>
      <c r="F88" s="112"/>
      <c r="G88" s="109" t="s">
        <v>193</v>
      </c>
      <c r="H88" s="109"/>
      <c r="I88" s="109" t="s">
        <v>191</v>
      </c>
      <c r="J88" s="98"/>
    </row>
    <row r="89" spans="2:10" x14ac:dyDescent="0.4">
      <c r="B89" s="98">
        <f t="shared" si="1"/>
        <v>86</v>
      </c>
      <c r="C89" s="98" t="s">
        <v>67</v>
      </c>
      <c r="D89" s="112" t="s">
        <v>1090</v>
      </c>
      <c r="E89" s="112"/>
      <c r="F89" s="112"/>
      <c r="G89" s="109" t="s">
        <v>194</v>
      </c>
      <c r="H89" s="109"/>
      <c r="I89" s="109" t="s">
        <v>191</v>
      </c>
      <c r="J89" s="98"/>
    </row>
    <row r="90" spans="2:10" x14ac:dyDescent="0.4">
      <c r="B90" s="98">
        <f t="shared" si="1"/>
        <v>87</v>
      </c>
      <c r="C90" s="98" t="s">
        <v>67</v>
      </c>
      <c r="D90" s="112" t="s">
        <v>1090</v>
      </c>
      <c r="E90" s="112"/>
      <c r="F90" s="112"/>
      <c r="G90" s="109" t="s">
        <v>195</v>
      </c>
      <c r="H90" s="109"/>
      <c r="I90" s="109" t="s">
        <v>191</v>
      </c>
      <c r="J90" s="98"/>
    </row>
    <row r="91" spans="2:10" x14ac:dyDescent="0.4">
      <c r="B91" s="98">
        <f t="shared" si="1"/>
        <v>88</v>
      </c>
      <c r="C91" s="98" t="s">
        <v>67</v>
      </c>
      <c r="D91" s="112" t="s">
        <v>1090</v>
      </c>
      <c r="E91" s="112"/>
      <c r="F91" s="112"/>
      <c r="G91" s="109" t="s">
        <v>196</v>
      </c>
      <c r="H91" s="109"/>
      <c r="I91" s="109" t="s">
        <v>191</v>
      </c>
      <c r="J91" s="98"/>
    </row>
    <row r="92" spans="2:10" x14ac:dyDescent="0.4">
      <c r="B92" s="98">
        <f t="shared" si="1"/>
        <v>89</v>
      </c>
      <c r="C92" s="98" t="s">
        <v>67</v>
      </c>
      <c r="D92" s="112" t="s">
        <v>1090</v>
      </c>
      <c r="E92" s="112"/>
      <c r="F92" s="112"/>
      <c r="G92" s="109" t="s">
        <v>197</v>
      </c>
      <c r="H92" s="109"/>
      <c r="I92" s="109" t="s">
        <v>191</v>
      </c>
      <c r="J92" s="98"/>
    </row>
    <row r="93" spans="2:10" x14ac:dyDescent="0.4">
      <c r="B93" s="98">
        <f t="shared" si="1"/>
        <v>90</v>
      </c>
      <c r="C93" s="98" t="s">
        <v>67</v>
      </c>
      <c r="D93" s="112" t="s">
        <v>1090</v>
      </c>
      <c r="E93" s="112"/>
      <c r="F93" s="112"/>
      <c r="G93" s="109" t="s">
        <v>198</v>
      </c>
      <c r="H93" s="109"/>
      <c r="I93" s="109" t="s">
        <v>191</v>
      </c>
      <c r="J93" s="98"/>
    </row>
    <row r="94" spans="2:10" x14ac:dyDescent="0.4">
      <c r="B94" s="98">
        <f t="shared" si="1"/>
        <v>91</v>
      </c>
      <c r="C94" s="98" t="s">
        <v>67</v>
      </c>
      <c r="D94" s="112" t="s">
        <v>1090</v>
      </c>
      <c r="E94" s="112"/>
      <c r="F94" s="112"/>
      <c r="G94" s="109" t="s">
        <v>199</v>
      </c>
      <c r="H94" s="109"/>
      <c r="I94" s="109" t="s">
        <v>191</v>
      </c>
      <c r="J94" s="98"/>
    </row>
    <row r="95" spans="2:10" x14ac:dyDescent="0.4">
      <c r="B95" s="98">
        <f t="shared" si="1"/>
        <v>92</v>
      </c>
      <c r="C95" s="98" t="s">
        <v>67</v>
      </c>
      <c r="D95" s="112" t="s">
        <v>1090</v>
      </c>
      <c r="E95" s="112"/>
      <c r="F95" s="112"/>
      <c r="G95" s="109" t="s">
        <v>200</v>
      </c>
      <c r="H95" s="109"/>
      <c r="I95" s="109" t="s">
        <v>191</v>
      </c>
      <c r="J95" s="98"/>
    </row>
    <row r="96" spans="2:10" x14ac:dyDescent="0.4">
      <c r="B96" s="98">
        <f t="shared" si="1"/>
        <v>93</v>
      </c>
      <c r="C96" s="98" t="s">
        <v>67</v>
      </c>
      <c r="D96" s="112" t="s">
        <v>1090</v>
      </c>
      <c r="E96" s="112"/>
      <c r="F96" s="112"/>
      <c r="G96" s="109" t="s">
        <v>201</v>
      </c>
      <c r="H96" s="109"/>
      <c r="I96" s="109" t="s">
        <v>191</v>
      </c>
      <c r="J96" s="98"/>
    </row>
    <row r="97" spans="2:10" x14ac:dyDescent="0.4">
      <c r="B97" s="98">
        <f t="shared" si="1"/>
        <v>94</v>
      </c>
      <c r="C97" s="98" t="s">
        <v>67</v>
      </c>
      <c r="D97" s="112" t="s">
        <v>496</v>
      </c>
      <c r="E97" s="112"/>
      <c r="F97" s="112"/>
      <c r="G97" s="98" t="s">
        <v>202</v>
      </c>
      <c r="H97" s="109" t="s">
        <v>203</v>
      </c>
      <c r="I97" s="109" t="s">
        <v>204</v>
      </c>
      <c r="J97" s="98"/>
    </row>
    <row r="98" spans="2:10" x14ac:dyDescent="0.4">
      <c r="B98" s="98">
        <f t="shared" si="1"/>
        <v>95</v>
      </c>
      <c r="C98" s="98" t="s">
        <v>67</v>
      </c>
      <c r="D98" s="112" t="s">
        <v>496</v>
      </c>
      <c r="E98" s="112"/>
      <c r="F98" s="112"/>
      <c r="G98" s="98" t="s">
        <v>205</v>
      </c>
      <c r="H98" s="109" t="s">
        <v>206</v>
      </c>
      <c r="I98" s="109" t="s">
        <v>207</v>
      </c>
      <c r="J98" s="98"/>
    </row>
    <row r="99" spans="2:10" x14ac:dyDescent="0.4">
      <c r="B99" s="98">
        <f t="shared" si="1"/>
        <v>96</v>
      </c>
      <c r="C99" s="98" t="s">
        <v>67</v>
      </c>
      <c r="D99" s="112" t="s">
        <v>496</v>
      </c>
      <c r="E99" s="112"/>
      <c r="F99" s="112"/>
      <c r="G99" s="98"/>
      <c r="H99" s="109" t="s">
        <v>208</v>
      </c>
      <c r="I99" s="109"/>
      <c r="J99" s="98"/>
    </row>
    <row r="100" spans="2:10" x14ac:dyDescent="0.4">
      <c r="B100" s="98">
        <f t="shared" si="1"/>
        <v>97</v>
      </c>
      <c r="C100" s="98" t="s">
        <v>67</v>
      </c>
      <c r="D100" s="112" t="s">
        <v>496</v>
      </c>
      <c r="E100" s="112"/>
      <c r="F100" s="112"/>
      <c r="G100" s="98"/>
      <c r="H100" s="109" t="s">
        <v>209</v>
      </c>
      <c r="I100" s="109"/>
      <c r="J100" s="98"/>
    </row>
    <row r="101" spans="2:10" x14ac:dyDescent="0.4">
      <c r="B101" s="98">
        <f t="shared" si="1"/>
        <v>98</v>
      </c>
      <c r="C101" s="98" t="s">
        <v>67</v>
      </c>
      <c r="D101" s="112" t="s">
        <v>343</v>
      </c>
      <c r="E101" s="112"/>
      <c r="F101" s="98" t="s">
        <v>210</v>
      </c>
      <c r="G101" s="109" t="s">
        <v>212</v>
      </c>
      <c r="H101" s="109" t="s">
        <v>211</v>
      </c>
      <c r="I101" s="109"/>
      <c r="J101" s="98"/>
    </row>
    <row r="102" spans="2:10" x14ac:dyDescent="0.4">
      <c r="B102" s="98">
        <f t="shared" si="1"/>
        <v>99</v>
      </c>
      <c r="C102" s="98" t="s">
        <v>67</v>
      </c>
      <c r="D102" s="112" t="s">
        <v>1337</v>
      </c>
      <c r="E102" s="112"/>
      <c r="F102" s="111" t="s">
        <v>276</v>
      </c>
      <c r="G102" s="111" t="s">
        <v>276</v>
      </c>
      <c r="H102" s="109" t="s">
        <v>277</v>
      </c>
      <c r="I102" s="109"/>
      <c r="J102" s="98"/>
    </row>
    <row r="103" spans="2:10" x14ac:dyDescent="0.4">
      <c r="B103" s="98">
        <f t="shared" si="1"/>
        <v>100</v>
      </c>
      <c r="C103" s="98" t="s">
        <v>67</v>
      </c>
      <c r="D103" s="112" t="s">
        <v>343</v>
      </c>
      <c r="E103" s="112"/>
      <c r="F103" s="111" t="s">
        <v>1358</v>
      </c>
      <c r="G103" s="111" t="s">
        <v>1360</v>
      </c>
      <c r="H103" s="109"/>
      <c r="I103" s="109"/>
      <c r="J103" s="98"/>
    </row>
    <row r="104" spans="2:10" x14ac:dyDescent="0.4">
      <c r="B104" s="98">
        <f t="shared" si="1"/>
        <v>101</v>
      </c>
      <c r="C104" s="98" t="s">
        <v>67</v>
      </c>
      <c r="D104" s="112" t="s">
        <v>1425</v>
      </c>
      <c r="E104" s="112" t="s">
        <v>1125</v>
      </c>
      <c r="F104" s="111" t="s">
        <v>1367</v>
      </c>
      <c r="G104" s="111" t="s">
        <v>1373</v>
      </c>
      <c r="H104" s="109"/>
      <c r="I104" s="109"/>
      <c r="J104" s="98"/>
    </row>
    <row r="105" spans="2:10" x14ac:dyDescent="0.4">
      <c r="B105" s="98">
        <f t="shared" si="1"/>
        <v>102</v>
      </c>
      <c r="C105" s="98" t="s">
        <v>67</v>
      </c>
      <c r="D105" s="112" t="s">
        <v>1425</v>
      </c>
      <c r="E105" s="112" t="s">
        <v>1125</v>
      </c>
      <c r="F105" s="111" t="s">
        <v>1370</v>
      </c>
      <c r="G105" s="111" t="s">
        <v>1376</v>
      </c>
      <c r="H105" s="109"/>
      <c r="I105" s="109"/>
      <c r="J105" s="98"/>
    </row>
    <row r="106" spans="2:10" x14ac:dyDescent="0.4">
      <c r="B106" s="98">
        <f t="shared" si="1"/>
        <v>103</v>
      </c>
      <c r="C106" s="98" t="s">
        <v>67</v>
      </c>
      <c r="D106" s="112" t="s">
        <v>1425</v>
      </c>
      <c r="E106" s="112" t="s">
        <v>1125</v>
      </c>
      <c r="F106" s="111" t="s">
        <v>1361</v>
      </c>
      <c r="G106" s="111" t="s">
        <v>1375</v>
      </c>
      <c r="H106" s="109"/>
      <c r="I106" s="109"/>
      <c r="J106" s="98"/>
    </row>
    <row r="107" spans="2:10" x14ac:dyDescent="0.4">
      <c r="B107" s="98">
        <f t="shared" si="1"/>
        <v>104</v>
      </c>
      <c r="C107" s="98" t="s">
        <v>67</v>
      </c>
      <c r="D107" s="112" t="s">
        <v>1425</v>
      </c>
      <c r="E107" s="112" t="s">
        <v>1125</v>
      </c>
      <c r="F107" s="111" t="s">
        <v>1362</v>
      </c>
      <c r="G107" s="111" t="s">
        <v>1374</v>
      </c>
      <c r="H107" s="109"/>
      <c r="I107" s="109"/>
      <c r="J107" s="98"/>
    </row>
    <row r="108" spans="2:10" x14ac:dyDescent="0.4">
      <c r="B108" s="98">
        <f t="shared" si="1"/>
        <v>105</v>
      </c>
      <c r="C108" s="98" t="s">
        <v>67</v>
      </c>
      <c r="D108" s="112" t="s">
        <v>1425</v>
      </c>
      <c r="E108" s="112" t="s">
        <v>1125</v>
      </c>
      <c r="F108" s="111" t="s">
        <v>1366</v>
      </c>
      <c r="G108" s="111" t="s">
        <v>1377</v>
      </c>
      <c r="H108" s="109"/>
      <c r="I108" s="109"/>
      <c r="J108" s="98"/>
    </row>
    <row r="109" spans="2:10" x14ac:dyDescent="0.4">
      <c r="B109" s="98">
        <f t="shared" si="1"/>
        <v>106</v>
      </c>
      <c r="C109" s="98" t="s">
        <v>67</v>
      </c>
      <c r="D109" s="112" t="s">
        <v>1425</v>
      </c>
      <c r="E109" s="112" t="s">
        <v>1125</v>
      </c>
      <c r="F109" s="111" t="s">
        <v>1369</v>
      </c>
      <c r="G109" s="111"/>
      <c r="H109" s="109"/>
      <c r="I109" s="109"/>
      <c r="J109" s="98"/>
    </row>
    <row r="110" spans="2:10" x14ac:dyDescent="0.4">
      <c r="B110" s="98">
        <f t="shared" si="1"/>
        <v>107</v>
      </c>
      <c r="C110" s="98" t="s">
        <v>67</v>
      </c>
      <c r="D110" s="112" t="s">
        <v>1424</v>
      </c>
      <c r="E110" s="112" t="s">
        <v>1125</v>
      </c>
      <c r="F110" s="111" t="s">
        <v>1378</v>
      </c>
      <c r="G110" s="111" t="s">
        <v>1379</v>
      </c>
      <c r="H110" s="109"/>
      <c r="I110" s="109"/>
      <c r="J110" s="98"/>
    </row>
    <row r="111" spans="2:10" x14ac:dyDescent="0.4">
      <c r="B111" s="98">
        <f t="shared" si="1"/>
        <v>108</v>
      </c>
      <c r="C111" s="98" t="s">
        <v>67</v>
      </c>
      <c r="D111" s="112" t="s">
        <v>1424</v>
      </c>
      <c r="E111" s="112" t="s">
        <v>1125</v>
      </c>
      <c r="F111" s="111" t="s">
        <v>1363</v>
      </c>
      <c r="G111" s="111"/>
      <c r="H111" s="109"/>
      <c r="I111" s="109"/>
      <c r="J111" s="98"/>
    </row>
    <row r="112" spans="2:10" x14ac:dyDescent="0.4">
      <c r="B112" s="98">
        <f t="shared" si="1"/>
        <v>109</v>
      </c>
      <c r="C112" s="98" t="s">
        <v>67</v>
      </c>
      <c r="D112" s="112" t="s">
        <v>1424</v>
      </c>
      <c r="E112" s="112" t="s">
        <v>1125</v>
      </c>
      <c r="F112" s="111" t="s">
        <v>1364</v>
      </c>
      <c r="G112" s="111"/>
      <c r="H112" s="109"/>
      <c r="I112" s="109"/>
      <c r="J112" s="98"/>
    </row>
    <row r="113" spans="2:10" x14ac:dyDescent="0.4">
      <c r="B113" s="98">
        <f t="shared" si="1"/>
        <v>110</v>
      </c>
      <c r="C113" s="98" t="s">
        <v>67</v>
      </c>
      <c r="D113" s="112" t="s">
        <v>1424</v>
      </c>
      <c r="E113" s="112" t="s">
        <v>1125</v>
      </c>
      <c r="F113" s="111" t="s">
        <v>1365</v>
      </c>
      <c r="G113" s="111"/>
      <c r="H113" s="109"/>
      <c r="I113" s="109"/>
      <c r="J113" s="98"/>
    </row>
    <row r="114" spans="2:10" x14ac:dyDescent="0.4">
      <c r="B114" s="98">
        <f t="shared" si="1"/>
        <v>111</v>
      </c>
      <c r="C114" s="98" t="s">
        <v>67</v>
      </c>
      <c r="D114" s="112" t="s">
        <v>1424</v>
      </c>
      <c r="E114" s="112" t="s">
        <v>1125</v>
      </c>
      <c r="F114" s="111" t="s">
        <v>1359</v>
      </c>
      <c r="G114" s="111" t="s">
        <v>1357</v>
      </c>
      <c r="H114" s="109"/>
      <c r="I114" s="109"/>
      <c r="J114" s="98"/>
    </row>
    <row r="115" spans="2:10" x14ac:dyDescent="0.4">
      <c r="B115" s="98">
        <f t="shared" si="1"/>
        <v>112</v>
      </c>
      <c r="C115" s="98" t="s">
        <v>67</v>
      </c>
      <c r="D115" s="112" t="s">
        <v>1424</v>
      </c>
      <c r="E115" s="112" t="s">
        <v>1125</v>
      </c>
      <c r="F115" s="111" t="s">
        <v>1368</v>
      </c>
      <c r="G115" s="111"/>
      <c r="H115" s="109"/>
      <c r="I115" s="109"/>
      <c r="J115" s="98"/>
    </row>
    <row r="116" spans="2:10" x14ac:dyDescent="0.4">
      <c r="B116" s="98">
        <f t="shared" si="1"/>
        <v>113</v>
      </c>
      <c r="C116" s="98" t="s">
        <v>67</v>
      </c>
      <c r="D116" s="112" t="s">
        <v>1424</v>
      </c>
      <c r="E116" s="112" t="s">
        <v>1125</v>
      </c>
      <c r="F116" s="111" t="s">
        <v>1371</v>
      </c>
      <c r="G116" s="111"/>
      <c r="H116" s="109"/>
      <c r="I116" s="109"/>
      <c r="J116" s="98"/>
    </row>
    <row r="117" spans="2:10" x14ac:dyDescent="0.4">
      <c r="B117" s="98">
        <f t="shared" si="1"/>
        <v>114</v>
      </c>
      <c r="C117" s="98" t="s">
        <v>67</v>
      </c>
      <c r="D117" s="112" t="s">
        <v>1424</v>
      </c>
      <c r="E117" s="112" t="s">
        <v>1125</v>
      </c>
      <c r="F117" s="111" t="s">
        <v>1372</v>
      </c>
      <c r="G117" s="291" t="s">
        <v>1380</v>
      </c>
      <c r="H117" s="109"/>
      <c r="I117" s="109"/>
      <c r="J117" s="98"/>
    </row>
    <row r="118" spans="2:10" x14ac:dyDescent="0.4">
      <c r="B118" s="98">
        <f t="shared" si="1"/>
        <v>115</v>
      </c>
      <c r="C118" s="98" t="s">
        <v>279</v>
      </c>
      <c r="D118" s="112" t="s">
        <v>1337</v>
      </c>
      <c r="E118" s="112"/>
      <c r="F118" s="111" t="s">
        <v>1329</v>
      </c>
      <c r="G118" s="111" t="s">
        <v>1330</v>
      </c>
      <c r="H118" s="109" t="s">
        <v>280</v>
      </c>
      <c r="I118" s="109"/>
      <c r="J118" s="98"/>
    </row>
    <row r="119" spans="2:10" x14ac:dyDescent="0.4">
      <c r="B119" s="98">
        <f t="shared" si="1"/>
        <v>116</v>
      </c>
      <c r="C119" s="98" t="s">
        <v>279</v>
      </c>
      <c r="D119" s="112" t="s">
        <v>1337</v>
      </c>
      <c r="E119" s="112"/>
      <c r="F119" s="113" t="s">
        <v>282</v>
      </c>
      <c r="G119" s="113" t="s">
        <v>282</v>
      </c>
      <c r="H119" s="109" t="s">
        <v>283</v>
      </c>
      <c r="I119" s="109" t="s">
        <v>284</v>
      </c>
      <c r="J119" s="98"/>
    </row>
    <row r="120" spans="2:10" x14ac:dyDescent="0.4">
      <c r="B120" s="98">
        <f t="shared" si="1"/>
        <v>117</v>
      </c>
      <c r="C120" s="98" t="s">
        <v>279</v>
      </c>
      <c r="D120" s="112" t="s">
        <v>1337</v>
      </c>
      <c r="E120" s="112"/>
      <c r="F120" s="113" t="s">
        <v>287</v>
      </c>
      <c r="G120" s="113" t="s">
        <v>1335</v>
      </c>
      <c r="H120" s="109"/>
      <c r="I120" s="109" t="s">
        <v>289</v>
      </c>
      <c r="J120" s="98"/>
    </row>
    <row r="121" spans="2:10" x14ac:dyDescent="0.4">
      <c r="B121" s="98">
        <f t="shared" si="1"/>
        <v>118</v>
      </c>
      <c r="C121" s="98" t="s">
        <v>279</v>
      </c>
      <c r="D121" s="112" t="s">
        <v>1337</v>
      </c>
      <c r="E121" s="112"/>
      <c r="F121" s="113" t="s">
        <v>1334</v>
      </c>
      <c r="G121" s="113" t="s">
        <v>1336</v>
      </c>
      <c r="H121" s="109"/>
      <c r="I121" s="109" t="s">
        <v>1339</v>
      </c>
      <c r="J121" s="98"/>
    </row>
    <row r="122" spans="2:10" x14ac:dyDescent="0.4">
      <c r="B122" s="98">
        <f t="shared" si="1"/>
        <v>119</v>
      </c>
      <c r="C122" s="98" t="s">
        <v>279</v>
      </c>
      <c r="D122" s="112" t="s">
        <v>1337</v>
      </c>
      <c r="E122" s="112"/>
      <c r="F122" s="113" t="s">
        <v>1326</v>
      </c>
      <c r="G122" s="113" t="s">
        <v>1327</v>
      </c>
      <c r="H122" s="109" t="s">
        <v>1328</v>
      </c>
      <c r="I122" s="109"/>
      <c r="J122" s="98"/>
    </row>
    <row r="123" spans="2:10" x14ac:dyDescent="0.4">
      <c r="B123" s="98">
        <f t="shared" si="1"/>
        <v>120</v>
      </c>
      <c r="C123" s="98" t="s">
        <v>279</v>
      </c>
      <c r="D123" s="112" t="s">
        <v>1337</v>
      </c>
      <c r="E123" s="112"/>
      <c r="F123" s="113" t="s">
        <v>286</v>
      </c>
      <c r="G123" s="113" t="s">
        <v>286</v>
      </c>
      <c r="H123" s="109"/>
      <c r="I123" s="109" t="s">
        <v>288</v>
      </c>
      <c r="J123" s="98"/>
    </row>
    <row r="124" spans="2:10" ht="19.95" customHeight="1" x14ac:dyDescent="0.4">
      <c r="B124" s="98">
        <f t="shared" si="1"/>
        <v>121</v>
      </c>
      <c r="C124" s="98" t="s">
        <v>279</v>
      </c>
      <c r="D124" s="112" t="s">
        <v>1338</v>
      </c>
      <c r="E124" s="112"/>
      <c r="F124" s="113" t="s">
        <v>293</v>
      </c>
      <c r="G124" s="109" t="s">
        <v>294</v>
      </c>
      <c r="H124" s="109"/>
      <c r="I124" s="114" t="s">
        <v>295</v>
      </c>
      <c r="J124" s="98"/>
    </row>
    <row r="125" spans="2:10" x14ac:dyDescent="0.4">
      <c r="B125" s="98">
        <f t="shared" si="1"/>
        <v>122</v>
      </c>
      <c r="C125" s="98" t="s">
        <v>279</v>
      </c>
      <c r="D125" s="112" t="s">
        <v>496</v>
      </c>
      <c r="E125" s="112"/>
      <c r="F125" s="113" t="s">
        <v>297</v>
      </c>
      <c r="G125" s="109" t="s">
        <v>79</v>
      </c>
      <c r="H125" s="109"/>
      <c r="I125" s="109" t="s">
        <v>296</v>
      </c>
      <c r="J125" s="98"/>
    </row>
    <row r="126" spans="2:10" x14ac:dyDescent="0.4">
      <c r="B126" s="98">
        <f t="shared" si="1"/>
        <v>123</v>
      </c>
      <c r="C126" s="98" t="s">
        <v>279</v>
      </c>
      <c r="D126" s="112" t="s">
        <v>1338</v>
      </c>
      <c r="E126" s="112"/>
      <c r="F126" s="113" t="s">
        <v>1331</v>
      </c>
      <c r="G126" s="113" t="s">
        <v>1332</v>
      </c>
      <c r="H126" s="109" t="s">
        <v>1333</v>
      </c>
      <c r="I126" s="109" t="s">
        <v>298</v>
      </c>
      <c r="J126" s="98"/>
    </row>
    <row r="127" spans="2:10" x14ac:dyDescent="0.4">
      <c r="B127" s="98">
        <f t="shared" si="1"/>
        <v>124</v>
      </c>
      <c r="C127" s="98" t="s">
        <v>279</v>
      </c>
      <c r="D127" s="112" t="s">
        <v>1338</v>
      </c>
      <c r="E127" s="112"/>
      <c r="F127" s="113" t="s">
        <v>300</v>
      </c>
      <c r="G127" s="113" t="s">
        <v>1166</v>
      </c>
      <c r="H127" s="109" t="s">
        <v>1165</v>
      </c>
      <c r="I127" s="109" t="s">
        <v>299</v>
      </c>
      <c r="J127" s="98"/>
    </row>
    <row r="128" spans="2:10" x14ac:dyDescent="0.4">
      <c r="B128" s="98">
        <f t="shared" si="1"/>
        <v>125</v>
      </c>
      <c r="C128" s="98" t="s">
        <v>279</v>
      </c>
      <c r="D128" s="112" t="s">
        <v>343</v>
      </c>
      <c r="E128" s="112"/>
      <c r="F128" s="113" t="s">
        <v>1162</v>
      </c>
      <c r="G128" s="113" t="s">
        <v>1163</v>
      </c>
      <c r="H128" s="109" t="s">
        <v>1164</v>
      </c>
      <c r="I128" s="109"/>
      <c r="J128" s="98"/>
    </row>
    <row r="129" spans="2:10" x14ac:dyDescent="0.4">
      <c r="B129" s="98">
        <f t="shared" si="1"/>
        <v>126</v>
      </c>
      <c r="C129" s="111" t="s">
        <v>307</v>
      </c>
      <c r="D129" s="112" t="s">
        <v>496</v>
      </c>
      <c r="E129" s="112"/>
      <c r="F129" s="109" t="s">
        <v>309</v>
      </c>
      <c r="G129" s="113" t="s">
        <v>308</v>
      </c>
      <c r="H129" s="109" t="s">
        <v>309</v>
      </c>
      <c r="I129" s="185" t="s">
        <v>1024</v>
      </c>
      <c r="J129" s="98" t="s">
        <v>893</v>
      </c>
    </row>
    <row r="130" spans="2:10" x14ac:dyDescent="0.4">
      <c r="B130" s="98">
        <f t="shared" si="1"/>
        <v>127</v>
      </c>
      <c r="C130" s="111" t="s">
        <v>307</v>
      </c>
      <c r="D130" s="112" t="s">
        <v>496</v>
      </c>
      <c r="E130" s="112"/>
      <c r="F130" s="109" t="s">
        <v>311</v>
      </c>
      <c r="G130" s="113" t="s">
        <v>310</v>
      </c>
      <c r="H130" s="109" t="s">
        <v>311</v>
      </c>
      <c r="I130" s="185" t="s">
        <v>1024</v>
      </c>
      <c r="J130" s="98" t="s">
        <v>893</v>
      </c>
    </row>
    <row r="131" spans="2:10" ht="127.95" customHeight="1" x14ac:dyDescent="0.4">
      <c r="B131" s="98">
        <f t="shared" si="1"/>
        <v>128</v>
      </c>
      <c r="C131" s="111" t="s">
        <v>307</v>
      </c>
      <c r="D131" s="112" t="s">
        <v>871</v>
      </c>
      <c r="E131" s="112"/>
      <c r="F131" s="112" t="s">
        <v>872</v>
      </c>
      <c r="G131" s="113" t="s">
        <v>873</v>
      </c>
      <c r="H131" s="185" t="s">
        <v>874</v>
      </c>
      <c r="I131" s="114" t="s">
        <v>875</v>
      </c>
      <c r="J131" s="98" t="s">
        <v>893</v>
      </c>
    </row>
    <row r="132" spans="2:10" ht="34.799999999999997" x14ac:dyDescent="0.4">
      <c r="B132" s="98">
        <f t="shared" si="1"/>
        <v>129</v>
      </c>
      <c r="C132" s="111" t="s">
        <v>307</v>
      </c>
      <c r="D132" s="112" t="s">
        <v>345</v>
      </c>
      <c r="E132" s="112"/>
      <c r="F132" s="112" t="s">
        <v>1091</v>
      </c>
      <c r="G132" s="113" t="s">
        <v>313</v>
      </c>
      <c r="H132" s="109" t="s">
        <v>314</v>
      </c>
      <c r="I132" s="114" t="s">
        <v>315</v>
      </c>
      <c r="J132" s="98" t="s">
        <v>893</v>
      </c>
    </row>
    <row r="133" spans="2:10" x14ac:dyDescent="0.4">
      <c r="B133" s="98">
        <f t="shared" si="1"/>
        <v>130</v>
      </c>
      <c r="C133" s="111" t="s">
        <v>307</v>
      </c>
      <c r="D133" s="112" t="s">
        <v>1341</v>
      </c>
      <c r="E133" s="112"/>
      <c r="F133" s="112" t="s">
        <v>1340</v>
      </c>
      <c r="G133" s="113" t="s">
        <v>1343</v>
      </c>
      <c r="H133" s="109"/>
      <c r="I133" s="114" t="s">
        <v>1345</v>
      </c>
      <c r="J133" s="98"/>
    </row>
    <row r="134" spans="2:10" x14ac:dyDescent="0.4">
      <c r="B134" s="98">
        <f t="shared" si="1"/>
        <v>131</v>
      </c>
      <c r="C134" s="111" t="s">
        <v>307</v>
      </c>
      <c r="D134" s="112" t="s">
        <v>1342</v>
      </c>
      <c r="E134" s="112"/>
      <c r="F134" s="112" t="s">
        <v>1340</v>
      </c>
      <c r="G134" s="113" t="s">
        <v>1344</v>
      </c>
      <c r="H134" s="109"/>
      <c r="I134" s="114"/>
      <c r="J134" s="98"/>
    </row>
    <row r="135" spans="2:10" x14ac:dyDescent="0.4">
      <c r="B135" s="98">
        <f t="shared" ref="B135:B199" si="2">B134+1</f>
        <v>132</v>
      </c>
      <c r="C135" s="111" t="s">
        <v>307</v>
      </c>
      <c r="D135" s="112" t="s">
        <v>345</v>
      </c>
      <c r="E135" s="112"/>
      <c r="F135" s="98" t="s">
        <v>317</v>
      </c>
      <c r="G135" s="192" t="s">
        <v>316</v>
      </c>
      <c r="H135" s="109" t="s">
        <v>317</v>
      </c>
      <c r="I135" s="109" t="s">
        <v>318</v>
      </c>
      <c r="J135" s="98"/>
    </row>
    <row r="136" spans="2:10" x14ac:dyDescent="0.4">
      <c r="B136" s="98">
        <f t="shared" si="2"/>
        <v>133</v>
      </c>
      <c r="C136" s="111" t="s">
        <v>307</v>
      </c>
      <c r="D136" s="112" t="s">
        <v>1346</v>
      </c>
      <c r="E136" s="112"/>
      <c r="F136" s="112" t="s">
        <v>1092</v>
      </c>
      <c r="G136" s="192" t="s">
        <v>322</v>
      </c>
      <c r="H136" s="109" t="s">
        <v>319</v>
      </c>
      <c r="I136" s="185" t="s">
        <v>321</v>
      </c>
      <c r="J136" s="98" t="s">
        <v>319</v>
      </c>
    </row>
    <row r="137" spans="2:10" x14ac:dyDescent="0.4">
      <c r="B137" s="98">
        <f t="shared" si="2"/>
        <v>134</v>
      </c>
      <c r="C137" s="111" t="s">
        <v>307</v>
      </c>
      <c r="D137" s="112" t="s">
        <v>1346</v>
      </c>
      <c r="E137" s="112"/>
      <c r="F137" s="98" t="s">
        <v>324</v>
      </c>
      <c r="G137" s="192" t="s">
        <v>323</v>
      </c>
      <c r="H137" s="109" t="s">
        <v>324</v>
      </c>
      <c r="I137" s="109" t="s">
        <v>325</v>
      </c>
      <c r="J137" s="98"/>
    </row>
    <row r="138" spans="2:10" x14ac:dyDescent="0.4">
      <c r="B138" s="98">
        <f t="shared" si="2"/>
        <v>135</v>
      </c>
      <c r="C138" s="111" t="s">
        <v>307</v>
      </c>
      <c r="D138" s="112" t="s">
        <v>1346</v>
      </c>
      <c r="E138" s="112"/>
      <c r="F138" s="98" t="s">
        <v>327</v>
      </c>
      <c r="G138" s="192" t="s">
        <v>326</v>
      </c>
      <c r="H138" s="109" t="s">
        <v>1347</v>
      </c>
      <c r="I138" s="109" t="s">
        <v>328</v>
      </c>
      <c r="J138" s="98"/>
    </row>
    <row r="139" spans="2:10" x14ac:dyDescent="0.4">
      <c r="B139" s="98">
        <f t="shared" si="2"/>
        <v>136</v>
      </c>
      <c r="C139" s="111" t="s">
        <v>307</v>
      </c>
      <c r="D139" s="112" t="s">
        <v>496</v>
      </c>
      <c r="E139" s="112"/>
      <c r="F139" s="98" t="s">
        <v>330</v>
      </c>
      <c r="G139" s="192" t="s">
        <v>329</v>
      </c>
      <c r="H139" s="109" t="s">
        <v>330</v>
      </c>
      <c r="I139" s="109" t="s">
        <v>331</v>
      </c>
      <c r="J139" s="98"/>
    </row>
    <row r="140" spans="2:10" x14ac:dyDescent="0.4">
      <c r="B140" s="98">
        <f t="shared" si="2"/>
        <v>137</v>
      </c>
      <c r="C140" s="111" t="s">
        <v>307</v>
      </c>
      <c r="D140" s="112" t="s">
        <v>496</v>
      </c>
      <c r="E140" s="112"/>
      <c r="F140" s="98" t="s">
        <v>334</v>
      </c>
      <c r="G140" s="192" t="s">
        <v>333</v>
      </c>
      <c r="H140" s="109" t="s">
        <v>334</v>
      </c>
      <c r="I140" s="109"/>
      <c r="J140" s="98"/>
    </row>
    <row r="141" spans="2:10" x14ac:dyDescent="0.4">
      <c r="B141" s="98">
        <f t="shared" si="2"/>
        <v>138</v>
      </c>
      <c r="C141" s="111" t="s">
        <v>307</v>
      </c>
      <c r="D141" s="112" t="s">
        <v>496</v>
      </c>
      <c r="E141" s="112"/>
      <c r="F141" s="98" t="s">
        <v>335</v>
      </c>
      <c r="G141" s="192" t="s">
        <v>333</v>
      </c>
      <c r="H141" s="109" t="s">
        <v>335</v>
      </c>
      <c r="I141" s="109" t="s">
        <v>336</v>
      </c>
      <c r="J141" s="98"/>
    </row>
    <row r="142" spans="2:10" x14ac:dyDescent="0.4">
      <c r="B142" s="98">
        <f t="shared" si="2"/>
        <v>139</v>
      </c>
      <c r="C142" s="111" t="s">
        <v>307</v>
      </c>
      <c r="D142" s="112" t="s">
        <v>870</v>
      </c>
      <c r="E142" s="112"/>
      <c r="F142" s="112" t="s">
        <v>337</v>
      </c>
      <c r="G142" s="192" t="s">
        <v>333</v>
      </c>
      <c r="H142" s="185" t="s">
        <v>337</v>
      </c>
      <c r="I142" s="109" t="s">
        <v>339</v>
      </c>
      <c r="J142" s="98"/>
    </row>
    <row r="143" spans="2:10" x14ac:dyDescent="0.4">
      <c r="B143" s="98">
        <f t="shared" si="2"/>
        <v>140</v>
      </c>
      <c r="C143" s="111" t="s">
        <v>307</v>
      </c>
      <c r="D143" s="112" t="s">
        <v>870</v>
      </c>
      <c r="E143" s="112"/>
      <c r="F143" s="98" t="s">
        <v>338</v>
      </c>
      <c r="G143" s="192" t="s">
        <v>333</v>
      </c>
      <c r="H143" s="109" t="s">
        <v>338</v>
      </c>
      <c r="I143" s="109" t="s">
        <v>339</v>
      </c>
      <c r="J143" s="98"/>
    </row>
    <row r="144" spans="2:10" x14ac:dyDescent="0.4">
      <c r="B144" s="98">
        <f t="shared" si="2"/>
        <v>141</v>
      </c>
      <c r="C144" s="111" t="s">
        <v>307</v>
      </c>
      <c r="D144" s="112" t="s">
        <v>496</v>
      </c>
      <c r="E144" s="112"/>
      <c r="F144" s="112"/>
      <c r="G144" s="192" t="s">
        <v>333</v>
      </c>
      <c r="H144" s="109" t="s">
        <v>340</v>
      </c>
      <c r="I144" s="109" t="s">
        <v>341</v>
      </c>
      <c r="J144" s="98"/>
    </row>
    <row r="145" spans="2:10" ht="34.799999999999997" x14ac:dyDescent="0.4">
      <c r="B145" s="98">
        <f t="shared" si="2"/>
        <v>142</v>
      </c>
      <c r="C145" s="111" t="s">
        <v>307</v>
      </c>
      <c r="D145" s="112" t="s">
        <v>496</v>
      </c>
      <c r="E145" s="112"/>
      <c r="F145" s="112" t="s">
        <v>1093</v>
      </c>
      <c r="G145" s="192" t="s">
        <v>345</v>
      </c>
      <c r="H145" s="109" t="s">
        <v>347</v>
      </c>
      <c r="I145" s="114" t="s">
        <v>346</v>
      </c>
      <c r="J145" s="98"/>
    </row>
    <row r="146" spans="2:10" x14ac:dyDescent="0.4">
      <c r="B146" s="98">
        <f t="shared" si="2"/>
        <v>143</v>
      </c>
      <c r="C146" s="111" t="s">
        <v>307</v>
      </c>
      <c r="D146" s="112" t="s">
        <v>496</v>
      </c>
      <c r="E146" s="112"/>
      <c r="F146" s="112" t="s">
        <v>1094</v>
      </c>
      <c r="G146" s="192" t="s">
        <v>350</v>
      </c>
      <c r="H146" s="109" t="s">
        <v>351</v>
      </c>
      <c r="I146" s="109" t="s">
        <v>352</v>
      </c>
      <c r="J146" s="98"/>
    </row>
    <row r="147" spans="2:10" x14ac:dyDescent="0.4">
      <c r="B147" s="98">
        <f t="shared" si="2"/>
        <v>144</v>
      </c>
      <c r="C147" s="111" t="s">
        <v>307</v>
      </c>
      <c r="D147" s="112" t="s">
        <v>729</v>
      </c>
      <c r="E147" s="112"/>
      <c r="F147" s="98" t="s">
        <v>1035</v>
      </c>
      <c r="G147" s="192" t="s">
        <v>754</v>
      </c>
      <c r="H147" s="109" t="s">
        <v>1147</v>
      </c>
      <c r="I147" s="109" t="s">
        <v>353</v>
      </c>
      <c r="J147" s="98"/>
    </row>
    <row r="148" spans="2:10" x14ac:dyDescent="0.4">
      <c r="B148" s="98">
        <f t="shared" si="2"/>
        <v>145</v>
      </c>
      <c r="C148" s="111" t="s">
        <v>307</v>
      </c>
      <c r="D148" s="112" t="s">
        <v>729</v>
      </c>
      <c r="E148" s="112"/>
      <c r="F148" s="98" t="s">
        <v>1036</v>
      </c>
      <c r="G148" s="192" t="s">
        <v>354</v>
      </c>
      <c r="H148" s="109" t="s">
        <v>355</v>
      </c>
      <c r="I148" s="109" t="s">
        <v>356</v>
      </c>
      <c r="J148" s="98"/>
    </row>
    <row r="149" spans="2:10" x14ac:dyDescent="0.4">
      <c r="B149" s="98">
        <f t="shared" si="2"/>
        <v>146</v>
      </c>
      <c r="C149" s="111" t="s">
        <v>307</v>
      </c>
      <c r="D149" s="112" t="s">
        <v>729</v>
      </c>
      <c r="E149" s="112"/>
      <c r="F149" s="98" t="s">
        <v>1037</v>
      </c>
      <c r="G149" s="192" t="s">
        <v>357</v>
      </c>
      <c r="H149" s="109" t="s">
        <v>358</v>
      </c>
      <c r="I149" s="109" t="s">
        <v>359</v>
      </c>
      <c r="J149" s="98"/>
    </row>
    <row r="150" spans="2:10" x14ac:dyDescent="0.4">
      <c r="B150" s="98">
        <f t="shared" si="2"/>
        <v>147</v>
      </c>
      <c r="C150" s="111" t="s">
        <v>307</v>
      </c>
      <c r="D150" s="112" t="s">
        <v>729</v>
      </c>
      <c r="E150" s="112"/>
      <c r="F150" s="98" t="s">
        <v>1038</v>
      </c>
      <c r="G150" s="192" t="s">
        <v>360</v>
      </c>
      <c r="H150" s="109" t="s">
        <v>362</v>
      </c>
      <c r="I150" s="109"/>
      <c r="J150" s="98"/>
    </row>
    <row r="151" spans="2:10" x14ac:dyDescent="0.4">
      <c r="B151" s="98">
        <f t="shared" si="2"/>
        <v>148</v>
      </c>
      <c r="C151" s="111" t="s">
        <v>307</v>
      </c>
      <c r="D151" s="112" t="s">
        <v>729</v>
      </c>
      <c r="E151" s="112"/>
      <c r="F151" s="98" t="s">
        <v>1039</v>
      </c>
      <c r="G151" s="192" t="s">
        <v>361</v>
      </c>
      <c r="H151" s="109" t="s">
        <v>363</v>
      </c>
      <c r="I151" s="109" t="s">
        <v>364</v>
      </c>
      <c r="J151" s="98"/>
    </row>
    <row r="152" spans="2:10" x14ac:dyDescent="0.4">
      <c r="B152" s="98">
        <f t="shared" si="2"/>
        <v>149</v>
      </c>
      <c r="C152" s="111" t="s">
        <v>307</v>
      </c>
      <c r="D152" s="112" t="s">
        <v>729</v>
      </c>
      <c r="E152" s="112"/>
      <c r="F152" s="98" t="s">
        <v>1040</v>
      </c>
      <c r="G152" s="192" t="s">
        <v>365</v>
      </c>
      <c r="H152" s="109" t="s">
        <v>366</v>
      </c>
      <c r="I152" s="109" t="s">
        <v>367</v>
      </c>
      <c r="J152" s="98"/>
    </row>
    <row r="153" spans="2:10" x14ac:dyDescent="0.4">
      <c r="B153" s="98">
        <f t="shared" si="2"/>
        <v>150</v>
      </c>
      <c r="C153" s="111" t="s">
        <v>307</v>
      </c>
      <c r="D153" s="112" t="s">
        <v>729</v>
      </c>
      <c r="E153" s="112"/>
      <c r="F153" s="98" t="s">
        <v>1041</v>
      </c>
      <c r="G153" s="192" t="s">
        <v>369</v>
      </c>
      <c r="H153" s="109" t="s">
        <v>368</v>
      </c>
      <c r="I153" s="109" t="s">
        <v>370</v>
      </c>
      <c r="J153" s="98"/>
    </row>
    <row r="154" spans="2:10" x14ac:dyDescent="0.4">
      <c r="B154" s="98">
        <f t="shared" ref="B154" si="3">B153+1</f>
        <v>151</v>
      </c>
      <c r="C154" s="111" t="s">
        <v>307</v>
      </c>
      <c r="D154" s="112" t="s">
        <v>729</v>
      </c>
      <c r="E154" s="112"/>
      <c r="F154" s="98" t="s">
        <v>1437</v>
      </c>
      <c r="G154" s="192" t="s">
        <v>1438</v>
      </c>
      <c r="H154" s="109" t="s">
        <v>1439</v>
      </c>
      <c r="I154" s="109" t="s">
        <v>1440</v>
      </c>
      <c r="J154" s="98"/>
    </row>
    <row r="155" spans="2:10" ht="34.799999999999997" x14ac:dyDescent="0.4">
      <c r="B155" s="98">
        <f>B153+1</f>
        <v>151</v>
      </c>
      <c r="C155" s="111" t="s">
        <v>307</v>
      </c>
      <c r="D155" s="112" t="s">
        <v>729</v>
      </c>
      <c r="E155" s="112"/>
      <c r="F155" s="98" t="s">
        <v>1042</v>
      </c>
      <c r="G155" s="113" t="s">
        <v>371</v>
      </c>
      <c r="H155" s="109" t="s">
        <v>372</v>
      </c>
      <c r="I155" s="114" t="s">
        <v>376</v>
      </c>
      <c r="J155" s="98"/>
    </row>
    <row r="156" spans="2:10" x14ac:dyDescent="0.4">
      <c r="B156" s="98">
        <f t="shared" si="2"/>
        <v>152</v>
      </c>
      <c r="C156" s="111" t="s">
        <v>307</v>
      </c>
      <c r="D156" s="112" t="s">
        <v>729</v>
      </c>
      <c r="E156" s="112"/>
      <c r="F156" s="98" t="s">
        <v>1129</v>
      </c>
      <c r="G156" s="113"/>
      <c r="H156" s="109"/>
      <c r="I156" s="114"/>
      <c r="J156" s="98"/>
    </row>
    <row r="157" spans="2:10" x14ac:dyDescent="0.4">
      <c r="B157" s="98">
        <f t="shared" si="2"/>
        <v>153</v>
      </c>
      <c r="C157" s="111" t="s">
        <v>307</v>
      </c>
      <c r="D157" s="112" t="s">
        <v>729</v>
      </c>
      <c r="E157" s="112"/>
      <c r="F157" s="98" t="s">
        <v>1043</v>
      </c>
      <c r="G157" s="113" t="s">
        <v>373</v>
      </c>
      <c r="H157" s="109" t="s">
        <v>374</v>
      </c>
      <c r="I157" s="109" t="s">
        <v>375</v>
      </c>
      <c r="J157" s="98"/>
    </row>
    <row r="158" spans="2:10" x14ac:dyDescent="0.4">
      <c r="B158" s="98">
        <f t="shared" si="2"/>
        <v>154</v>
      </c>
      <c r="C158" s="111" t="s">
        <v>307</v>
      </c>
      <c r="D158" s="112" t="s">
        <v>343</v>
      </c>
      <c r="E158" s="112"/>
      <c r="F158" s="112" t="s">
        <v>1159</v>
      </c>
      <c r="G158" s="113" t="s">
        <v>1160</v>
      </c>
      <c r="H158" s="109" t="s">
        <v>1161</v>
      </c>
      <c r="I158" s="109"/>
      <c r="J158" s="98"/>
    </row>
    <row r="159" spans="2:10" x14ac:dyDescent="0.4">
      <c r="B159" s="98">
        <f t="shared" si="2"/>
        <v>155</v>
      </c>
      <c r="C159" s="111" t="s">
        <v>307</v>
      </c>
      <c r="D159" s="112" t="s">
        <v>343</v>
      </c>
      <c r="E159" s="112"/>
      <c r="F159" s="112" t="s">
        <v>1296</v>
      </c>
      <c r="G159" s="113" t="s">
        <v>1297</v>
      </c>
      <c r="H159" s="109" t="s">
        <v>1298</v>
      </c>
      <c r="I159" s="109"/>
      <c r="J159" s="98"/>
    </row>
    <row r="160" spans="2:10" x14ac:dyDescent="0.4">
      <c r="B160" s="98">
        <f t="shared" si="2"/>
        <v>156</v>
      </c>
      <c r="C160" s="111" t="s">
        <v>307</v>
      </c>
      <c r="D160" s="112" t="s">
        <v>496</v>
      </c>
      <c r="E160" s="112"/>
      <c r="F160" s="112" t="s">
        <v>1095</v>
      </c>
      <c r="G160" s="113" t="s">
        <v>416</v>
      </c>
      <c r="H160" s="109" t="s">
        <v>379</v>
      </c>
      <c r="I160" s="193" t="s">
        <v>380</v>
      </c>
      <c r="J160" s="98"/>
    </row>
    <row r="161" spans="2:10" x14ac:dyDescent="0.4">
      <c r="B161" s="98">
        <f t="shared" si="2"/>
        <v>157</v>
      </c>
      <c r="C161" s="111" t="s">
        <v>307</v>
      </c>
      <c r="D161" s="112" t="s">
        <v>870</v>
      </c>
      <c r="E161" s="112"/>
      <c r="F161" s="112"/>
      <c r="G161" s="113" t="s">
        <v>381</v>
      </c>
      <c r="H161" s="109" t="s">
        <v>383</v>
      </c>
      <c r="I161" s="109"/>
      <c r="J161" s="98"/>
    </row>
    <row r="162" spans="2:10" x14ac:dyDescent="0.4">
      <c r="B162" s="98">
        <f t="shared" si="2"/>
        <v>158</v>
      </c>
      <c r="C162" s="111" t="s">
        <v>307</v>
      </c>
      <c r="D162" s="112" t="s">
        <v>870</v>
      </c>
      <c r="E162" s="112"/>
      <c r="F162" s="112"/>
      <c r="G162" s="113" t="s">
        <v>382</v>
      </c>
      <c r="H162" s="109" t="s">
        <v>384</v>
      </c>
      <c r="I162" s="109"/>
      <c r="J162" s="98"/>
    </row>
    <row r="163" spans="2:10" x14ac:dyDescent="0.4">
      <c r="B163" s="98">
        <f t="shared" si="2"/>
        <v>159</v>
      </c>
      <c r="C163" s="111" t="s">
        <v>307</v>
      </c>
      <c r="D163" s="112" t="s">
        <v>751</v>
      </c>
      <c r="E163" s="112"/>
      <c r="F163" s="98" t="s">
        <v>386</v>
      </c>
      <c r="G163" s="192" t="s">
        <v>385</v>
      </c>
      <c r="H163" s="109" t="s">
        <v>390</v>
      </c>
      <c r="I163" s="185" t="s">
        <v>343</v>
      </c>
      <c r="J163" s="98" t="s">
        <v>893</v>
      </c>
    </row>
    <row r="164" spans="2:10" x14ac:dyDescent="0.4">
      <c r="B164" s="98">
        <f t="shared" si="2"/>
        <v>160</v>
      </c>
      <c r="C164" s="111" t="s">
        <v>307</v>
      </c>
      <c r="D164" s="112" t="s">
        <v>751</v>
      </c>
      <c r="E164" s="112"/>
      <c r="F164" s="112" t="s">
        <v>1096</v>
      </c>
      <c r="G164" s="109" t="s">
        <v>753</v>
      </c>
      <c r="H164" s="109" t="s">
        <v>752</v>
      </c>
      <c r="I164" s="185" t="s">
        <v>343</v>
      </c>
      <c r="J164" s="98" t="s">
        <v>893</v>
      </c>
    </row>
    <row r="165" spans="2:10" x14ac:dyDescent="0.4">
      <c r="B165" s="98">
        <f t="shared" si="2"/>
        <v>161</v>
      </c>
      <c r="C165" s="111" t="s">
        <v>307</v>
      </c>
      <c r="D165" s="112" t="s">
        <v>1098</v>
      </c>
      <c r="E165" s="112"/>
      <c r="F165" s="196" t="s">
        <v>389</v>
      </c>
      <c r="G165" s="192" t="s">
        <v>388</v>
      </c>
      <c r="H165" s="114" t="s">
        <v>1097</v>
      </c>
      <c r="I165" s="109" t="s">
        <v>387</v>
      </c>
      <c r="J165" s="98"/>
    </row>
    <row r="166" spans="2:10" x14ac:dyDescent="0.4">
      <c r="B166" s="98">
        <f t="shared" si="2"/>
        <v>162</v>
      </c>
      <c r="C166" s="111" t="s">
        <v>307</v>
      </c>
      <c r="D166" s="112" t="s">
        <v>1099</v>
      </c>
      <c r="E166" s="112"/>
      <c r="F166" s="112" t="s">
        <v>1100</v>
      </c>
      <c r="G166" s="192" t="s">
        <v>393</v>
      </c>
      <c r="H166" s="109" t="s">
        <v>391</v>
      </c>
      <c r="I166" s="109" t="s">
        <v>392</v>
      </c>
      <c r="J166" s="98"/>
    </row>
    <row r="167" spans="2:10" x14ac:dyDescent="0.4">
      <c r="B167" s="98">
        <f t="shared" si="2"/>
        <v>163</v>
      </c>
      <c r="C167" s="111" t="s">
        <v>307</v>
      </c>
      <c r="D167" s="112" t="s">
        <v>496</v>
      </c>
      <c r="E167" s="112"/>
      <c r="F167" s="112"/>
      <c r="G167" s="192" t="s">
        <v>394</v>
      </c>
      <c r="H167" s="109" t="s">
        <v>395</v>
      </c>
      <c r="I167" s="109" t="s">
        <v>396</v>
      </c>
      <c r="J167" s="98"/>
    </row>
    <row r="168" spans="2:10" x14ac:dyDescent="0.4">
      <c r="B168" s="98">
        <f t="shared" si="2"/>
        <v>164</v>
      </c>
      <c r="C168" s="111" t="s">
        <v>307</v>
      </c>
      <c r="D168" s="112" t="s">
        <v>496</v>
      </c>
      <c r="E168" s="112"/>
      <c r="F168" s="112"/>
      <c r="G168" s="192" t="s">
        <v>412</v>
      </c>
      <c r="H168" s="109" t="s">
        <v>413</v>
      </c>
      <c r="I168" s="185" t="s">
        <v>979</v>
      </c>
      <c r="J168" s="98" t="s">
        <v>226</v>
      </c>
    </row>
    <row r="169" spans="2:10" x14ac:dyDescent="0.4">
      <c r="B169" s="98">
        <f t="shared" si="2"/>
        <v>165</v>
      </c>
      <c r="C169" s="111" t="s">
        <v>307</v>
      </c>
      <c r="D169" s="112" t="s">
        <v>496</v>
      </c>
      <c r="E169" s="112"/>
      <c r="F169" s="112"/>
      <c r="G169" s="192" t="s">
        <v>414</v>
      </c>
      <c r="H169" s="109" t="s">
        <v>415</v>
      </c>
      <c r="I169" s="109"/>
      <c r="J169" s="98" t="s">
        <v>226</v>
      </c>
    </row>
    <row r="170" spans="2:10" x14ac:dyDescent="0.4">
      <c r="B170" s="98">
        <f t="shared" si="2"/>
        <v>166</v>
      </c>
      <c r="C170" s="111" t="s">
        <v>307</v>
      </c>
      <c r="D170" s="112" t="s">
        <v>496</v>
      </c>
      <c r="E170" s="112"/>
      <c r="F170" s="112"/>
      <c r="G170" s="192" t="s">
        <v>417</v>
      </c>
      <c r="H170" s="109" t="s">
        <v>418</v>
      </c>
      <c r="I170" s="109" t="s">
        <v>419</v>
      </c>
      <c r="J170" s="98"/>
    </row>
    <row r="171" spans="2:10" x14ac:dyDescent="0.4">
      <c r="B171" s="98">
        <f t="shared" si="2"/>
        <v>167</v>
      </c>
      <c r="C171" s="111" t="s">
        <v>307</v>
      </c>
      <c r="D171" s="112" t="s">
        <v>496</v>
      </c>
      <c r="E171" s="112"/>
      <c r="F171" s="112"/>
      <c r="G171" s="109" t="s">
        <v>432</v>
      </c>
      <c r="H171" s="109" t="s">
        <v>434</v>
      </c>
      <c r="I171" s="109" t="s">
        <v>433</v>
      </c>
      <c r="J171" s="98" t="s">
        <v>435</v>
      </c>
    </row>
    <row r="172" spans="2:10" x14ac:dyDescent="0.4">
      <c r="B172" s="98">
        <f t="shared" si="2"/>
        <v>168</v>
      </c>
      <c r="C172" s="111" t="s">
        <v>307</v>
      </c>
      <c r="D172" s="112" t="s">
        <v>496</v>
      </c>
      <c r="E172" s="112"/>
      <c r="F172" s="111" t="s">
        <v>436</v>
      </c>
      <c r="G172" s="192" t="s">
        <v>1105</v>
      </c>
      <c r="H172" s="109" t="s">
        <v>437</v>
      </c>
      <c r="I172" s="109" t="s">
        <v>1104</v>
      </c>
      <c r="J172" s="98" t="s">
        <v>226</v>
      </c>
    </row>
    <row r="173" spans="2:10" x14ac:dyDescent="0.4">
      <c r="B173" s="98">
        <f t="shared" si="2"/>
        <v>169</v>
      </c>
      <c r="C173" s="111" t="s">
        <v>307</v>
      </c>
      <c r="D173" s="112" t="s">
        <v>343</v>
      </c>
      <c r="E173" s="112"/>
      <c r="F173" s="111" t="s">
        <v>1107</v>
      </c>
      <c r="G173" s="192" t="s">
        <v>1109</v>
      </c>
      <c r="H173" s="109" t="s">
        <v>1110</v>
      </c>
      <c r="I173" s="109" t="s">
        <v>1108</v>
      </c>
      <c r="J173" s="98"/>
    </row>
    <row r="174" spans="2:10" x14ac:dyDescent="0.4">
      <c r="B174" s="98">
        <f t="shared" si="2"/>
        <v>170</v>
      </c>
      <c r="C174" s="111" t="s">
        <v>307</v>
      </c>
      <c r="D174" s="112" t="s">
        <v>496</v>
      </c>
      <c r="E174" s="112"/>
      <c r="F174" s="111" t="s">
        <v>438</v>
      </c>
      <c r="G174" s="192" t="s">
        <v>1106</v>
      </c>
      <c r="H174" s="109" t="s">
        <v>673</v>
      </c>
      <c r="I174" s="109" t="s">
        <v>1114</v>
      </c>
      <c r="J174" s="98" t="s">
        <v>226</v>
      </c>
    </row>
    <row r="175" spans="2:10" x14ac:dyDescent="0.4">
      <c r="B175" s="98">
        <f t="shared" si="2"/>
        <v>171</v>
      </c>
      <c r="C175" s="111" t="s">
        <v>307</v>
      </c>
      <c r="D175" s="112" t="s">
        <v>497</v>
      </c>
      <c r="E175" s="112"/>
      <c r="F175" s="98" t="s">
        <v>543</v>
      </c>
      <c r="G175" s="109" t="s">
        <v>692</v>
      </c>
      <c r="H175" s="185" t="s">
        <v>660</v>
      </c>
      <c r="I175" s="109"/>
      <c r="J175" s="98" t="s">
        <v>226</v>
      </c>
    </row>
    <row r="176" spans="2:10" x14ac:dyDescent="0.4">
      <c r="B176" s="98">
        <f t="shared" si="2"/>
        <v>172</v>
      </c>
      <c r="C176" s="111" t="s">
        <v>307</v>
      </c>
      <c r="D176" s="112" t="s">
        <v>497</v>
      </c>
      <c r="E176" s="112"/>
      <c r="F176" s="98" t="s">
        <v>619</v>
      </c>
      <c r="G176" s="109" t="s">
        <v>693</v>
      </c>
      <c r="H176" s="185" t="s">
        <v>496</v>
      </c>
      <c r="I176" s="109"/>
      <c r="J176" s="98"/>
    </row>
    <row r="177" spans="2:10" x14ac:dyDescent="0.4">
      <c r="B177" s="98">
        <f t="shared" si="2"/>
        <v>173</v>
      </c>
      <c r="C177" s="111" t="s">
        <v>307</v>
      </c>
      <c r="D177" s="112" t="s">
        <v>497</v>
      </c>
      <c r="E177" s="112"/>
      <c r="F177" s="98" t="s">
        <v>614</v>
      </c>
      <c r="G177" s="109" t="s">
        <v>694</v>
      </c>
      <c r="H177" s="185" t="s">
        <v>496</v>
      </c>
      <c r="I177" s="109"/>
      <c r="J177" s="98"/>
    </row>
    <row r="178" spans="2:10" x14ac:dyDescent="0.4">
      <c r="B178" s="98">
        <f t="shared" si="2"/>
        <v>174</v>
      </c>
      <c r="C178" s="111" t="s">
        <v>307</v>
      </c>
      <c r="D178" s="112" t="s">
        <v>497</v>
      </c>
      <c r="E178" s="112"/>
      <c r="F178" s="98" t="s">
        <v>615</v>
      </c>
      <c r="G178" s="109" t="s">
        <v>695</v>
      </c>
      <c r="H178" s="185" t="s">
        <v>496</v>
      </c>
      <c r="I178" s="109"/>
      <c r="J178" s="98"/>
    </row>
    <row r="179" spans="2:10" x14ac:dyDescent="0.4">
      <c r="B179" s="98">
        <f t="shared" si="2"/>
        <v>175</v>
      </c>
      <c r="C179" s="111" t="s">
        <v>307</v>
      </c>
      <c r="D179" s="112" t="s">
        <v>497</v>
      </c>
      <c r="E179" s="112"/>
      <c r="F179" s="98" t="s">
        <v>616</v>
      </c>
      <c r="G179" s="109" t="s">
        <v>696</v>
      </c>
      <c r="H179" s="185" t="s">
        <v>496</v>
      </c>
      <c r="I179" s="109"/>
      <c r="J179" s="98"/>
    </row>
    <row r="180" spans="2:10" x14ac:dyDescent="0.4">
      <c r="B180" s="98">
        <f t="shared" si="2"/>
        <v>176</v>
      </c>
      <c r="C180" s="111" t="s">
        <v>307</v>
      </c>
      <c r="D180" s="112" t="s">
        <v>497</v>
      </c>
      <c r="E180" s="112"/>
      <c r="F180" s="98" t="s">
        <v>617</v>
      </c>
      <c r="G180" s="109" t="s">
        <v>697</v>
      </c>
      <c r="H180" s="185" t="s">
        <v>496</v>
      </c>
      <c r="I180" s="109"/>
      <c r="J180" s="98"/>
    </row>
    <row r="181" spans="2:10" x14ac:dyDescent="0.4">
      <c r="B181" s="98">
        <f t="shared" si="2"/>
        <v>177</v>
      </c>
      <c r="C181" s="111" t="s">
        <v>307</v>
      </c>
      <c r="D181" s="112" t="s">
        <v>497</v>
      </c>
      <c r="E181" s="112"/>
      <c r="F181" s="98" t="s">
        <v>618</v>
      </c>
      <c r="G181" s="109" t="s">
        <v>698</v>
      </c>
      <c r="H181" s="185" t="s">
        <v>496</v>
      </c>
      <c r="I181" s="109"/>
      <c r="J181" s="98"/>
    </row>
    <row r="182" spans="2:10" x14ac:dyDescent="0.4">
      <c r="B182" s="98">
        <f t="shared" si="2"/>
        <v>178</v>
      </c>
      <c r="C182" s="111" t="s">
        <v>307</v>
      </c>
      <c r="D182" s="112" t="s">
        <v>497</v>
      </c>
      <c r="E182" s="112"/>
      <c r="F182" s="98" t="s">
        <v>542</v>
      </c>
      <c r="G182" s="109" t="s">
        <v>699</v>
      </c>
      <c r="H182" s="185" t="s">
        <v>496</v>
      </c>
      <c r="I182" s="109"/>
      <c r="J182" s="98"/>
    </row>
    <row r="183" spans="2:10" x14ac:dyDescent="0.4">
      <c r="B183" s="98">
        <f t="shared" si="2"/>
        <v>179</v>
      </c>
      <c r="C183" s="111" t="s">
        <v>307</v>
      </c>
      <c r="D183" s="112" t="s">
        <v>497</v>
      </c>
      <c r="E183" s="112"/>
      <c r="F183" s="98" t="s">
        <v>620</v>
      </c>
      <c r="G183" s="109" t="s">
        <v>544</v>
      </c>
      <c r="H183" s="185" t="s">
        <v>496</v>
      </c>
      <c r="I183" s="109"/>
      <c r="J183" s="98"/>
    </row>
    <row r="184" spans="2:10" x14ac:dyDescent="0.4">
      <c r="B184" s="98">
        <f t="shared" si="2"/>
        <v>180</v>
      </c>
      <c r="C184" s="111" t="s">
        <v>307</v>
      </c>
      <c r="D184" s="112" t="s">
        <v>497</v>
      </c>
      <c r="E184" s="112"/>
      <c r="F184" s="98" t="s">
        <v>621</v>
      </c>
      <c r="G184" s="109" t="s">
        <v>700</v>
      </c>
      <c r="H184" s="185" t="s">
        <v>496</v>
      </c>
      <c r="I184" s="109"/>
      <c r="J184" s="98"/>
    </row>
    <row r="185" spans="2:10" x14ac:dyDescent="0.4">
      <c r="B185" s="98">
        <f t="shared" si="2"/>
        <v>181</v>
      </c>
      <c r="C185" s="111" t="s">
        <v>307</v>
      </c>
      <c r="D185" s="112" t="s">
        <v>497</v>
      </c>
      <c r="E185" s="112"/>
      <c r="F185" s="98" t="s">
        <v>622</v>
      </c>
      <c r="G185" s="109" t="s">
        <v>701</v>
      </c>
      <c r="H185" s="185" t="s">
        <v>496</v>
      </c>
      <c r="I185" s="109"/>
      <c r="J185" s="98"/>
    </row>
    <row r="186" spans="2:10" x14ac:dyDescent="0.4">
      <c r="B186" s="98">
        <f t="shared" si="2"/>
        <v>182</v>
      </c>
      <c r="C186" s="111" t="s">
        <v>307</v>
      </c>
      <c r="D186" s="112" t="s">
        <v>497</v>
      </c>
      <c r="E186" s="112"/>
      <c r="F186" s="98" t="s">
        <v>623</v>
      </c>
      <c r="G186" s="109" t="s">
        <v>702</v>
      </c>
      <c r="H186" s="185" t="s">
        <v>496</v>
      </c>
      <c r="I186" s="109"/>
      <c r="J186" s="98"/>
    </row>
    <row r="187" spans="2:10" x14ac:dyDescent="0.4">
      <c r="B187" s="98">
        <f t="shared" si="2"/>
        <v>183</v>
      </c>
      <c r="C187" s="111" t="s">
        <v>307</v>
      </c>
      <c r="D187" s="112" t="s">
        <v>497</v>
      </c>
      <c r="E187" s="112"/>
      <c r="F187" s="98" t="s">
        <v>498</v>
      </c>
      <c r="G187" s="109" t="s">
        <v>499</v>
      </c>
      <c r="H187" s="185" t="s">
        <v>496</v>
      </c>
      <c r="I187" s="109"/>
      <c r="J187" s="98"/>
    </row>
    <row r="188" spans="2:10" x14ac:dyDescent="0.4">
      <c r="B188" s="98">
        <f t="shared" si="2"/>
        <v>184</v>
      </c>
      <c r="C188" s="111" t="s">
        <v>307</v>
      </c>
      <c r="D188" s="112" t="s">
        <v>497</v>
      </c>
      <c r="E188" s="112"/>
      <c r="F188" s="98" t="s">
        <v>580</v>
      </c>
      <c r="G188" s="109" t="s">
        <v>500</v>
      </c>
      <c r="H188" s="185" t="s">
        <v>496</v>
      </c>
      <c r="I188" s="109"/>
      <c r="J188" s="98"/>
    </row>
    <row r="189" spans="2:10" x14ac:dyDescent="0.4">
      <c r="B189" s="98">
        <f t="shared" si="2"/>
        <v>185</v>
      </c>
      <c r="C189" s="111" t="s">
        <v>307</v>
      </c>
      <c r="D189" s="112" t="s">
        <v>497</v>
      </c>
      <c r="E189" s="112"/>
      <c r="F189" s="98" t="s">
        <v>577</v>
      </c>
      <c r="G189" s="109" t="s">
        <v>501</v>
      </c>
      <c r="H189" s="185" t="s">
        <v>496</v>
      </c>
      <c r="I189" s="109"/>
      <c r="J189" s="98"/>
    </row>
    <row r="190" spans="2:10" x14ac:dyDescent="0.4">
      <c r="B190" s="98">
        <f t="shared" si="2"/>
        <v>186</v>
      </c>
      <c r="C190" s="111" t="s">
        <v>307</v>
      </c>
      <c r="D190" s="112" t="s">
        <v>497</v>
      </c>
      <c r="E190" s="112"/>
      <c r="F190" s="98" t="s">
        <v>581</v>
      </c>
      <c r="G190" s="109" t="s">
        <v>503</v>
      </c>
      <c r="H190" s="185" t="s">
        <v>496</v>
      </c>
      <c r="I190" s="109"/>
      <c r="J190" s="98"/>
    </row>
    <row r="191" spans="2:10" x14ac:dyDescent="0.4">
      <c r="B191" s="98">
        <f t="shared" si="2"/>
        <v>187</v>
      </c>
      <c r="C191" s="111" t="s">
        <v>307</v>
      </c>
      <c r="D191" s="112" t="s">
        <v>497</v>
      </c>
      <c r="E191" s="112"/>
      <c r="F191" s="98" t="s">
        <v>582</v>
      </c>
      <c r="G191" s="109" t="s">
        <v>504</v>
      </c>
      <c r="H191" s="185" t="s">
        <v>496</v>
      </c>
      <c r="I191" s="109"/>
      <c r="J191" s="98"/>
    </row>
    <row r="192" spans="2:10" x14ac:dyDescent="0.4">
      <c r="B192" s="98">
        <f t="shared" si="2"/>
        <v>188</v>
      </c>
      <c r="C192" s="111" t="s">
        <v>307</v>
      </c>
      <c r="D192" s="112" t="s">
        <v>497</v>
      </c>
      <c r="E192" s="112"/>
      <c r="F192" s="98" t="s">
        <v>583</v>
      </c>
      <c r="G192" s="109" t="s">
        <v>505</v>
      </c>
      <c r="H192" s="185" t="s">
        <v>496</v>
      </c>
      <c r="I192" s="109"/>
      <c r="J192" s="98"/>
    </row>
    <row r="193" spans="2:10" x14ac:dyDescent="0.4">
      <c r="B193" s="98">
        <f t="shared" si="2"/>
        <v>189</v>
      </c>
      <c r="C193" s="111" t="s">
        <v>307</v>
      </c>
      <c r="D193" s="112" t="s">
        <v>497</v>
      </c>
      <c r="E193" s="112"/>
      <c r="F193" s="98" t="s">
        <v>584</v>
      </c>
      <c r="G193" s="109" t="s">
        <v>506</v>
      </c>
      <c r="H193" s="185" t="s">
        <v>496</v>
      </c>
      <c r="I193" s="109"/>
      <c r="J193" s="98"/>
    </row>
    <row r="194" spans="2:10" x14ac:dyDescent="0.4">
      <c r="B194" s="98">
        <f t="shared" si="2"/>
        <v>190</v>
      </c>
      <c r="C194" s="111" t="s">
        <v>307</v>
      </c>
      <c r="D194" s="112" t="s">
        <v>497</v>
      </c>
      <c r="E194" s="112"/>
      <c r="F194" s="98" t="s">
        <v>585</v>
      </c>
      <c r="G194" s="109" t="s">
        <v>507</v>
      </c>
      <c r="H194" s="185" t="s">
        <v>496</v>
      </c>
      <c r="I194" s="109"/>
      <c r="J194" s="98"/>
    </row>
    <row r="195" spans="2:10" x14ac:dyDescent="0.4">
      <c r="B195" s="98">
        <f t="shared" si="2"/>
        <v>191</v>
      </c>
      <c r="C195" s="111" t="s">
        <v>307</v>
      </c>
      <c r="D195" s="112" t="s">
        <v>497</v>
      </c>
      <c r="E195" s="112"/>
      <c r="F195" s="98" t="s">
        <v>508</v>
      </c>
      <c r="G195" s="109" t="s">
        <v>509</v>
      </c>
      <c r="H195" s="185" t="s">
        <v>496</v>
      </c>
      <c r="I195" s="109"/>
      <c r="J195" s="98"/>
    </row>
    <row r="196" spans="2:10" x14ac:dyDescent="0.4">
      <c r="B196" s="98">
        <f t="shared" si="2"/>
        <v>192</v>
      </c>
      <c r="C196" s="111" t="s">
        <v>307</v>
      </c>
      <c r="D196" s="112" t="s">
        <v>497</v>
      </c>
      <c r="E196" s="112"/>
      <c r="F196" s="98" t="s">
        <v>510</v>
      </c>
      <c r="G196" s="109" t="s">
        <v>511</v>
      </c>
      <c r="H196" s="185" t="s">
        <v>496</v>
      </c>
      <c r="I196" s="109"/>
      <c r="J196" s="98"/>
    </row>
    <row r="197" spans="2:10" x14ac:dyDescent="0.4">
      <c r="B197" s="98">
        <f t="shared" si="2"/>
        <v>193</v>
      </c>
      <c r="C197" s="111" t="s">
        <v>307</v>
      </c>
      <c r="D197" s="112" t="s">
        <v>497</v>
      </c>
      <c r="E197" s="112"/>
      <c r="F197" s="98" t="s">
        <v>512</v>
      </c>
      <c r="G197" s="109" t="s">
        <v>513</v>
      </c>
      <c r="H197" s="185" t="s">
        <v>496</v>
      </c>
      <c r="I197" s="109"/>
      <c r="J197" s="98"/>
    </row>
    <row r="198" spans="2:10" x14ac:dyDescent="0.4">
      <c r="B198" s="98">
        <f t="shared" si="2"/>
        <v>194</v>
      </c>
      <c r="C198" s="111" t="s">
        <v>307</v>
      </c>
      <c r="D198" s="112" t="s">
        <v>497</v>
      </c>
      <c r="E198" s="112"/>
      <c r="F198" s="98" t="s">
        <v>580</v>
      </c>
      <c r="G198" s="109" t="s">
        <v>514</v>
      </c>
      <c r="H198" s="185" t="s">
        <v>496</v>
      </c>
      <c r="I198" s="109"/>
      <c r="J198" s="98"/>
    </row>
    <row r="199" spans="2:10" x14ac:dyDescent="0.4">
      <c r="B199" s="98">
        <f t="shared" si="2"/>
        <v>195</v>
      </c>
      <c r="C199" s="111" t="s">
        <v>307</v>
      </c>
      <c r="D199" s="112" t="s">
        <v>497</v>
      </c>
      <c r="E199" s="112"/>
      <c r="F199" s="98" t="s">
        <v>515</v>
      </c>
      <c r="G199" s="109" t="s">
        <v>516</v>
      </c>
      <c r="H199" s="185" t="s">
        <v>496</v>
      </c>
      <c r="I199" s="109"/>
      <c r="J199" s="98"/>
    </row>
    <row r="200" spans="2:10" x14ac:dyDescent="0.4">
      <c r="B200" s="98">
        <f t="shared" ref="B200:B263" si="4">B199+1</f>
        <v>196</v>
      </c>
      <c r="C200" s="111" t="s">
        <v>307</v>
      </c>
      <c r="D200" s="112" t="s">
        <v>497</v>
      </c>
      <c r="E200" s="112"/>
      <c r="F200" s="98" t="s">
        <v>586</v>
      </c>
      <c r="G200" s="109" t="s">
        <v>517</v>
      </c>
      <c r="H200" s="185" t="s">
        <v>496</v>
      </c>
      <c r="I200" s="109"/>
      <c r="J200" s="98"/>
    </row>
    <row r="201" spans="2:10" x14ac:dyDescent="0.4">
      <c r="B201" s="98">
        <f t="shared" si="4"/>
        <v>197</v>
      </c>
      <c r="C201" s="111" t="s">
        <v>307</v>
      </c>
      <c r="D201" s="112" t="s">
        <v>497</v>
      </c>
      <c r="E201" s="112"/>
      <c r="F201" s="98" t="s">
        <v>587</v>
      </c>
      <c r="G201" s="109" t="s">
        <v>518</v>
      </c>
      <c r="H201" s="185" t="s">
        <v>496</v>
      </c>
      <c r="I201" s="109"/>
      <c r="J201" s="98"/>
    </row>
    <row r="202" spans="2:10" x14ac:dyDescent="0.4">
      <c r="B202" s="98">
        <f t="shared" si="4"/>
        <v>198</v>
      </c>
      <c r="C202" s="111" t="s">
        <v>307</v>
      </c>
      <c r="D202" s="112" t="s">
        <v>497</v>
      </c>
      <c r="E202" s="112"/>
      <c r="F202" s="98" t="s">
        <v>519</v>
      </c>
      <c r="G202" s="109" t="s">
        <v>520</v>
      </c>
      <c r="H202" s="185" t="s">
        <v>496</v>
      </c>
      <c r="I202" s="109"/>
      <c r="J202" s="98"/>
    </row>
    <row r="203" spans="2:10" x14ac:dyDescent="0.4">
      <c r="B203" s="98">
        <f t="shared" si="4"/>
        <v>199</v>
      </c>
      <c r="C203" s="111" t="s">
        <v>307</v>
      </c>
      <c r="D203" s="112" t="s">
        <v>497</v>
      </c>
      <c r="E203" s="112"/>
      <c r="F203" s="98" t="s">
        <v>588</v>
      </c>
      <c r="G203" s="109" t="s">
        <v>589</v>
      </c>
      <c r="H203" s="185" t="s">
        <v>496</v>
      </c>
      <c r="I203" s="109"/>
      <c r="J203" s="98"/>
    </row>
    <row r="204" spans="2:10" x14ac:dyDescent="0.4">
      <c r="B204" s="98">
        <f t="shared" si="4"/>
        <v>200</v>
      </c>
      <c r="C204" s="111" t="s">
        <v>307</v>
      </c>
      <c r="D204" s="112" t="s">
        <v>497</v>
      </c>
      <c r="E204" s="112"/>
      <c r="F204" s="98" t="s">
        <v>590</v>
      </c>
      <c r="G204" s="109" t="s">
        <v>591</v>
      </c>
      <c r="H204" s="185" t="s">
        <v>496</v>
      </c>
      <c r="I204" s="109"/>
      <c r="J204" s="98"/>
    </row>
    <row r="205" spans="2:10" x14ac:dyDescent="0.4">
      <c r="B205" s="98">
        <f t="shared" si="4"/>
        <v>201</v>
      </c>
      <c r="C205" s="111" t="s">
        <v>307</v>
      </c>
      <c r="D205" s="112" t="s">
        <v>497</v>
      </c>
      <c r="E205" s="112"/>
      <c r="F205" s="98" t="s">
        <v>592</v>
      </c>
      <c r="G205" s="109" t="s">
        <v>593</v>
      </c>
      <c r="H205" s="185" t="s">
        <v>496</v>
      </c>
      <c r="I205" s="109"/>
      <c r="J205" s="98"/>
    </row>
    <row r="206" spans="2:10" x14ac:dyDescent="0.4">
      <c r="B206" s="98">
        <f t="shared" si="4"/>
        <v>202</v>
      </c>
      <c r="C206" s="111" t="s">
        <v>307</v>
      </c>
      <c r="D206" s="112" t="s">
        <v>497</v>
      </c>
      <c r="E206" s="112"/>
      <c r="F206" s="98" t="s">
        <v>521</v>
      </c>
      <c r="G206" s="109" t="s">
        <v>594</v>
      </c>
      <c r="H206" s="185" t="s">
        <v>496</v>
      </c>
      <c r="I206" s="109"/>
      <c r="J206" s="98"/>
    </row>
    <row r="207" spans="2:10" x14ac:dyDescent="0.4">
      <c r="B207" s="98">
        <f t="shared" si="4"/>
        <v>203</v>
      </c>
      <c r="C207" s="111" t="s">
        <v>307</v>
      </c>
      <c r="D207" s="112" t="s">
        <v>497</v>
      </c>
      <c r="E207" s="112"/>
      <c r="F207" s="98" t="s">
        <v>522</v>
      </c>
      <c r="G207" s="109" t="s">
        <v>595</v>
      </c>
      <c r="H207" s="185" t="s">
        <v>496</v>
      </c>
      <c r="I207" s="109"/>
      <c r="J207" s="98"/>
    </row>
    <row r="208" spans="2:10" x14ac:dyDescent="0.4">
      <c r="B208" s="98">
        <f t="shared" si="4"/>
        <v>204</v>
      </c>
      <c r="C208" s="111" t="s">
        <v>307</v>
      </c>
      <c r="D208" s="112" t="s">
        <v>497</v>
      </c>
      <c r="E208" s="112"/>
      <c r="F208" s="98" t="s">
        <v>596</v>
      </c>
      <c r="G208" s="109" t="s">
        <v>597</v>
      </c>
      <c r="H208" s="185" t="s">
        <v>496</v>
      </c>
      <c r="I208" s="109"/>
      <c r="J208" s="98"/>
    </row>
    <row r="209" spans="2:10" x14ac:dyDescent="0.4">
      <c r="B209" s="98">
        <f t="shared" si="4"/>
        <v>205</v>
      </c>
      <c r="C209" s="111" t="s">
        <v>307</v>
      </c>
      <c r="D209" s="112" t="s">
        <v>497</v>
      </c>
      <c r="E209" s="112"/>
      <c r="F209" s="98" t="s">
        <v>523</v>
      </c>
      <c r="G209" s="109" t="s">
        <v>598</v>
      </c>
      <c r="H209" s="185" t="s">
        <v>496</v>
      </c>
      <c r="I209" s="109"/>
      <c r="J209" s="98"/>
    </row>
    <row r="210" spans="2:10" x14ac:dyDescent="0.4">
      <c r="B210" s="98">
        <f t="shared" si="4"/>
        <v>206</v>
      </c>
      <c r="C210" s="111" t="s">
        <v>307</v>
      </c>
      <c r="D210" s="112" t="s">
        <v>497</v>
      </c>
      <c r="E210" s="112"/>
      <c r="F210" s="98" t="s">
        <v>599</v>
      </c>
      <c r="G210" s="109" t="s">
        <v>524</v>
      </c>
      <c r="H210" s="185" t="s">
        <v>496</v>
      </c>
      <c r="I210" s="109"/>
      <c r="J210" s="98"/>
    </row>
    <row r="211" spans="2:10" x14ac:dyDescent="0.4">
      <c r="B211" s="98">
        <f t="shared" si="4"/>
        <v>207</v>
      </c>
      <c r="C211" s="111" t="s">
        <v>307</v>
      </c>
      <c r="D211" s="112" t="s">
        <v>497</v>
      </c>
      <c r="E211" s="112"/>
      <c r="F211" s="98" t="s">
        <v>600</v>
      </c>
      <c r="G211" s="109" t="s">
        <v>676</v>
      </c>
      <c r="H211" s="185" t="s">
        <v>496</v>
      </c>
      <c r="I211" s="109"/>
      <c r="J211" s="98"/>
    </row>
    <row r="212" spans="2:10" x14ac:dyDescent="0.4">
      <c r="B212" s="98">
        <f t="shared" si="4"/>
        <v>208</v>
      </c>
      <c r="C212" s="111" t="s">
        <v>307</v>
      </c>
      <c r="D212" s="112" t="s">
        <v>497</v>
      </c>
      <c r="E212" s="112"/>
      <c r="F212" s="98" t="s">
        <v>601</v>
      </c>
      <c r="G212" s="109" t="s">
        <v>525</v>
      </c>
      <c r="H212" s="185" t="s">
        <v>496</v>
      </c>
      <c r="I212" s="109"/>
      <c r="J212" s="98"/>
    </row>
    <row r="213" spans="2:10" x14ac:dyDescent="0.4">
      <c r="B213" s="98">
        <f t="shared" si="4"/>
        <v>209</v>
      </c>
      <c r="C213" s="111" t="s">
        <v>307</v>
      </c>
      <c r="D213" s="112" t="s">
        <v>497</v>
      </c>
      <c r="E213" s="112"/>
      <c r="F213" s="98" t="s">
        <v>602</v>
      </c>
      <c r="G213" s="109" t="s">
        <v>526</v>
      </c>
      <c r="H213" s="185" t="s">
        <v>496</v>
      </c>
      <c r="I213" s="109"/>
      <c r="J213" s="98"/>
    </row>
    <row r="214" spans="2:10" x14ac:dyDescent="0.4">
      <c r="B214" s="98">
        <f t="shared" si="4"/>
        <v>210</v>
      </c>
      <c r="C214" s="111" t="s">
        <v>307</v>
      </c>
      <c r="D214" s="112" t="s">
        <v>497</v>
      </c>
      <c r="E214" s="112"/>
      <c r="F214" s="98" t="s">
        <v>603</v>
      </c>
      <c r="G214" s="109" t="s">
        <v>527</v>
      </c>
      <c r="H214" s="185" t="s">
        <v>496</v>
      </c>
      <c r="I214" s="109"/>
      <c r="J214" s="98"/>
    </row>
    <row r="215" spans="2:10" x14ac:dyDescent="0.4">
      <c r="B215" s="98">
        <f t="shared" si="4"/>
        <v>211</v>
      </c>
      <c r="C215" s="111" t="s">
        <v>307</v>
      </c>
      <c r="D215" s="112" t="s">
        <v>497</v>
      </c>
      <c r="E215" s="112"/>
      <c r="F215" s="98" t="s">
        <v>604</v>
      </c>
      <c r="G215" s="109" t="s">
        <v>528</v>
      </c>
      <c r="H215" s="185" t="s">
        <v>496</v>
      </c>
      <c r="I215" s="109"/>
      <c r="J215" s="98"/>
    </row>
    <row r="216" spans="2:10" x14ac:dyDescent="0.4">
      <c r="B216" s="98">
        <f t="shared" si="4"/>
        <v>212</v>
      </c>
      <c r="C216" s="111" t="s">
        <v>307</v>
      </c>
      <c r="D216" s="112" t="s">
        <v>497</v>
      </c>
      <c r="E216" s="112"/>
      <c r="F216" s="98" t="s">
        <v>605</v>
      </c>
      <c r="G216" s="109" t="s">
        <v>529</v>
      </c>
      <c r="H216" s="185" t="s">
        <v>496</v>
      </c>
      <c r="I216" s="109"/>
      <c r="J216" s="98"/>
    </row>
    <row r="217" spans="2:10" x14ac:dyDescent="0.4">
      <c r="B217" s="98">
        <f t="shared" si="4"/>
        <v>213</v>
      </c>
      <c r="C217" s="111" t="s">
        <v>307</v>
      </c>
      <c r="D217" s="112" t="s">
        <v>497</v>
      </c>
      <c r="E217" s="112"/>
      <c r="F217" s="98" t="s">
        <v>606</v>
      </c>
      <c r="G217" s="109" t="s">
        <v>530</v>
      </c>
      <c r="H217" s="185" t="s">
        <v>496</v>
      </c>
      <c r="I217" s="109"/>
      <c r="J217" s="98"/>
    </row>
    <row r="218" spans="2:10" x14ac:dyDescent="0.4">
      <c r="B218" s="98">
        <f t="shared" si="4"/>
        <v>214</v>
      </c>
      <c r="C218" s="111" t="s">
        <v>307</v>
      </c>
      <c r="D218" s="112" t="s">
        <v>497</v>
      </c>
      <c r="E218" s="112"/>
      <c r="F218" s="98" t="s">
        <v>607</v>
      </c>
      <c r="G218" s="109" t="s">
        <v>531</v>
      </c>
      <c r="H218" s="185" t="s">
        <v>496</v>
      </c>
      <c r="I218" s="109"/>
      <c r="J218" s="98"/>
    </row>
    <row r="219" spans="2:10" x14ac:dyDescent="0.4">
      <c r="B219" s="98">
        <f t="shared" si="4"/>
        <v>215</v>
      </c>
      <c r="C219" s="111" t="s">
        <v>307</v>
      </c>
      <c r="D219" s="112" t="s">
        <v>497</v>
      </c>
      <c r="E219" s="112"/>
      <c r="F219" s="98" t="s">
        <v>532</v>
      </c>
      <c r="G219" s="109" t="s">
        <v>533</v>
      </c>
      <c r="H219" s="185" t="s">
        <v>496</v>
      </c>
      <c r="I219" s="109"/>
      <c r="J219" s="98"/>
    </row>
    <row r="220" spans="2:10" x14ac:dyDescent="0.4">
      <c r="B220" s="98">
        <f t="shared" si="4"/>
        <v>216</v>
      </c>
      <c r="C220" s="111" t="s">
        <v>307</v>
      </c>
      <c r="D220" s="112" t="s">
        <v>497</v>
      </c>
      <c r="E220" s="112"/>
      <c r="F220" s="98" t="s">
        <v>608</v>
      </c>
      <c r="G220" s="109" t="s">
        <v>534</v>
      </c>
      <c r="H220" s="185" t="s">
        <v>496</v>
      </c>
      <c r="I220" s="109"/>
      <c r="J220" s="98"/>
    </row>
    <row r="221" spans="2:10" x14ac:dyDescent="0.4">
      <c r="B221" s="98">
        <f t="shared" si="4"/>
        <v>217</v>
      </c>
      <c r="C221" s="111" t="s">
        <v>307</v>
      </c>
      <c r="D221" s="112" t="s">
        <v>497</v>
      </c>
      <c r="E221" s="112"/>
      <c r="F221" s="98" t="s">
        <v>609</v>
      </c>
      <c r="G221" s="109" t="s">
        <v>535</v>
      </c>
      <c r="H221" s="185" t="s">
        <v>496</v>
      </c>
      <c r="I221" s="109"/>
      <c r="J221" s="98"/>
    </row>
    <row r="222" spans="2:10" x14ac:dyDescent="0.4">
      <c r="B222" s="98">
        <f t="shared" si="4"/>
        <v>218</v>
      </c>
      <c r="C222" s="111" t="s">
        <v>307</v>
      </c>
      <c r="D222" s="112" t="s">
        <v>497</v>
      </c>
      <c r="E222" s="112"/>
      <c r="F222" s="98" t="s">
        <v>610</v>
      </c>
      <c r="G222" s="109" t="s">
        <v>536</v>
      </c>
      <c r="H222" s="185" t="s">
        <v>496</v>
      </c>
      <c r="I222" s="109"/>
      <c r="J222" s="98"/>
    </row>
    <row r="223" spans="2:10" x14ac:dyDescent="0.4">
      <c r="B223" s="98">
        <f t="shared" si="4"/>
        <v>219</v>
      </c>
      <c r="C223" s="111" t="s">
        <v>307</v>
      </c>
      <c r="D223" s="112" t="s">
        <v>497</v>
      </c>
      <c r="E223" s="112"/>
      <c r="F223" s="98" t="s">
        <v>611</v>
      </c>
      <c r="G223" s="109" t="s">
        <v>537</v>
      </c>
      <c r="H223" s="185" t="s">
        <v>496</v>
      </c>
      <c r="I223" s="109"/>
      <c r="J223" s="98"/>
    </row>
    <row r="224" spans="2:10" x14ac:dyDescent="0.4">
      <c r="B224" s="98">
        <f t="shared" si="4"/>
        <v>220</v>
      </c>
      <c r="C224" s="111" t="s">
        <v>307</v>
      </c>
      <c r="D224" s="112" t="s">
        <v>1248</v>
      </c>
      <c r="E224" s="112"/>
      <c r="F224" s="98" t="s">
        <v>538</v>
      </c>
      <c r="G224" s="109" t="s">
        <v>539</v>
      </c>
      <c r="H224" s="185" t="s">
        <v>496</v>
      </c>
      <c r="I224" s="109"/>
      <c r="J224" s="98"/>
    </row>
    <row r="225" spans="2:10" x14ac:dyDescent="0.4">
      <c r="B225" s="98">
        <f t="shared" si="4"/>
        <v>221</v>
      </c>
      <c r="C225" s="111" t="s">
        <v>307</v>
      </c>
      <c r="D225" s="112" t="s">
        <v>1248</v>
      </c>
      <c r="E225" s="112"/>
      <c r="F225" s="98" t="s">
        <v>612</v>
      </c>
      <c r="G225" s="109" t="s">
        <v>540</v>
      </c>
      <c r="H225" s="185" t="s">
        <v>496</v>
      </c>
      <c r="I225" s="109"/>
      <c r="J225" s="98"/>
    </row>
    <row r="226" spans="2:10" x14ac:dyDescent="0.4">
      <c r="B226" s="98">
        <f t="shared" si="4"/>
        <v>222</v>
      </c>
      <c r="C226" s="111" t="s">
        <v>307</v>
      </c>
      <c r="D226" s="112" t="s">
        <v>1248</v>
      </c>
      <c r="E226" s="112"/>
      <c r="F226" s="98" t="s">
        <v>613</v>
      </c>
      <c r="G226" s="109" t="s">
        <v>541</v>
      </c>
      <c r="H226" s="185" t="s">
        <v>496</v>
      </c>
      <c r="I226" s="109"/>
      <c r="J226" s="98"/>
    </row>
    <row r="227" spans="2:10" x14ac:dyDescent="0.4">
      <c r="B227" s="98">
        <f t="shared" si="4"/>
        <v>223</v>
      </c>
      <c r="C227" s="111" t="s">
        <v>307</v>
      </c>
      <c r="D227" s="112" t="s">
        <v>1248</v>
      </c>
      <c r="E227" s="112"/>
      <c r="F227" s="98" t="s">
        <v>1249</v>
      </c>
      <c r="G227" s="109" t="s">
        <v>1250</v>
      </c>
      <c r="H227" s="185"/>
      <c r="I227" s="109"/>
      <c r="J227" s="98"/>
    </row>
    <row r="228" spans="2:10" x14ac:dyDescent="0.4">
      <c r="B228" s="98">
        <f t="shared" si="4"/>
        <v>224</v>
      </c>
      <c r="C228" s="111" t="s">
        <v>307</v>
      </c>
      <c r="D228" s="112" t="s">
        <v>497</v>
      </c>
      <c r="E228" s="112"/>
      <c r="F228" s="98" t="s">
        <v>624</v>
      </c>
      <c r="G228" s="109" t="s">
        <v>545</v>
      </c>
      <c r="H228" s="185" t="s">
        <v>496</v>
      </c>
      <c r="I228" s="109"/>
      <c r="J228" s="98"/>
    </row>
    <row r="229" spans="2:10" x14ac:dyDescent="0.4">
      <c r="B229" s="98">
        <f t="shared" si="4"/>
        <v>225</v>
      </c>
      <c r="C229" s="111" t="s">
        <v>307</v>
      </c>
      <c r="D229" s="112" t="s">
        <v>497</v>
      </c>
      <c r="E229" s="112"/>
      <c r="F229" s="98" t="s">
        <v>625</v>
      </c>
      <c r="G229" s="109" t="s">
        <v>546</v>
      </c>
      <c r="H229" s="185" t="s">
        <v>496</v>
      </c>
      <c r="I229" s="109"/>
      <c r="J229" s="98"/>
    </row>
    <row r="230" spans="2:10" x14ac:dyDescent="0.4">
      <c r="B230" s="98">
        <f t="shared" si="4"/>
        <v>226</v>
      </c>
      <c r="C230" s="111" t="s">
        <v>307</v>
      </c>
      <c r="D230" s="112" t="s">
        <v>497</v>
      </c>
      <c r="E230" s="112"/>
      <c r="F230" s="98" t="s">
        <v>626</v>
      </c>
      <c r="G230" s="109" t="s">
        <v>547</v>
      </c>
      <c r="H230" s="185" t="s">
        <v>496</v>
      </c>
      <c r="I230" s="109"/>
      <c r="J230" s="98"/>
    </row>
    <row r="231" spans="2:10" x14ac:dyDescent="0.4">
      <c r="B231" s="98">
        <f t="shared" si="4"/>
        <v>227</v>
      </c>
      <c r="C231" s="111" t="s">
        <v>307</v>
      </c>
      <c r="D231" s="112" t="s">
        <v>497</v>
      </c>
      <c r="E231" s="112"/>
      <c r="F231" s="98" t="s">
        <v>627</v>
      </c>
      <c r="G231" s="109" t="s">
        <v>548</v>
      </c>
      <c r="H231" s="185" t="s">
        <v>496</v>
      </c>
      <c r="I231" s="109"/>
      <c r="J231" s="98"/>
    </row>
    <row r="232" spans="2:10" x14ac:dyDescent="0.4">
      <c r="B232" s="98">
        <f t="shared" si="4"/>
        <v>228</v>
      </c>
      <c r="C232" s="111" t="s">
        <v>307</v>
      </c>
      <c r="D232" s="112" t="s">
        <v>497</v>
      </c>
      <c r="E232" s="112"/>
      <c r="F232" s="98" t="s">
        <v>628</v>
      </c>
      <c r="G232" s="109" t="s">
        <v>549</v>
      </c>
      <c r="H232" s="185" t="s">
        <v>496</v>
      </c>
      <c r="I232" s="109"/>
      <c r="J232" s="98"/>
    </row>
    <row r="233" spans="2:10" x14ac:dyDescent="0.4">
      <c r="B233" s="98">
        <f t="shared" si="4"/>
        <v>229</v>
      </c>
      <c r="C233" s="111" t="s">
        <v>307</v>
      </c>
      <c r="D233" s="112" t="s">
        <v>497</v>
      </c>
      <c r="E233" s="112"/>
      <c r="F233" s="98" t="s">
        <v>629</v>
      </c>
      <c r="G233" s="109" t="s">
        <v>550</v>
      </c>
      <c r="H233" s="185" t="s">
        <v>496</v>
      </c>
      <c r="I233" s="109"/>
      <c r="J233" s="98"/>
    </row>
    <row r="234" spans="2:10" x14ac:dyDescent="0.4">
      <c r="B234" s="98">
        <f t="shared" si="4"/>
        <v>230</v>
      </c>
      <c r="C234" s="111" t="s">
        <v>307</v>
      </c>
      <c r="D234" s="112" t="s">
        <v>497</v>
      </c>
      <c r="E234" s="112"/>
      <c r="F234" s="98" t="s">
        <v>630</v>
      </c>
      <c r="G234" s="109" t="s">
        <v>551</v>
      </c>
      <c r="H234" s="185" t="s">
        <v>496</v>
      </c>
      <c r="I234" s="109"/>
      <c r="J234" s="98"/>
    </row>
    <row r="235" spans="2:10" x14ac:dyDescent="0.4">
      <c r="B235" s="98">
        <f t="shared" si="4"/>
        <v>231</v>
      </c>
      <c r="C235" s="111" t="s">
        <v>307</v>
      </c>
      <c r="D235" s="112" t="s">
        <v>497</v>
      </c>
      <c r="E235" s="112"/>
      <c r="F235" s="98" t="s">
        <v>631</v>
      </c>
      <c r="G235" s="109" t="s">
        <v>552</v>
      </c>
      <c r="H235" s="185" t="s">
        <v>496</v>
      </c>
      <c r="I235" s="109"/>
      <c r="J235" s="98"/>
    </row>
    <row r="236" spans="2:10" x14ac:dyDescent="0.4">
      <c r="B236" s="98">
        <f t="shared" si="4"/>
        <v>232</v>
      </c>
      <c r="C236" s="111" t="s">
        <v>307</v>
      </c>
      <c r="D236" s="112" t="s">
        <v>497</v>
      </c>
      <c r="E236" s="112"/>
      <c r="F236" s="98" t="s">
        <v>632</v>
      </c>
      <c r="G236" s="109" t="s">
        <v>553</v>
      </c>
      <c r="H236" s="185" t="s">
        <v>496</v>
      </c>
      <c r="I236" s="109"/>
      <c r="J236" s="98"/>
    </row>
    <row r="237" spans="2:10" x14ac:dyDescent="0.4">
      <c r="B237" s="98">
        <f t="shared" si="4"/>
        <v>233</v>
      </c>
      <c r="C237" s="111" t="s">
        <v>307</v>
      </c>
      <c r="D237" s="112" t="s">
        <v>497</v>
      </c>
      <c r="E237" s="112"/>
      <c r="F237" s="98" t="s">
        <v>633</v>
      </c>
      <c r="G237" s="109" t="s">
        <v>554</v>
      </c>
      <c r="H237" s="185" t="s">
        <v>496</v>
      </c>
      <c r="I237" s="109"/>
      <c r="J237" s="98"/>
    </row>
    <row r="238" spans="2:10" x14ac:dyDescent="0.4">
      <c r="B238" s="98">
        <f t="shared" si="4"/>
        <v>234</v>
      </c>
      <c r="C238" s="111" t="s">
        <v>307</v>
      </c>
      <c r="D238" s="112" t="s">
        <v>497</v>
      </c>
      <c r="E238" s="112"/>
      <c r="F238" s="98" t="s">
        <v>634</v>
      </c>
      <c r="G238" s="109" t="s">
        <v>635</v>
      </c>
      <c r="H238" s="185" t="s">
        <v>496</v>
      </c>
      <c r="I238" s="109"/>
      <c r="J238" s="98"/>
    </row>
    <row r="239" spans="2:10" x14ac:dyDescent="0.4">
      <c r="B239" s="98">
        <f t="shared" si="4"/>
        <v>235</v>
      </c>
      <c r="C239" s="111" t="s">
        <v>307</v>
      </c>
      <c r="D239" s="112" t="s">
        <v>497</v>
      </c>
      <c r="E239" s="112"/>
      <c r="F239" s="98" t="s">
        <v>636</v>
      </c>
      <c r="G239" s="109" t="s">
        <v>555</v>
      </c>
      <c r="H239" s="185" t="s">
        <v>496</v>
      </c>
      <c r="I239" s="109"/>
      <c r="J239" s="98"/>
    </row>
    <row r="240" spans="2:10" x14ac:dyDescent="0.4">
      <c r="B240" s="98">
        <f t="shared" si="4"/>
        <v>236</v>
      </c>
      <c r="C240" s="111" t="s">
        <v>307</v>
      </c>
      <c r="D240" s="112" t="s">
        <v>497</v>
      </c>
      <c r="E240" s="112"/>
      <c r="F240" s="98" t="s">
        <v>637</v>
      </c>
      <c r="G240" s="109" t="s">
        <v>556</v>
      </c>
      <c r="H240" s="185" t="s">
        <v>496</v>
      </c>
      <c r="I240" s="109"/>
      <c r="J240" s="98"/>
    </row>
    <row r="241" spans="2:10" x14ac:dyDescent="0.4">
      <c r="B241" s="98">
        <f t="shared" si="4"/>
        <v>237</v>
      </c>
      <c r="C241" s="111" t="s">
        <v>307</v>
      </c>
      <c r="D241" s="112" t="s">
        <v>497</v>
      </c>
      <c r="E241" s="112"/>
      <c r="F241" s="98" t="s">
        <v>557</v>
      </c>
      <c r="G241" s="109" t="s">
        <v>558</v>
      </c>
      <c r="H241" s="185" t="s">
        <v>496</v>
      </c>
      <c r="I241" s="109"/>
      <c r="J241" s="98"/>
    </row>
    <row r="242" spans="2:10" x14ac:dyDescent="0.4">
      <c r="B242" s="98">
        <f t="shared" si="4"/>
        <v>238</v>
      </c>
      <c r="C242" s="111" t="s">
        <v>307</v>
      </c>
      <c r="D242" s="112" t="s">
        <v>497</v>
      </c>
      <c r="E242" s="112"/>
      <c r="F242" s="98" t="s">
        <v>559</v>
      </c>
      <c r="G242" s="109" t="s">
        <v>560</v>
      </c>
      <c r="H242" s="185" t="s">
        <v>496</v>
      </c>
      <c r="I242" s="109"/>
      <c r="J242" s="98"/>
    </row>
    <row r="243" spans="2:10" x14ac:dyDescent="0.4">
      <c r="B243" s="98">
        <f t="shared" si="4"/>
        <v>239</v>
      </c>
      <c r="C243" s="111" t="s">
        <v>307</v>
      </c>
      <c r="D243" s="112" t="s">
        <v>497</v>
      </c>
      <c r="E243" s="112"/>
      <c r="F243" s="98" t="s">
        <v>638</v>
      </c>
      <c r="G243" s="109" t="s">
        <v>561</v>
      </c>
      <c r="H243" s="185" t="s">
        <v>496</v>
      </c>
      <c r="I243" s="109"/>
      <c r="J243" s="98"/>
    </row>
    <row r="244" spans="2:10" x14ac:dyDescent="0.4">
      <c r="B244" s="98">
        <f t="shared" si="4"/>
        <v>240</v>
      </c>
      <c r="C244" s="111" t="s">
        <v>307</v>
      </c>
      <c r="D244" s="112" t="s">
        <v>497</v>
      </c>
      <c r="E244" s="112"/>
      <c r="F244" s="98" t="s">
        <v>639</v>
      </c>
      <c r="G244" s="109" t="s">
        <v>640</v>
      </c>
      <c r="H244" s="185" t="s">
        <v>496</v>
      </c>
      <c r="I244" s="109"/>
      <c r="J244" s="98"/>
    </row>
    <row r="245" spans="2:10" x14ac:dyDescent="0.4">
      <c r="B245" s="98">
        <f t="shared" si="4"/>
        <v>241</v>
      </c>
      <c r="C245" s="111" t="s">
        <v>307</v>
      </c>
      <c r="D245" s="112" t="s">
        <v>497</v>
      </c>
      <c r="E245" s="112"/>
      <c r="F245" s="98" t="s">
        <v>641</v>
      </c>
      <c r="G245" s="109" t="s">
        <v>562</v>
      </c>
      <c r="H245" s="185" t="s">
        <v>496</v>
      </c>
      <c r="I245" s="109"/>
      <c r="J245" s="98"/>
    </row>
    <row r="246" spans="2:10" x14ac:dyDescent="0.4">
      <c r="B246" s="98">
        <f t="shared" si="4"/>
        <v>242</v>
      </c>
      <c r="C246" s="111" t="s">
        <v>307</v>
      </c>
      <c r="D246" s="112" t="s">
        <v>497</v>
      </c>
      <c r="E246" s="112"/>
      <c r="F246" s="98" t="s">
        <v>642</v>
      </c>
      <c r="G246" s="109" t="s">
        <v>563</v>
      </c>
      <c r="H246" s="185" t="s">
        <v>496</v>
      </c>
      <c r="I246" s="109"/>
      <c r="J246" s="98"/>
    </row>
    <row r="247" spans="2:10" x14ac:dyDescent="0.4">
      <c r="B247" s="98">
        <f t="shared" si="4"/>
        <v>243</v>
      </c>
      <c r="C247" s="111" t="s">
        <v>307</v>
      </c>
      <c r="D247" s="112" t="s">
        <v>497</v>
      </c>
      <c r="E247" s="112"/>
      <c r="F247" s="98" t="s">
        <v>643</v>
      </c>
      <c r="G247" s="109" t="s">
        <v>564</v>
      </c>
      <c r="H247" s="185" t="s">
        <v>496</v>
      </c>
      <c r="I247" s="109"/>
      <c r="J247" s="98"/>
    </row>
    <row r="248" spans="2:10" x14ac:dyDescent="0.4">
      <c r="B248" s="98">
        <f t="shared" si="4"/>
        <v>244</v>
      </c>
      <c r="C248" s="111" t="s">
        <v>307</v>
      </c>
      <c r="D248" s="112" t="s">
        <v>497</v>
      </c>
      <c r="E248" s="112"/>
      <c r="F248" s="98" t="s">
        <v>644</v>
      </c>
      <c r="G248" s="109" t="s">
        <v>565</v>
      </c>
      <c r="H248" s="185" t="s">
        <v>496</v>
      </c>
      <c r="I248" s="109"/>
      <c r="J248" s="98"/>
    </row>
    <row r="249" spans="2:10" x14ac:dyDescent="0.4">
      <c r="B249" s="98">
        <f t="shared" si="4"/>
        <v>245</v>
      </c>
      <c r="C249" s="111" t="s">
        <v>307</v>
      </c>
      <c r="D249" s="112" t="s">
        <v>497</v>
      </c>
      <c r="E249" s="112"/>
      <c r="F249" s="98" t="s">
        <v>645</v>
      </c>
      <c r="G249" s="109" t="s">
        <v>566</v>
      </c>
      <c r="H249" s="185" t="s">
        <v>496</v>
      </c>
      <c r="I249" s="109"/>
      <c r="J249" s="98"/>
    </row>
    <row r="250" spans="2:10" x14ac:dyDescent="0.4">
      <c r="B250" s="98">
        <f t="shared" si="4"/>
        <v>246</v>
      </c>
      <c r="C250" s="111" t="s">
        <v>307</v>
      </c>
      <c r="D250" s="112" t="s">
        <v>497</v>
      </c>
      <c r="E250" s="112"/>
      <c r="F250" s="98" t="s">
        <v>646</v>
      </c>
      <c r="G250" s="109" t="s">
        <v>567</v>
      </c>
      <c r="H250" s="185" t="s">
        <v>496</v>
      </c>
      <c r="I250" s="109"/>
      <c r="J250" s="98"/>
    </row>
    <row r="251" spans="2:10" x14ac:dyDescent="0.4">
      <c r="B251" s="98">
        <f t="shared" si="4"/>
        <v>247</v>
      </c>
      <c r="C251" s="111" t="s">
        <v>307</v>
      </c>
      <c r="D251" s="112" t="s">
        <v>497</v>
      </c>
      <c r="E251" s="112"/>
      <c r="F251" s="98" t="s">
        <v>647</v>
      </c>
      <c r="G251" s="109" t="s">
        <v>568</v>
      </c>
      <c r="H251" s="185" t="s">
        <v>496</v>
      </c>
      <c r="I251" s="109"/>
      <c r="J251" s="98"/>
    </row>
    <row r="252" spans="2:10" x14ac:dyDescent="0.4">
      <c r="B252" s="98">
        <f t="shared" si="4"/>
        <v>248</v>
      </c>
      <c r="C252" s="111" t="s">
        <v>307</v>
      </c>
      <c r="D252" s="112" t="s">
        <v>497</v>
      </c>
      <c r="E252" s="112"/>
      <c r="F252" s="98" t="s">
        <v>648</v>
      </c>
      <c r="G252" s="109" t="s">
        <v>569</v>
      </c>
      <c r="H252" s="185" t="s">
        <v>496</v>
      </c>
      <c r="I252" s="109"/>
      <c r="J252" s="98"/>
    </row>
    <row r="253" spans="2:10" x14ac:dyDescent="0.4">
      <c r="B253" s="98">
        <f t="shared" si="4"/>
        <v>249</v>
      </c>
      <c r="C253" s="111" t="s">
        <v>307</v>
      </c>
      <c r="D253" s="112" t="s">
        <v>497</v>
      </c>
      <c r="E253" s="112"/>
      <c r="F253" s="98" t="s">
        <v>649</v>
      </c>
      <c r="G253" s="109" t="s">
        <v>570</v>
      </c>
      <c r="H253" s="185" t="s">
        <v>496</v>
      </c>
      <c r="I253" s="109"/>
      <c r="J253" s="98"/>
    </row>
    <row r="254" spans="2:10" x14ac:dyDescent="0.4">
      <c r="B254" s="98">
        <f t="shared" si="4"/>
        <v>250</v>
      </c>
      <c r="C254" s="111" t="s">
        <v>307</v>
      </c>
      <c r="D254" s="112" t="s">
        <v>497</v>
      </c>
      <c r="E254" s="112"/>
      <c r="F254" s="98" t="s">
        <v>650</v>
      </c>
      <c r="G254" s="109" t="s">
        <v>651</v>
      </c>
      <c r="H254" s="185" t="s">
        <v>496</v>
      </c>
      <c r="I254" s="109"/>
      <c r="J254" s="98"/>
    </row>
    <row r="255" spans="2:10" x14ac:dyDescent="0.4">
      <c r="B255" s="98">
        <f t="shared" si="4"/>
        <v>251</v>
      </c>
      <c r="C255" s="111" t="s">
        <v>307</v>
      </c>
      <c r="D255" s="112" t="s">
        <v>497</v>
      </c>
      <c r="E255" s="112"/>
      <c r="F255" s="98" t="s">
        <v>652</v>
      </c>
      <c r="G255" s="109" t="s">
        <v>571</v>
      </c>
      <c r="H255" s="185" t="s">
        <v>496</v>
      </c>
      <c r="I255" s="109"/>
      <c r="J255" s="98"/>
    </row>
    <row r="256" spans="2:10" x14ac:dyDescent="0.4">
      <c r="B256" s="98">
        <f t="shared" si="4"/>
        <v>252</v>
      </c>
      <c r="C256" s="111" t="s">
        <v>307</v>
      </c>
      <c r="D256" s="112" t="s">
        <v>497</v>
      </c>
      <c r="E256" s="112"/>
      <c r="F256" s="98" t="s">
        <v>653</v>
      </c>
      <c r="G256" s="109" t="s">
        <v>654</v>
      </c>
      <c r="H256" s="185" t="s">
        <v>496</v>
      </c>
      <c r="I256" s="109"/>
      <c r="J256" s="98"/>
    </row>
    <row r="257" spans="2:10" x14ac:dyDescent="0.4">
      <c r="B257" s="98">
        <f t="shared" si="4"/>
        <v>253</v>
      </c>
      <c r="C257" s="111" t="s">
        <v>307</v>
      </c>
      <c r="D257" s="112" t="s">
        <v>497</v>
      </c>
      <c r="E257" s="112"/>
      <c r="F257" s="98" t="s">
        <v>655</v>
      </c>
      <c r="G257" s="109" t="s">
        <v>656</v>
      </c>
      <c r="H257" s="185" t="s">
        <v>496</v>
      </c>
      <c r="I257" s="109"/>
      <c r="J257" s="98"/>
    </row>
    <row r="258" spans="2:10" x14ac:dyDescent="0.4">
      <c r="B258" s="98">
        <f t="shared" si="4"/>
        <v>254</v>
      </c>
      <c r="C258" s="111" t="s">
        <v>307</v>
      </c>
      <c r="D258" s="112" t="s">
        <v>497</v>
      </c>
      <c r="E258" s="112"/>
      <c r="F258" s="98" t="s">
        <v>657</v>
      </c>
      <c r="G258" s="109" t="s">
        <v>572</v>
      </c>
      <c r="H258" s="185" t="s">
        <v>496</v>
      </c>
      <c r="I258" s="109"/>
      <c r="J258" s="98"/>
    </row>
    <row r="259" spans="2:10" x14ac:dyDescent="0.4">
      <c r="B259" s="98">
        <f t="shared" si="4"/>
        <v>255</v>
      </c>
      <c r="C259" s="111" t="s">
        <v>307</v>
      </c>
      <c r="D259" s="112" t="s">
        <v>497</v>
      </c>
      <c r="E259" s="112"/>
      <c r="F259" s="98" t="s">
        <v>658</v>
      </c>
      <c r="G259" s="109" t="s">
        <v>573</v>
      </c>
      <c r="H259" s="185" t="s">
        <v>496</v>
      </c>
      <c r="I259" s="109"/>
      <c r="J259" s="98"/>
    </row>
    <row r="260" spans="2:10" x14ac:dyDescent="0.4">
      <c r="B260" s="98">
        <f t="shared" si="4"/>
        <v>256</v>
      </c>
      <c r="C260" s="111" t="s">
        <v>307</v>
      </c>
      <c r="D260" s="112" t="s">
        <v>497</v>
      </c>
      <c r="E260" s="112"/>
      <c r="F260" s="98" t="s">
        <v>580</v>
      </c>
      <c r="G260" s="109" t="s">
        <v>574</v>
      </c>
      <c r="H260" s="185" t="s">
        <v>496</v>
      </c>
      <c r="I260" s="109"/>
      <c r="J260" s="98"/>
    </row>
    <row r="261" spans="2:10" x14ac:dyDescent="0.4">
      <c r="B261" s="98">
        <f t="shared" si="4"/>
        <v>257</v>
      </c>
      <c r="C261" s="111" t="s">
        <v>307</v>
      </c>
      <c r="D261" s="112" t="s">
        <v>497</v>
      </c>
      <c r="E261" s="112"/>
      <c r="F261" s="98" t="s">
        <v>575</v>
      </c>
      <c r="G261" s="109" t="s">
        <v>576</v>
      </c>
      <c r="H261" s="185" t="s">
        <v>496</v>
      </c>
      <c r="I261" s="109"/>
      <c r="J261" s="98"/>
    </row>
    <row r="262" spans="2:10" x14ac:dyDescent="0.4">
      <c r="B262" s="98">
        <f t="shared" si="4"/>
        <v>258</v>
      </c>
      <c r="C262" s="111" t="s">
        <v>307</v>
      </c>
      <c r="D262" s="112" t="s">
        <v>497</v>
      </c>
      <c r="E262" s="112"/>
      <c r="F262" s="98" t="s">
        <v>577</v>
      </c>
      <c r="G262" s="109" t="s">
        <v>578</v>
      </c>
      <c r="H262" s="185" t="s">
        <v>496</v>
      </c>
      <c r="I262" s="109"/>
      <c r="J262" s="98"/>
    </row>
    <row r="263" spans="2:10" ht="52.2" x14ac:dyDescent="0.4">
      <c r="B263" s="98">
        <f t="shared" si="4"/>
        <v>259</v>
      </c>
      <c r="C263" s="111" t="s">
        <v>307</v>
      </c>
      <c r="D263" s="112" t="s">
        <v>497</v>
      </c>
      <c r="E263" s="112"/>
      <c r="F263" s="98" t="s">
        <v>502</v>
      </c>
      <c r="G263" s="114" t="s">
        <v>680</v>
      </c>
      <c r="H263" s="185" t="s">
        <v>677</v>
      </c>
      <c r="I263" s="114"/>
      <c r="J263" s="98"/>
    </row>
    <row r="264" spans="2:10" x14ac:dyDescent="0.4">
      <c r="B264" s="98">
        <f t="shared" ref="B264:B328" si="5">B263+1</f>
        <v>260</v>
      </c>
      <c r="C264" s="111" t="s">
        <v>307</v>
      </c>
      <c r="D264" s="112" t="s">
        <v>497</v>
      </c>
      <c r="E264" s="112"/>
      <c r="F264" s="111" t="s">
        <v>678</v>
      </c>
      <c r="G264" s="109" t="s">
        <v>679</v>
      </c>
      <c r="H264" s="185" t="s">
        <v>496</v>
      </c>
      <c r="I264" s="109"/>
      <c r="J264" s="98"/>
    </row>
    <row r="265" spans="2:10" x14ac:dyDescent="0.4">
      <c r="B265" s="98">
        <f t="shared" si="5"/>
        <v>261</v>
      </c>
      <c r="C265" s="111" t="s">
        <v>307</v>
      </c>
      <c r="D265" s="112" t="s">
        <v>497</v>
      </c>
      <c r="E265" s="112"/>
      <c r="F265" s="98" t="s">
        <v>659</v>
      </c>
      <c r="G265" s="109" t="s">
        <v>579</v>
      </c>
      <c r="H265" s="185" t="s">
        <v>496</v>
      </c>
      <c r="I265" s="109"/>
      <c r="J265" s="98"/>
    </row>
    <row r="266" spans="2:10" x14ac:dyDescent="0.4">
      <c r="B266" s="98">
        <f t="shared" si="5"/>
        <v>262</v>
      </c>
      <c r="C266" s="111" t="s">
        <v>307</v>
      </c>
      <c r="D266" s="112" t="s">
        <v>1115</v>
      </c>
      <c r="E266" s="112"/>
      <c r="F266" s="98" t="s">
        <v>1070</v>
      </c>
      <c r="G266" s="109"/>
      <c r="H266" s="185" t="s">
        <v>1116</v>
      </c>
      <c r="I266" s="109"/>
      <c r="J266" s="98"/>
    </row>
    <row r="267" spans="2:10" x14ac:dyDescent="0.4">
      <c r="B267" s="98">
        <f t="shared" si="5"/>
        <v>263</v>
      </c>
      <c r="C267" s="111" t="s">
        <v>307</v>
      </c>
      <c r="D267" s="112" t="s">
        <v>1115</v>
      </c>
      <c r="E267" s="112"/>
      <c r="F267" s="98" t="s">
        <v>1117</v>
      </c>
      <c r="G267" s="109"/>
      <c r="H267" s="185" t="s">
        <v>1118</v>
      </c>
      <c r="I267" s="109"/>
      <c r="J267" s="98"/>
    </row>
    <row r="268" spans="2:10" x14ac:dyDescent="0.4">
      <c r="B268" s="98">
        <f t="shared" si="5"/>
        <v>264</v>
      </c>
      <c r="C268" s="111" t="s">
        <v>307</v>
      </c>
      <c r="D268" s="112" t="s">
        <v>1152</v>
      </c>
      <c r="E268" s="112"/>
      <c r="F268" s="98" t="s">
        <v>1149</v>
      </c>
      <c r="G268" s="109" t="s">
        <v>1155</v>
      </c>
      <c r="H268" s="185" t="s">
        <v>1153</v>
      </c>
      <c r="I268" s="109"/>
      <c r="J268" s="98"/>
    </row>
    <row r="269" spans="2:10" x14ac:dyDescent="0.4">
      <c r="B269" s="98">
        <f t="shared" si="5"/>
        <v>265</v>
      </c>
      <c r="C269" s="111" t="s">
        <v>307</v>
      </c>
      <c r="D269" s="112" t="s">
        <v>1152</v>
      </c>
      <c r="E269" s="112"/>
      <c r="F269" s="98" t="s">
        <v>1150</v>
      </c>
      <c r="G269" s="109" t="s">
        <v>1151</v>
      </c>
      <c r="H269" s="185" t="s">
        <v>1154</v>
      </c>
      <c r="I269" s="109"/>
      <c r="J269" s="98"/>
    </row>
    <row r="270" spans="2:10" x14ac:dyDescent="0.4">
      <c r="B270" s="98">
        <f t="shared" si="5"/>
        <v>266</v>
      </c>
      <c r="C270" s="111" t="s">
        <v>307</v>
      </c>
      <c r="D270" s="112" t="s">
        <v>1152</v>
      </c>
      <c r="E270" s="112"/>
      <c r="F270" s="98" t="s">
        <v>1156</v>
      </c>
      <c r="G270" s="109" t="s">
        <v>1157</v>
      </c>
      <c r="H270" s="185" t="s">
        <v>1158</v>
      </c>
      <c r="I270" s="109"/>
      <c r="J270" s="98"/>
    </row>
    <row r="271" spans="2:10" x14ac:dyDescent="0.4">
      <c r="B271" s="98">
        <f t="shared" si="5"/>
        <v>267</v>
      </c>
      <c r="C271" s="111" t="s">
        <v>307</v>
      </c>
      <c r="D271" s="111" t="s">
        <v>681</v>
      </c>
      <c r="E271" s="111"/>
      <c r="F271" s="111" t="s">
        <v>687</v>
      </c>
      <c r="G271" s="192" t="s">
        <v>687</v>
      </c>
      <c r="H271" s="109" t="s">
        <v>682</v>
      </c>
      <c r="I271" s="109"/>
      <c r="J271" s="98"/>
    </row>
    <row r="272" spans="2:10" x14ac:dyDescent="0.4">
      <c r="B272" s="98">
        <f t="shared" si="5"/>
        <v>268</v>
      </c>
      <c r="C272" s="111" t="s">
        <v>307</v>
      </c>
      <c r="D272" s="111" t="s">
        <v>681</v>
      </c>
      <c r="E272" s="111"/>
      <c r="F272" s="111" t="s">
        <v>688</v>
      </c>
      <c r="G272" s="192" t="s">
        <v>688</v>
      </c>
      <c r="H272" s="109" t="s">
        <v>683</v>
      </c>
      <c r="I272" s="109"/>
      <c r="J272" s="98"/>
    </row>
    <row r="273" spans="2:10" x14ac:dyDescent="0.4">
      <c r="B273" s="98">
        <f t="shared" si="5"/>
        <v>269</v>
      </c>
      <c r="C273" s="111" t="s">
        <v>307</v>
      </c>
      <c r="D273" s="111" t="s">
        <v>681</v>
      </c>
      <c r="E273" s="111"/>
      <c r="F273" s="111" t="s">
        <v>689</v>
      </c>
      <c r="G273" s="192" t="s">
        <v>689</v>
      </c>
      <c r="H273" s="109" t="s">
        <v>684</v>
      </c>
      <c r="I273" s="109"/>
      <c r="J273" s="98"/>
    </row>
    <row r="274" spans="2:10" x14ac:dyDescent="0.4">
      <c r="B274" s="98">
        <f t="shared" si="5"/>
        <v>270</v>
      </c>
      <c r="C274" s="111" t="s">
        <v>307</v>
      </c>
      <c r="D274" s="111" t="s">
        <v>681</v>
      </c>
      <c r="E274" s="111"/>
      <c r="F274" s="111" t="s">
        <v>690</v>
      </c>
      <c r="G274" s="192" t="s">
        <v>690</v>
      </c>
      <c r="H274" s="109" t="s">
        <v>685</v>
      </c>
      <c r="I274" s="109"/>
      <c r="J274" s="98"/>
    </row>
    <row r="275" spans="2:10" x14ac:dyDescent="0.4">
      <c r="B275" s="98">
        <f t="shared" si="5"/>
        <v>271</v>
      </c>
      <c r="C275" s="111" t="s">
        <v>307</v>
      </c>
      <c r="D275" s="111" t="s">
        <v>681</v>
      </c>
      <c r="E275" s="111"/>
      <c r="F275" s="111" t="s">
        <v>691</v>
      </c>
      <c r="G275" s="192" t="s">
        <v>691</v>
      </c>
      <c r="H275" s="109" t="s">
        <v>686</v>
      </c>
      <c r="I275" s="109"/>
      <c r="J275" s="98"/>
    </row>
    <row r="276" spans="2:10" x14ac:dyDescent="0.4">
      <c r="B276" s="98">
        <f t="shared" si="5"/>
        <v>272</v>
      </c>
      <c r="C276" s="111" t="s">
        <v>307</v>
      </c>
      <c r="D276" s="111" t="s">
        <v>734</v>
      </c>
      <c r="E276" s="111"/>
      <c r="F276" s="111" t="s">
        <v>734</v>
      </c>
      <c r="G276" s="192" t="s">
        <v>735</v>
      </c>
      <c r="H276" s="242" t="s">
        <v>736</v>
      </c>
      <c r="I276" s="109"/>
      <c r="J276" s="98"/>
    </row>
    <row r="277" spans="2:10" x14ac:dyDescent="0.4">
      <c r="B277" s="98">
        <f t="shared" si="5"/>
        <v>273</v>
      </c>
      <c r="C277" s="111" t="s">
        <v>307</v>
      </c>
      <c r="D277" s="111" t="s">
        <v>734</v>
      </c>
      <c r="E277" s="111"/>
      <c r="F277" s="111" t="s">
        <v>734</v>
      </c>
      <c r="G277" s="192" t="s">
        <v>737</v>
      </c>
      <c r="H277" s="242" t="s">
        <v>738</v>
      </c>
      <c r="I277" s="109"/>
      <c r="J277" s="98"/>
    </row>
    <row r="278" spans="2:10" x14ac:dyDescent="0.4">
      <c r="B278" s="98">
        <f t="shared" si="5"/>
        <v>274</v>
      </c>
      <c r="C278" s="111" t="s">
        <v>307</v>
      </c>
      <c r="D278" s="111" t="s">
        <v>739</v>
      </c>
      <c r="E278" s="111"/>
      <c r="F278" s="111" t="s">
        <v>739</v>
      </c>
      <c r="G278" s="192" t="s">
        <v>740</v>
      </c>
      <c r="H278" s="242" t="s">
        <v>741</v>
      </c>
      <c r="I278" s="109"/>
      <c r="J278" s="98"/>
    </row>
    <row r="279" spans="2:10" x14ac:dyDescent="0.4">
      <c r="B279" s="98">
        <f t="shared" si="5"/>
        <v>275</v>
      </c>
      <c r="C279" s="111" t="s">
        <v>307</v>
      </c>
      <c r="D279" s="111" t="s">
        <v>1431</v>
      </c>
      <c r="E279" s="111"/>
      <c r="F279" s="111" t="s">
        <v>1431</v>
      </c>
      <c r="G279" s="192" t="s">
        <v>742</v>
      </c>
      <c r="H279" s="242" t="s">
        <v>1432</v>
      </c>
      <c r="I279" s="109"/>
      <c r="J279" s="98"/>
    </row>
    <row r="280" spans="2:10" x14ac:dyDescent="0.4">
      <c r="B280" s="98">
        <f t="shared" ref="B280" si="6">B279+1</f>
        <v>276</v>
      </c>
      <c r="C280" s="111" t="s">
        <v>307</v>
      </c>
      <c r="D280" s="111" t="s">
        <v>1431</v>
      </c>
      <c r="E280" s="111"/>
      <c r="F280" s="111" t="s">
        <v>1433</v>
      </c>
      <c r="G280" s="192" t="s">
        <v>1434</v>
      </c>
      <c r="H280" s="242" t="s">
        <v>1435</v>
      </c>
      <c r="I280" s="109"/>
      <c r="J280" s="98"/>
    </row>
    <row r="281" spans="2:10" x14ac:dyDescent="0.4">
      <c r="B281" s="98">
        <f>B279+1</f>
        <v>276</v>
      </c>
      <c r="C281" s="111" t="s">
        <v>307</v>
      </c>
      <c r="D281" s="194" t="s">
        <v>879</v>
      </c>
      <c r="E281" s="194"/>
      <c r="F281" s="111" t="s">
        <v>882</v>
      </c>
      <c r="G281" s="192" t="s">
        <v>884</v>
      </c>
      <c r="H281" s="242" t="s">
        <v>883</v>
      </c>
      <c r="I281" s="109"/>
      <c r="J281" s="98"/>
    </row>
    <row r="282" spans="2:10" x14ac:dyDescent="0.4">
      <c r="B282" s="98">
        <f t="shared" si="5"/>
        <v>277</v>
      </c>
      <c r="C282" s="111" t="s">
        <v>307</v>
      </c>
      <c r="D282" s="194" t="s">
        <v>879</v>
      </c>
      <c r="E282" s="194"/>
      <c r="F282" s="194" t="s">
        <v>876</v>
      </c>
      <c r="G282" s="192" t="s">
        <v>745</v>
      </c>
      <c r="H282" s="109" t="s">
        <v>744</v>
      </c>
      <c r="I282" s="109"/>
      <c r="J282" s="98"/>
    </row>
    <row r="283" spans="2:10" x14ac:dyDescent="0.4">
      <c r="B283" s="98">
        <f t="shared" si="5"/>
        <v>278</v>
      </c>
      <c r="C283" s="111" t="s">
        <v>307</v>
      </c>
      <c r="D283" s="194" t="s">
        <v>879</v>
      </c>
      <c r="E283" s="194"/>
      <c r="F283" s="194" t="s">
        <v>877</v>
      </c>
      <c r="G283" s="192" t="s">
        <v>746</v>
      </c>
      <c r="H283" s="109"/>
      <c r="I283" s="109"/>
      <c r="J283" s="98"/>
    </row>
    <row r="284" spans="2:10" x14ac:dyDescent="0.4">
      <c r="B284" s="98">
        <f t="shared" si="5"/>
        <v>279</v>
      </c>
      <c r="C284" s="111" t="s">
        <v>307</v>
      </c>
      <c r="D284" s="194" t="s">
        <v>879</v>
      </c>
      <c r="E284" s="194"/>
      <c r="F284" s="194" t="s">
        <v>878</v>
      </c>
      <c r="G284" s="192" t="s">
        <v>747</v>
      </c>
      <c r="H284" s="109"/>
      <c r="I284" s="109"/>
      <c r="J284" s="98"/>
    </row>
    <row r="285" spans="2:10" x14ac:dyDescent="0.4">
      <c r="B285" s="98">
        <f t="shared" si="5"/>
        <v>280</v>
      </c>
      <c r="C285" s="111" t="s">
        <v>307</v>
      </c>
      <c r="D285" s="194" t="s">
        <v>879</v>
      </c>
      <c r="E285" s="194"/>
      <c r="F285" s="194" t="s">
        <v>1047</v>
      </c>
      <c r="G285" s="192" t="s">
        <v>748</v>
      </c>
      <c r="H285" s="109"/>
      <c r="I285" s="109"/>
      <c r="J285" s="98"/>
    </row>
    <row r="286" spans="2:10" x14ac:dyDescent="0.4">
      <c r="B286" s="98">
        <f t="shared" si="5"/>
        <v>281</v>
      </c>
      <c r="C286" s="111" t="s">
        <v>307</v>
      </c>
      <c r="D286" s="194" t="s">
        <v>879</v>
      </c>
      <c r="E286" s="194"/>
      <c r="F286" s="194" t="s">
        <v>1048</v>
      </c>
      <c r="G286" s="192" t="s">
        <v>749</v>
      </c>
      <c r="H286" s="109"/>
      <c r="I286" s="109"/>
      <c r="J286" s="98"/>
    </row>
    <row r="287" spans="2:10" x14ac:dyDescent="0.4">
      <c r="B287" s="98">
        <f t="shared" si="5"/>
        <v>282</v>
      </c>
      <c r="C287" s="111" t="s">
        <v>307</v>
      </c>
      <c r="D287" s="111" t="s">
        <v>750</v>
      </c>
      <c r="E287" s="111"/>
      <c r="F287" s="111" t="s">
        <v>750</v>
      </c>
      <c r="G287" s="113"/>
      <c r="H287" s="109" t="s">
        <v>880</v>
      </c>
      <c r="I287" s="109" t="s">
        <v>881</v>
      </c>
      <c r="J287" s="98" t="s">
        <v>226</v>
      </c>
    </row>
    <row r="288" spans="2:10" x14ac:dyDescent="0.4">
      <c r="B288" s="98">
        <f t="shared" si="5"/>
        <v>283</v>
      </c>
      <c r="C288" s="111" t="s">
        <v>756</v>
      </c>
      <c r="D288" s="99" t="s">
        <v>758</v>
      </c>
      <c r="E288" s="99"/>
      <c r="F288" s="99" t="s">
        <v>772</v>
      </c>
      <c r="G288" s="99" t="s">
        <v>758</v>
      </c>
      <c r="H288" s="294" t="s">
        <v>743</v>
      </c>
      <c r="I288" s="99" t="s">
        <v>804</v>
      </c>
      <c r="J288" s="98" t="s">
        <v>226</v>
      </c>
    </row>
    <row r="289" spans="2:10" x14ac:dyDescent="0.4">
      <c r="B289" s="98">
        <f t="shared" si="5"/>
        <v>284</v>
      </c>
      <c r="C289" s="111" t="s">
        <v>756</v>
      </c>
      <c r="D289" s="99" t="s">
        <v>758</v>
      </c>
      <c r="E289" s="99"/>
      <c r="F289" s="99" t="s">
        <v>773</v>
      </c>
      <c r="G289" s="99" t="s">
        <v>758</v>
      </c>
      <c r="H289" s="294" t="s">
        <v>743</v>
      </c>
      <c r="I289" s="99" t="s">
        <v>805</v>
      </c>
      <c r="J289" s="98"/>
    </row>
    <row r="290" spans="2:10" x14ac:dyDescent="0.4">
      <c r="B290" s="98">
        <f t="shared" si="5"/>
        <v>285</v>
      </c>
      <c r="C290" s="111" t="s">
        <v>756</v>
      </c>
      <c r="D290" s="99" t="s">
        <v>758</v>
      </c>
      <c r="E290" s="99"/>
      <c r="F290" s="99" t="s">
        <v>774</v>
      </c>
      <c r="G290" s="99" t="s">
        <v>758</v>
      </c>
      <c r="H290" s="294" t="s">
        <v>743</v>
      </c>
      <c r="I290" s="99" t="s">
        <v>806</v>
      </c>
      <c r="J290" s="98"/>
    </row>
    <row r="291" spans="2:10" x14ac:dyDescent="0.4">
      <c r="B291" s="98">
        <f t="shared" si="5"/>
        <v>286</v>
      </c>
      <c r="C291" s="111" t="s">
        <v>756</v>
      </c>
      <c r="D291" s="99" t="s">
        <v>26</v>
      </c>
      <c r="E291" s="99"/>
      <c r="F291" s="99" t="s">
        <v>775</v>
      </c>
      <c r="G291" s="99" t="s">
        <v>26</v>
      </c>
      <c r="H291" s="294" t="s">
        <v>743</v>
      </c>
      <c r="I291" s="99" t="s">
        <v>807</v>
      </c>
      <c r="J291" s="98"/>
    </row>
    <row r="292" spans="2:10" x14ac:dyDescent="0.4">
      <c r="B292" s="98">
        <f t="shared" si="5"/>
        <v>287</v>
      </c>
      <c r="C292" s="111" t="s">
        <v>756</v>
      </c>
      <c r="D292" s="99" t="s">
        <v>759</v>
      </c>
      <c r="E292" s="99"/>
      <c r="F292" s="99" t="s">
        <v>776</v>
      </c>
      <c r="G292" s="99" t="s">
        <v>759</v>
      </c>
      <c r="H292" s="294" t="s">
        <v>743</v>
      </c>
      <c r="I292" s="99" t="s">
        <v>808</v>
      </c>
      <c r="J292" s="98"/>
    </row>
    <row r="293" spans="2:10" x14ac:dyDescent="0.4">
      <c r="B293" s="98">
        <f t="shared" si="5"/>
        <v>288</v>
      </c>
      <c r="C293" s="111" t="s">
        <v>756</v>
      </c>
      <c r="D293" s="99" t="s">
        <v>759</v>
      </c>
      <c r="E293" s="99"/>
      <c r="F293" s="99" t="s">
        <v>743</v>
      </c>
      <c r="G293" s="99" t="s">
        <v>759</v>
      </c>
      <c r="H293" s="294" t="s">
        <v>743</v>
      </c>
      <c r="I293" s="99" t="s">
        <v>809</v>
      </c>
      <c r="J293" s="98"/>
    </row>
    <row r="294" spans="2:10" x14ac:dyDescent="0.4">
      <c r="B294" s="98">
        <f t="shared" si="5"/>
        <v>289</v>
      </c>
      <c r="C294" s="111" t="s">
        <v>756</v>
      </c>
      <c r="D294" s="99" t="s">
        <v>759</v>
      </c>
      <c r="E294" s="99"/>
      <c r="F294" s="99" t="s">
        <v>777</v>
      </c>
      <c r="G294" s="99" t="s">
        <v>759</v>
      </c>
      <c r="H294" s="294" t="s">
        <v>743</v>
      </c>
      <c r="I294" s="99" t="s">
        <v>810</v>
      </c>
      <c r="J294" s="98"/>
    </row>
    <row r="295" spans="2:10" x14ac:dyDescent="0.4">
      <c r="B295" s="98">
        <f t="shared" si="5"/>
        <v>290</v>
      </c>
      <c r="C295" s="111" t="s">
        <v>756</v>
      </c>
      <c r="D295" s="99" t="s">
        <v>759</v>
      </c>
      <c r="E295" s="99"/>
      <c r="F295" s="99" t="s">
        <v>778</v>
      </c>
      <c r="G295" s="99" t="s">
        <v>759</v>
      </c>
      <c r="H295" s="294" t="s">
        <v>743</v>
      </c>
      <c r="I295" s="99" t="s">
        <v>811</v>
      </c>
      <c r="J295" s="98"/>
    </row>
    <row r="296" spans="2:10" x14ac:dyDescent="0.4">
      <c r="B296" s="98">
        <f t="shared" si="5"/>
        <v>291</v>
      </c>
      <c r="C296" s="111" t="s">
        <v>756</v>
      </c>
      <c r="D296" s="99" t="s">
        <v>759</v>
      </c>
      <c r="E296" s="99"/>
      <c r="F296" s="99" t="s">
        <v>779</v>
      </c>
      <c r="G296" s="99" t="s">
        <v>759</v>
      </c>
      <c r="H296" s="294" t="s">
        <v>743</v>
      </c>
      <c r="I296" s="99" t="s">
        <v>812</v>
      </c>
      <c r="J296" s="98"/>
    </row>
    <row r="297" spans="2:10" x14ac:dyDescent="0.4">
      <c r="B297" s="98">
        <f t="shared" si="5"/>
        <v>292</v>
      </c>
      <c r="C297" s="111" t="s">
        <v>756</v>
      </c>
      <c r="D297" s="99" t="s">
        <v>759</v>
      </c>
      <c r="E297" s="99"/>
      <c r="F297" s="99" t="s">
        <v>780</v>
      </c>
      <c r="G297" s="99" t="s">
        <v>759</v>
      </c>
      <c r="H297" s="294" t="s">
        <v>743</v>
      </c>
      <c r="I297" s="99" t="s">
        <v>813</v>
      </c>
      <c r="J297" s="98"/>
    </row>
    <row r="298" spans="2:10" x14ac:dyDescent="0.4">
      <c r="B298" s="98">
        <f t="shared" si="5"/>
        <v>293</v>
      </c>
      <c r="C298" s="111" t="s">
        <v>756</v>
      </c>
      <c r="D298" s="99" t="s">
        <v>760</v>
      </c>
      <c r="E298" s="99"/>
      <c r="F298" s="99" t="s">
        <v>781</v>
      </c>
      <c r="G298" s="99" t="s">
        <v>760</v>
      </c>
      <c r="H298" s="294" t="s">
        <v>743</v>
      </c>
      <c r="I298" s="99" t="s">
        <v>814</v>
      </c>
      <c r="J298" s="98"/>
    </row>
    <row r="299" spans="2:10" x14ac:dyDescent="0.4">
      <c r="B299" s="98">
        <f t="shared" si="5"/>
        <v>294</v>
      </c>
      <c r="C299" s="111" t="s">
        <v>756</v>
      </c>
      <c r="D299" s="99" t="s">
        <v>761</v>
      </c>
      <c r="E299" s="99"/>
      <c r="F299" s="99" t="s">
        <v>782</v>
      </c>
      <c r="G299" s="99" t="s">
        <v>761</v>
      </c>
      <c r="H299" s="294" t="s">
        <v>743</v>
      </c>
      <c r="I299" s="99" t="s">
        <v>815</v>
      </c>
      <c r="J299" s="98"/>
    </row>
    <row r="300" spans="2:10" x14ac:dyDescent="0.4">
      <c r="B300" s="98">
        <f t="shared" si="5"/>
        <v>295</v>
      </c>
      <c r="C300" s="111" t="s">
        <v>756</v>
      </c>
      <c r="D300" s="99" t="s">
        <v>762</v>
      </c>
      <c r="E300" s="99"/>
      <c r="F300" s="99" t="s">
        <v>783</v>
      </c>
      <c r="G300" s="99" t="s">
        <v>762</v>
      </c>
      <c r="H300" s="295" t="s">
        <v>816</v>
      </c>
      <c r="I300" s="99" t="s">
        <v>817</v>
      </c>
      <c r="J300" s="98"/>
    </row>
    <row r="301" spans="2:10" x14ac:dyDescent="0.4">
      <c r="B301" s="98">
        <f t="shared" si="5"/>
        <v>296</v>
      </c>
      <c r="C301" s="111" t="s">
        <v>756</v>
      </c>
      <c r="D301" s="99" t="s">
        <v>763</v>
      </c>
      <c r="E301" s="99"/>
      <c r="F301" s="99" t="s">
        <v>784</v>
      </c>
      <c r="G301" s="99" t="s">
        <v>763</v>
      </c>
      <c r="H301" s="294" t="s">
        <v>743</v>
      </c>
      <c r="I301" s="99" t="s">
        <v>818</v>
      </c>
      <c r="J301" s="98"/>
    </row>
    <row r="302" spans="2:10" x14ac:dyDescent="0.4">
      <c r="B302" s="98">
        <f t="shared" si="5"/>
        <v>297</v>
      </c>
      <c r="C302" s="111" t="s">
        <v>756</v>
      </c>
      <c r="D302" s="99" t="s">
        <v>764</v>
      </c>
      <c r="E302" s="99"/>
      <c r="F302" s="99" t="s">
        <v>785</v>
      </c>
      <c r="G302" s="99" t="s">
        <v>764</v>
      </c>
      <c r="H302" s="294" t="s">
        <v>743</v>
      </c>
      <c r="I302" s="99" t="s">
        <v>819</v>
      </c>
      <c r="J302" s="98"/>
    </row>
    <row r="303" spans="2:10" x14ac:dyDescent="0.4">
      <c r="B303" s="98">
        <f t="shared" si="5"/>
        <v>298</v>
      </c>
      <c r="C303" s="111" t="s">
        <v>756</v>
      </c>
      <c r="D303" s="99" t="s">
        <v>765</v>
      </c>
      <c r="E303" s="99"/>
      <c r="F303" s="99" t="s">
        <v>786</v>
      </c>
      <c r="G303" s="99" t="s">
        <v>765</v>
      </c>
      <c r="H303" s="294" t="s">
        <v>743</v>
      </c>
      <c r="I303" s="99" t="s">
        <v>765</v>
      </c>
      <c r="J303" s="98"/>
    </row>
    <row r="304" spans="2:10" x14ac:dyDescent="0.4">
      <c r="B304" s="98">
        <f t="shared" si="5"/>
        <v>299</v>
      </c>
      <c r="C304" s="111" t="s">
        <v>756</v>
      </c>
      <c r="D304" s="99" t="s">
        <v>765</v>
      </c>
      <c r="E304" s="99"/>
      <c r="F304" s="99" t="s">
        <v>787</v>
      </c>
      <c r="G304" s="99" t="s">
        <v>765</v>
      </c>
      <c r="H304" s="295" t="s">
        <v>820</v>
      </c>
      <c r="I304" s="99" t="s">
        <v>821</v>
      </c>
      <c r="J304" s="98"/>
    </row>
    <row r="305" spans="2:10" x14ac:dyDescent="0.4">
      <c r="B305" s="98">
        <f t="shared" si="5"/>
        <v>300</v>
      </c>
      <c r="C305" s="111" t="s">
        <v>756</v>
      </c>
      <c r="D305" s="99" t="s">
        <v>765</v>
      </c>
      <c r="E305" s="99"/>
      <c r="F305" s="99" t="s">
        <v>788</v>
      </c>
      <c r="G305" s="99" t="s">
        <v>765</v>
      </c>
      <c r="H305" s="295" t="s">
        <v>822</v>
      </c>
      <c r="I305" s="99" t="s">
        <v>823</v>
      </c>
      <c r="J305" s="98"/>
    </row>
    <row r="306" spans="2:10" x14ac:dyDescent="0.4">
      <c r="B306" s="98">
        <f t="shared" si="5"/>
        <v>301</v>
      </c>
      <c r="C306" s="111" t="s">
        <v>756</v>
      </c>
      <c r="D306" s="99" t="s">
        <v>765</v>
      </c>
      <c r="E306" s="99"/>
      <c r="F306" s="99" t="s">
        <v>789</v>
      </c>
      <c r="G306" s="99" t="s">
        <v>765</v>
      </c>
      <c r="H306" s="295" t="s">
        <v>824</v>
      </c>
      <c r="I306" s="99" t="s">
        <v>825</v>
      </c>
      <c r="J306" s="98"/>
    </row>
    <row r="307" spans="2:10" x14ac:dyDescent="0.4">
      <c r="B307" s="98">
        <f t="shared" si="5"/>
        <v>302</v>
      </c>
      <c r="C307" s="111" t="s">
        <v>756</v>
      </c>
      <c r="D307" s="99" t="s">
        <v>765</v>
      </c>
      <c r="E307" s="99"/>
      <c r="F307" s="99" t="s">
        <v>790</v>
      </c>
      <c r="G307" s="99" t="s">
        <v>765</v>
      </c>
      <c r="H307" s="295" t="s">
        <v>826</v>
      </c>
      <c r="I307" s="102" t="s">
        <v>827</v>
      </c>
      <c r="J307" s="98"/>
    </row>
    <row r="308" spans="2:10" x14ac:dyDescent="0.4">
      <c r="B308" s="98">
        <f t="shared" si="5"/>
        <v>303</v>
      </c>
      <c r="C308" s="111" t="s">
        <v>756</v>
      </c>
      <c r="D308" s="99" t="s">
        <v>765</v>
      </c>
      <c r="E308" s="99"/>
      <c r="F308" s="99" t="s">
        <v>791</v>
      </c>
      <c r="G308" s="99" t="s">
        <v>765</v>
      </c>
      <c r="H308" s="295" t="s">
        <v>828</v>
      </c>
      <c r="I308" s="99" t="s">
        <v>829</v>
      </c>
      <c r="J308" s="98"/>
    </row>
    <row r="309" spans="2:10" x14ac:dyDescent="0.4">
      <c r="B309" s="98">
        <f t="shared" si="5"/>
        <v>304</v>
      </c>
      <c r="C309" s="111" t="s">
        <v>756</v>
      </c>
      <c r="D309" s="99" t="s">
        <v>765</v>
      </c>
      <c r="E309" s="99"/>
      <c r="F309" s="99" t="s">
        <v>791</v>
      </c>
      <c r="G309" s="99" t="s">
        <v>765</v>
      </c>
      <c r="H309" s="295" t="s">
        <v>830</v>
      </c>
      <c r="I309" s="99" t="s">
        <v>831</v>
      </c>
      <c r="J309" s="98"/>
    </row>
    <row r="310" spans="2:10" x14ac:dyDescent="0.4">
      <c r="B310" s="98">
        <f t="shared" si="5"/>
        <v>305</v>
      </c>
      <c r="C310" s="111" t="s">
        <v>756</v>
      </c>
      <c r="D310" s="99" t="s">
        <v>765</v>
      </c>
      <c r="E310" s="99"/>
      <c r="F310" s="99" t="s">
        <v>792</v>
      </c>
      <c r="G310" s="99" t="s">
        <v>765</v>
      </c>
      <c r="H310" s="295" t="s">
        <v>832</v>
      </c>
      <c r="I310" s="99" t="s">
        <v>833</v>
      </c>
      <c r="J310" s="98"/>
    </row>
    <row r="311" spans="2:10" x14ac:dyDescent="0.4">
      <c r="B311" s="98">
        <f t="shared" si="5"/>
        <v>306</v>
      </c>
      <c r="C311" s="111" t="s">
        <v>756</v>
      </c>
      <c r="D311" s="99" t="s">
        <v>765</v>
      </c>
      <c r="E311" s="99"/>
      <c r="F311" s="99" t="s">
        <v>793</v>
      </c>
      <c r="G311" s="99" t="s">
        <v>765</v>
      </c>
      <c r="H311" s="295" t="s">
        <v>834</v>
      </c>
      <c r="I311" s="99" t="s">
        <v>835</v>
      </c>
      <c r="J311" s="98"/>
    </row>
    <row r="312" spans="2:10" x14ac:dyDescent="0.4">
      <c r="B312" s="98">
        <f t="shared" si="5"/>
        <v>307</v>
      </c>
      <c r="C312" s="111" t="s">
        <v>756</v>
      </c>
      <c r="D312" s="99" t="s">
        <v>765</v>
      </c>
      <c r="E312" s="99"/>
      <c r="F312" s="99" t="s">
        <v>793</v>
      </c>
      <c r="G312" s="99" t="s">
        <v>765</v>
      </c>
      <c r="H312" s="295" t="s">
        <v>836</v>
      </c>
      <c r="I312" s="101" t="s">
        <v>837</v>
      </c>
      <c r="J312" s="98"/>
    </row>
    <row r="313" spans="2:10" x14ac:dyDescent="0.4">
      <c r="B313" s="98">
        <f t="shared" si="5"/>
        <v>308</v>
      </c>
      <c r="C313" s="111" t="s">
        <v>756</v>
      </c>
      <c r="D313" s="99" t="s">
        <v>765</v>
      </c>
      <c r="E313" s="99"/>
      <c r="F313" s="99" t="s">
        <v>794</v>
      </c>
      <c r="G313" s="99" t="s">
        <v>765</v>
      </c>
      <c r="H313" s="295" t="s">
        <v>838</v>
      </c>
      <c r="I313" s="99" t="s">
        <v>839</v>
      </c>
      <c r="J313" s="98"/>
    </row>
    <row r="314" spans="2:10" x14ac:dyDescent="0.4">
      <c r="B314" s="98">
        <f t="shared" si="5"/>
        <v>309</v>
      </c>
      <c r="C314" s="111" t="s">
        <v>756</v>
      </c>
      <c r="D314" s="99" t="s">
        <v>765</v>
      </c>
      <c r="E314" s="99"/>
      <c r="F314" s="99" t="s">
        <v>795</v>
      </c>
      <c r="G314" s="99" t="s">
        <v>765</v>
      </c>
      <c r="H314" s="295" t="s">
        <v>840</v>
      </c>
      <c r="I314" s="99" t="s">
        <v>841</v>
      </c>
      <c r="J314" s="98"/>
    </row>
    <row r="315" spans="2:10" x14ac:dyDescent="0.4">
      <c r="B315" s="98">
        <f t="shared" si="5"/>
        <v>310</v>
      </c>
      <c r="C315" s="111" t="s">
        <v>756</v>
      </c>
      <c r="D315" s="99" t="s">
        <v>766</v>
      </c>
      <c r="E315" s="99"/>
      <c r="F315" s="99" t="s">
        <v>796</v>
      </c>
      <c r="G315" s="99" t="s">
        <v>766</v>
      </c>
      <c r="H315" s="295" t="s">
        <v>842</v>
      </c>
      <c r="I315" s="99" t="s">
        <v>843</v>
      </c>
      <c r="J315" s="98"/>
    </row>
    <row r="316" spans="2:10" x14ac:dyDescent="0.4">
      <c r="B316" s="98">
        <f t="shared" si="5"/>
        <v>311</v>
      </c>
      <c r="C316" s="111" t="s">
        <v>756</v>
      </c>
      <c r="D316" s="99" t="s">
        <v>766</v>
      </c>
      <c r="E316" s="99"/>
      <c r="F316" s="99" t="s">
        <v>797</v>
      </c>
      <c r="G316" s="99" t="s">
        <v>766</v>
      </c>
      <c r="H316" s="295" t="s">
        <v>844</v>
      </c>
      <c r="I316" s="99" t="s">
        <v>845</v>
      </c>
      <c r="J316" s="98"/>
    </row>
    <row r="317" spans="2:10" x14ac:dyDescent="0.4">
      <c r="B317" s="98">
        <f t="shared" si="5"/>
        <v>312</v>
      </c>
      <c r="C317" s="111" t="s">
        <v>756</v>
      </c>
      <c r="D317" s="99" t="s">
        <v>766</v>
      </c>
      <c r="E317" s="99"/>
      <c r="F317" s="99" t="s">
        <v>798</v>
      </c>
      <c r="G317" s="99" t="s">
        <v>766</v>
      </c>
      <c r="H317" s="295"/>
      <c r="I317" s="99" t="s">
        <v>846</v>
      </c>
      <c r="J317" s="98"/>
    </row>
    <row r="318" spans="2:10" x14ac:dyDescent="0.4">
      <c r="B318" s="98">
        <f t="shared" si="5"/>
        <v>313</v>
      </c>
      <c r="C318" s="111" t="s">
        <v>756</v>
      </c>
      <c r="D318" s="99" t="s">
        <v>767</v>
      </c>
      <c r="E318" s="99"/>
      <c r="F318" s="99" t="s">
        <v>799</v>
      </c>
      <c r="G318" s="99" t="s">
        <v>767</v>
      </c>
      <c r="H318" s="295" t="s">
        <v>847</v>
      </c>
      <c r="I318" s="99" t="s">
        <v>848</v>
      </c>
      <c r="J318" s="98"/>
    </row>
    <row r="319" spans="2:10" x14ac:dyDescent="0.4">
      <c r="B319" s="98">
        <f t="shared" si="5"/>
        <v>314</v>
      </c>
      <c r="C319" s="111" t="s">
        <v>756</v>
      </c>
      <c r="D319" s="99" t="s">
        <v>768</v>
      </c>
      <c r="E319" s="99"/>
      <c r="F319" s="99" t="s">
        <v>800</v>
      </c>
      <c r="G319" s="99" t="s">
        <v>768</v>
      </c>
      <c r="H319" s="109" t="s">
        <v>854</v>
      </c>
      <c r="I319" s="99" t="s">
        <v>849</v>
      </c>
      <c r="J319" s="98"/>
    </row>
    <row r="320" spans="2:10" x14ac:dyDescent="0.4">
      <c r="B320" s="98">
        <f t="shared" si="5"/>
        <v>315</v>
      </c>
      <c r="C320" s="111" t="s">
        <v>756</v>
      </c>
      <c r="D320" s="99" t="s">
        <v>769</v>
      </c>
      <c r="E320" s="99"/>
      <c r="F320" s="99" t="s">
        <v>801</v>
      </c>
      <c r="G320" s="99" t="s">
        <v>769</v>
      </c>
      <c r="H320" s="109" t="s">
        <v>855</v>
      </c>
      <c r="I320" s="99" t="s">
        <v>850</v>
      </c>
      <c r="J320" s="98"/>
    </row>
    <row r="321" spans="2:10" x14ac:dyDescent="0.4">
      <c r="B321" s="98">
        <f t="shared" si="5"/>
        <v>316</v>
      </c>
      <c r="C321" s="111" t="s">
        <v>756</v>
      </c>
      <c r="D321" s="99" t="s">
        <v>769</v>
      </c>
      <c r="E321" s="99"/>
      <c r="F321" s="99" t="s">
        <v>802</v>
      </c>
      <c r="G321" s="99" t="s">
        <v>769</v>
      </c>
      <c r="H321" s="109"/>
      <c r="I321" s="99" t="s">
        <v>851</v>
      </c>
      <c r="J321" s="98"/>
    </row>
    <row r="322" spans="2:10" x14ac:dyDescent="0.4">
      <c r="B322" s="98">
        <f t="shared" si="5"/>
        <v>317</v>
      </c>
      <c r="C322" s="111" t="s">
        <v>756</v>
      </c>
      <c r="D322" s="99" t="s">
        <v>769</v>
      </c>
      <c r="E322" s="99"/>
      <c r="F322" s="99" t="s">
        <v>803</v>
      </c>
      <c r="G322" s="99" t="s">
        <v>769</v>
      </c>
      <c r="H322" s="109"/>
      <c r="I322" s="99" t="s">
        <v>852</v>
      </c>
      <c r="J322" s="98"/>
    </row>
    <row r="323" spans="2:10" x14ac:dyDescent="0.4">
      <c r="B323" s="98">
        <f t="shared" si="5"/>
        <v>318</v>
      </c>
      <c r="C323" s="111" t="s">
        <v>756</v>
      </c>
      <c r="D323" s="98" t="s">
        <v>853</v>
      </c>
      <c r="E323" s="98"/>
      <c r="F323" s="182" t="s">
        <v>1046</v>
      </c>
      <c r="G323" s="99" t="s">
        <v>770</v>
      </c>
      <c r="H323" s="109"/>
      <c r="I323" s="99"/>
      <c r="J323" s="98"/>
    </row>
    <row r="324" spans="2:10" x14ac:dyDescent="0.4">
      <c r="B324" s="98">
        <f t="shared" si="5"/>
        <v>319</v>
      </c>
      <c r="C324" s="111" t="s">
        <v>756</v>
      </c>
      <c r="D324" s="99" t="s">
        <v>771</v>
      </c>
      <c r="E324" s="99"/>
      <c r="F324" s="182" t="s">
        <v>1045</v>
      </c>
      <c r="G324" s="99" t="s">
        <v>771</v>
      </c>
      <c r="H324" s="109"/>
      <c r="I324" s="99"/>
      <c r="J324" s="98"/>
    </row>
    <row r="325" spans="2:10" x14ac:dyDescent="0.4">
      <c r="B325" s="98">
        <f t="shared" si="5"/>
        <v>320</v>
      </c>
      <c r="C325" s="111" t="s">
        <v>865</v>
      </c>
      <c r="D325" s="105" t="s">
        <v>496</v>
      </c>
      <c r="E325" s="105"/>
      <c r="F325" s="99" t="s">
        <v>866</v>
      </c>
      <c r="G325" s="106" t="s">
        <v>867</v>
      </c>
      <c r="H325" s="295" t="s">
        <v>868</v>
      </c>
      <c r="I325" s="195" t="s">
        <v>869</v>
      </c>
      <c r="J325" s="98" t="s">
        <v>893</v>
      </c>
    </row>
    <row r="326" spans="2:10" x14ac:dyDescent="0.4">
      <c r="B326" s="98">
        <f t="shared" si="5"/>
        <v>321</v>
      </c>
      <c r="C326" s="111" t="s">
        <v>307</v>
      </c>
      <c r="D326" s="183" t="s">
        <v>1099</v>
      </c>
      <c r="E326" s="183"/>
      <c r="F326" s="110" t="s">
        <v>886</v>
      </c>
      <c r="G326" s="106" t="s">
        <v>887</v>
      </c>
      <c r="H326" s="296" t="s">
        <v>889</v>
      </c>
      <c r="I326" s="109" t="s">
        <v>890</v>
      </c>
      <c r="J326" s="98" t="s">
        <v>893</v>
      </c>
    </row>
    <row r="327" spans="2:10" x14ac:dyDescent="0.4">
      <c r="B327" s="98">
        <f t="shared" si="5"/>
        <v>322</v>
      </c>
      <c r="C327" s="111" t="s">
        <v>307</v>
      </c>
      <c r="D327" s="183" t="s">
        <v>1099</v>
      </c>
      <c r="E327" s="183"/>
      <c r="F327" s="110" t="s">
        <v>885</v>
      </c>
      <c r="G327" s="110" t="s">
        <v>888</v>
      </c>
      <c r="H327" s="296" t="s">
        <v>891</v>
      </c>
      <c r="I327" s="109" t="s">
        <v>892</v>
      </c>
      <c r="J327" s="98" t="s">
        <v>893</v>
      </c>
    </row>
    <row r="328" spans="2:10" x14ac:dyDescent="0.4">
      <c r="B328" s="98">
        <f t="shared" si="5"/>
        <v>323</v>
      </c>
      <c r="C328" s="111" t="s">
        <v>307</v>
      </c>
      <c r="D328" s="183" t="s">
        <v>1099</v>
      </c>
      <c r="E328" s="183"/>
      <c r="F328" s="184" t="s">
        <v>1101</v>
      </c>
      <c r="G328" s="110" t="s">
        <v>888</v>
      </c>
      <c r="H328" s="296"/>
      <c r="I328" s="109"/>
      <c r="J328" s="98"/>
    </row>
    <row r="329" spans="2:10" x14ac:dyDescent="0.4">
      <c r="B329" s="98">
        <f t="shared" ref="B329:B349" si="7">B328+1</f>
        <v>324</v>
      </c>
      <c r="C329" s="111" t="s">
        <v>307</v>
      </c>
      <c r="D329" s="183" t="s">
        <v>1099</v>
      </c>
      <c r="E329" s="183"/>
      <c r="F329" s="289" t="s">
        <v>1293</v>
      </c>
      <c r="G329" s="289" t="s">
        <v>1294</v>
      </c>
      <c r="H329" s="297" t="s">
        <v>1295</v>
      </c>
      <c r="I329" s="109"/>
      <c r="J329" s="98"/>
    </row>
    <row r="330" spans="2:10" x14ac:dyDescent="0.4">
      <c r="B330" s="98">
        <f t="shared" si="7"/>
        <v>325</v>
      </c>
      <c r="C330" s="111" t="s">
        <v>1002</v>
      </c>
      <c r="D330" s="111" t="s">
        <v>1002</v>
      </c>
      <c r="E330" s="111"/>
      <c r="F330" s="109" t="s">
        <v>1003</v>
      </c>
      <c r="G330" s="113" t="s">
        <v>1007</v>
      </c>
      <c r="H330" s="109"/>
      <c r="I330" s="109" t="s">
        <v>1008</v>
      </c>
      <c r="J330" s="98"/>
    </row>
    <row r="331" spans="2:10" x14ac:dyDescent="0.4">
      <c r="B331" s="98">
        <f t="shared" si="7"/>
        <v>326</v>
      </c>
      <c r="C331" s="111" t="s">
        <v>1002</v>
      </c>
      <c r="D331" s="111" t="s">
        <v>1002</v>
      </c>
      <c r="E331" s="111"/>
      <c r="F331" s="109" t="s">
        <v>1004</v>
      </c>
      <c r="G331" s="113" t="s">
        <v>1009</v>
      </c>
      <c r="H331" s="109"/>
      <c r="I331" s="109" t="s">
        <v>1010</v>
      </c>
      <c r="J331" s="98"/>
    </row>
    <row r="332" spans="2:10" x14ac:dyDescent="0.4">
      <c r="B332" s="98">
        <f t="shared" si="7"/>
        <v>327</v>
      </c>
      <c r="C332" s="111" t="s">
        <v>1002</v>
      </c>
      <c r="D332" s="111" t="s">
        <v>1002</v>
      </c>
      <c r="E332" s="111"/>
      <c r="F332" s="109" t="s">
        <v>1005</v>
      </c>
      <c r="G332" s="113" t="s">
        <v>1011</v>
      </c>
      <c r="H332" s="109"/>
      <c r="I332" s="109"/>
      <c r="J332" s="98"/>
    </row>
    <row r="333" spans="2:10" x14ac:dyDescent="0.4">
      <c r="B333" s="98">
        <f t="shared" si="7"/>
        <v>328</v>
      </c>
      <c r="C333" s="111" t="s">
        <v>1002</v>
      </c>
      <c r="D333" s="98" t="s">
        <v>1006</v>
      </c>
      <c r="E333" s="98"/>
      <c r="F333" s="109" t="s">
        <v>983</v>
      </c>
      <c r="G333" s="113" t="s">
        <v>991</v>
      </c>
      <c r="H333" s="109"/>
      <c r="I333" s="109" t="s">
        <v>982</v>
      </c>
      <c r="J333" s="98"/>
    </row>
    <row r="334" spans="2:10" x14ac:dyDescent="0.4">
      <c r="B334" s="98">
        <f t="shared" si="7"/>
        <v>329</v>
      </c>
      <c r="C334" s="111" t="s">
        <v>1002</v>
      </c>
      <c r="D334" s="98" t="s">
        <v>1006</v>
      </c>
      <c r="E334" s="98"/>
      <c r="F334" s="109" t="s">
        <v>984</v>
      </c>
      <c r="G334" s="113" t="s">
        <v>990</v>
      </c>
      <c r="H334" s="109"/>
      <c r="I334" s="109"/>
      <c r="J334" s="98"/>
    </row>
    <row r="335" spans="2:10" x14ac:dyDescent="0.4">
      <c r="B335" s="98">
        <f t="shared" si="7"/>
        <v>330</v>
      </c>
      <c r="C335" s="111" t="s">
        <v>1002</v>
      </c>
      <c r="D335" s="98" t="s">
        <v>1006</v>
      </c>
      <c r="E335" s="98"/>
      <c r="F335" s="109" t="s">
        <v>1025</v>
      </c>
      <c r="G335" s="113" t="s">
        <v>989</v>
      </c>
      <c r="H335" s="109"/>
      <c r="I335" s="109"/>
      <c r="J335" s="98"/>
    </row>
    <row r="336" spans="2:10" x14ac:dyDescent="0.4">
      <c r="B336" s="98">
        <f t="shared" si="7"/>
        <v>331</v>
      </c>
      <c r="C336" s="111" t="s">
        <v>1002</v>
      </c>
      <c r="D336" s="98" t="s">
        <v>1006</v>
      </c>
      <c r="E336" s="98"/>
      <c r="F336" s="109" t="s">
        <v>985</v>
      </c>
      <c r="G336" s="113" t="s">
        <v>1012</v>
      </c>
      <c r="H336" s="109"/>
      <c r="I336" s="109"/>
      <c r="J336" s="98"/>
    </row>
    <row r="337" spans="2:10" x14ac:dyDescent="0.4">
      <c r="B337" s="98">
        <f t="shared" si="7"/>
        <v>332</v>
      </c>
      <c r="C337" s="111" t="s">
        <v>1002</v>
      </c>
      <c r="D337" s="98" t="s">
        <v>1006</v>
      </c>
      <c r="E337" s="98"/>
      <c r="F337" s="109" t="s">
        <v>986</v>
      </c>
      <c r="G337" s="113" t="s">
        <v>1013</v>
      </c>
      <c r="H337" s="109"/>
      <c r="I337" s="109"/>
      <c r="J337" s="98"/>
    </row>
    <row r="338" spans="2:10" x14ac:dyDescent="0.4">
      <c r="B338" s="98">
        <f t="shared" si="7"/>
        <v>333</v>
      </c>
      <c r="C338" s="111" t="s">
        <v>1002</v>
      </c>
      <c r="D338" s="98" t="s">
        <v>1006</v>
      </c>
      <c r="E338" s="98"/>
      <c r="F338" s="109" t="s">
        <v>987</v>
      </c>
      <c r="G338" s="113" t="s">
        <v>1014</v>
      </c>
      <c r="H338" s="109"/>
      <c r="I338" s="109"/>
      <c r="J338" s="98"/>
    </row>
    <row r="339" spans="2:10" x14ac:dyDescent="0.4">
      <c r="B339" s="98">
        <f t="shared" si="7"/>
        <v>334</v>
      </c>
      <c r="C339" s="111" t="s">
        <v>1002</v>
      </c>
      <c r="D339" s="98" t="s">
        <v>1006</v>
      </c>
      <c r="E339" s="98"/>
      <c r="F339" s="109" t="s">
        <v>988</v>
      </c>
      <c r="G339" s="113" t="s">
        <v>1015</v>
      </c>
      <c r="H339" s="109"/>
      <c r="I339" s="109"/>
      <c r="J339" s="98"/>
    </row>
    <row r="340" spans="2:10" x14ac:dyDescent="0.4">
      <c r="B340" s="98">
        <f t="shared" si="7"/>
        <v>335</v>
      </c>
      <c r="C340" s="111" t="s">
        <v>1002</v>
      </c>
      <c r="D340" s="98" t="s">
        <v>1006</v>
      </c>
      <c r="E340" s="98"/>
      <c r="F340" s="109" t="s">
        <v>992</v>
      </c>
      <c r="G340" s="113" t="s">
        <v>995</v>
      </c>
      <c r="H340" s="109"/>
      <c r="I340" s="109"/>
      <c r="J340" s="98"/>
    </row>
    <row r="341" spans="2:10" x14ac:dyDescent="0.4">
      <c r="B341" s="98">
        <f t="shared" si="7"/>
        <v>336</v>
      </c>
      <c r="C341" s="111" t="s">
        <v>1002</v>
      </c>
      <c r="D341" s="98" t="s">
        <v>1006</v>
      </c>
      <c r="E341" s="98"/>
      <c r="F341" s="109" t="s">
        <v>993</v>
      </c>
      <c r="G341" s="113" t="s">
        <v>994</v>
      </c>
      <c r="H341" s="109"/>
      <c r="I341" s="109"/>
      <c r="J341" s="98"/>
    </row>
    <row r="342" spans="2:10" x14ac:dyDescent="0.4">
      <c r="B342" s="98">
        <f t="shared" si="7"/>
        <v>337</v>
      </c>
      <c r="C342" s="111" t="s">
        <v>1002</v>
      </c>
      <c r="D342" s="98" t="s">
        <v>1006</v>
      </c>
      <c r="E342" s="98"/>
      <c r="F342" s="109" t="s">
        <v>1017</v>
      </c>
      <c r="G342" s="113" t="s">
        <v>1016</v>
      </c>
      <c r="H342" s="109"/>
      <c r="I342" s="109"/>
      <c r="J342" s="98"/>
    </row>
    <row r="343" spans="2:10" x14ac:dyDescent="0.4">
      <c r="B343" s="98">
        <f t="shared" si="7"/>
        <v>338</v>
      </c>
      <c r="C343" s="111" t="s">
        <v>1002</v>
      </c>
      <c r="D343" s="98" t="s">
        <v>1006</v>
      </c>
      <c r="E343" s="98"/>
      <c r="F343" s="109" t="s">
        <v>1018</v>
      </c>
      <c r="G343" s="113" t="s">
        <v>997</v>
      </c>
      <c r="H343" s="109"/>
      <c r="I343" s="109"/>
      <c r="J343" s="98"/>
    </row>
    <row r="344" spans="2:10" x14ac:dyDescent="0.4">
      <c r="B344" s="98">
        <f t="shared" si="7"/>
        <v>339</v>
      </c>
      <c r="C344" s="111" t="s">
        <v>1002</v>
      </c>
      <c r="D344" s="98" t="s">
        <v>1006</v>
      </c>
      <c r="E344" s="98"/>
      <c r="F344" s="109" t="s">
        <v>996</v>
      </c>
      <c r="G344" s="113" t="s">
        <v>998</v>
      </c>
      <c r="H344" s="109"/>
      <c r="I344" s="109"/>
      <c r="J344" s="98"/>
    </row>
    <row r="345" spans="2:10" x14ac:dyDescent="0.4">
      <c r="B345" s="98">
        <f t="shared" si="7"/>
        <v>340</v>
      </c>
      <c r="C345" s="111" t="s">
        <v>1002</v>
      </c>
      <c r="D345" s="244" t="s">
        <v>1006</v>
      </c>
      <c r="E345" s="244"/>
      <c r="F345" s="109" t="s">
        <v>1019</v>
      </c>
      <c r="G345" s="113" t="s">
        <v>999</v>
      </c>
      <c r="H345" s="109"/>
      <c r="I345" s="109"/>
      <c r="J345" s="98"/>
    </row>
    <row r="346" spans="2:10" x14ac:dyDescent="0.4">
      <c r="B346" s="98">
        <f t="shared" si="7"/>
        <v>341</v>
      </c>
      <c r="C346" s="111" t="s">
        <v>1002</v>
      </c>
      <c r="D346" s="245" t="s">
        <v>1024</v>
      </c>
      <c r="E346" s="245"/>
      <c r="F346" s="242" t="s">
        <v>1020</v>
      </c>
      <c r="G346" s="192" t="s">
        <v>1021</v>
      </c>
      <c r="H346" s="109"/>
      <c r="I346" s="109"/>
      <c r="J346" s="98"/>
    </row>
    <row r="347" spans="2:10" x14ac:dyDescent="0.4">
      <c r="B347" s="98">
        <f t="shared" si="7"/>
        <v>342</v>
      </c>
      <c r="C347" s="111" t="s">
        <v>1002</v>
      </c>
      <c r="D347" s="244" t="s">
        <v>1006</v>
      </c>
      <c r="E347" s="244"/>
      <c r="F347" s="242" t="s">
        <v>1022</v>
      </c>
      <c r="G347" s="192" t="s">
        <v>1023</v>
      </c>
      <c r="H347" s="109"/>
      <c r="I347" s="109"/>
      <c r="J347" s="98"/>
    </row>
    <row r="348" spans="2:10" x14ac:dyDescent="0.4">
      <c r="B348" s="98">
        <f t="shared" si="7"/>
        <v>343</v>
      </c>
      <c r="C348" s="111" t="s">
        <v>1002</v>
      </c>
      <c r="D348" s="98" t="s">
        <v>1006</v>
      </c>
      <c r="E348" s="98"/>
      <c r="F348" s="243" t="s">
        <v>1026</v>
      </c>
      <c r="G348" s="113"/>
      <c r="H348" s="109"/>
      <c r="I348" s="109"/>
      <c r="J348" s="98"/>
    </row>
    <row r="349" spans="2:10" x14ac:dyDescent="0.4">
      <c r="B349" s="98">
        <f t="shared" si="7"/>
        <v>344</v>
      </c>
      <c r="C349" s="111" t="s">
        <v>1044</v>
      </c>
      <c r="D349" s="205" t="s">
        <v>1024</v>
      </c>
      <c r="E349" s="205"/>
      <c r="F349" s="98"/>
      <c r="G349" s="113"/>
      <c r="H349" s="109"/>
      <c r="I349" s="109"/>
      <c r="J349" s="98"/>
    </row>
    <row r="350" spans="2:10" x14ac:dyDescent="0.4">
      <c r="D350" s="187"/>
      <c r="E350" s="187"/>
    </row>
    <row r="351" spans="2:10" x14ac:dyDescent="0.4">
      <c r="D351" s="187"/>
      <c r="E351" s="187"/>
    </row>
    <row r="352" spans="2:10" x14ac:dyDescent="0.4">
      <c r="D352" s="187"/>
      <c r="E352" s="187"/>
    </row>
  </sheetData>
  <autoFilter ref="B3:S3" xr:uid="{543B9B98-B869-4EF6-BA5A-6E3C9694FFFB}"/>
  <phoneticPr fontId="7" type="noConversion"/>
  <conditionalFormatting sqref="K11 J1:J1048576">
    <cfRule type="containsText" dxfId="0" priority="1" operator="containsText" text="ㅇ">
      <formula>NOT(ISERROR(SEARCH("ㅇ",J1)))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35334-9ABB-40AA-90F9-7F83EB868A8D}">
  <dimension ref="B2:E56"/>
  <sheetViews>
    <sheetView showGridLines="0" topLeftCell="B45" zoomScaleNormal="100" workbookViewId="0">
      <selection activeCell="D56" sqref="D56"/>
    </sheetView>
  </sheetViews>
  <sheetFormatPr defaultRowHeight="17.399999999999999" x14ac:dyDescent="0.4"/>
  <cols>
    <col min="2" max="2" width="8.69921875" style="6"/>
    <col min="3" max="3" width="8.69921875" style="20"/>
    <col min="4" max="4" width="105.69921875" style="6" customWidth="1"/>
    <col min="5" max="5" width="8.69921875" style="6"/>
  </cols>
  <sheetData>
    <row r="2" spans="2:5" x14ac:dyDescent="0.4">
      <c r="D2" s="5" t="s">
        <v>1479</v>
      </c>
    </row>
    <row r="4" spans="2:5" x14ac:dyDescent="0.4">
      <c r="B4" s="12" t="s">
        <v>72</v>
      </c>
      <c r="C4" s="18" t="s">
        <v>238</v>
      </c>
      <c r="D4" s="12" t="s">
        <v>75</v>
      </c>
      <c r="E4" s="12" t="s">
        <v>219</v>
      </c>
    </row>
    <row r="5" spans="2:5" x14ac:dyDescent="0.4">
      <c r="B5" s="17">
        <v>1</v>
      </c>
      <c r="C5" s="19">
        <v>44327</v>
      </c>
      <c r="D5" s="14" t="s">
        <v>220</v>
      </c>
      <c r="E5" s="14" t="s">
        <v>241</v>
      </c>
    </row>
    <row r="6" spans="2:5" x14ac:dyDescent="0.4">
      <c r="B6" s="17">
        <f t="shared" ref="B6:B11" si="0">B5+1</f>
        <v>2</v>
      </c>
      <c r="C6" s="19">
        <v>44328</v>
      </c>
      <c r="D6" s="14" t="s">
        <v>229</v>
      </c>
      <c r="E6" s="5" t="s">
        <v>428</v>
      </c>
    </row>
    <row r="7" spans="2:5" x14ac:dyDescent="0.4">
      <c r="B7" s="17">
        <f t="shared" si="0"/>
        <v>3</v>
      </c>
      <c r="C7" s="19">
        <v>44329</v>
      </c>
      <c r="D7" s="14" t="s">
        <v>239</v>
      </c>
      <c r="E7" s="5" t="s">
        <v>34</v>
      </c>
    </row>
    <row r="8" spans="2:5" ht="34.799999999999997" x14ac:dyDescent="0.4">
      <c r="B8" s="17">
        <f t="shared" si="0"/>
        <v>4</v>
      </c>
      <c r="C8" s="19">
        <v>44329</v>
      </c>
      <c r="D8" s="32" t="s">
        <v>271</v>
      </c>
      <c r="E8" s="5"/>
    </row>
    <row r="9" spans="2:5" x14ac:dyDescent="0.4">
      <c r="B9" s="17">
        <f t="shared" si="0"/>
        <v>5</v>
      </c>
      <c r="C9" s="19">
        <v>44410</v>
      </c>
      <c r="D9" s="14" t="s">
        <v>1143</v>
      </c>
      <c r="E9" s="5"/>
    </row>
    <row r="10" spans="2:5" x14ac:dyDescent="0.4">
      <c r="B10" s="17">
        <f>B9+1</f>
        <v>6</v>
      </c>
      <c r="C10" s="19"/>
      <c r="D10" s="14" t="s">
        <v>1144</v>
      </c>
      <c r="E10" s="5"/>
    </row>
    <row r="11" spans="2:5" x14ac:dyDescent="0.4">
      <c r="B11" s="17">
        <f t="shared" si="0"/>
        <v>7</v>
      </c>
      <c r="C11" s="19"/>
      <c r="D11" s="14" t="s">
        <v>1478</v>
      </c>
      <c r="E11" s="5"/>
    </row>
    <row r="12" spans="2:5" x14ac:dyDescent="0.4">
      <c r="D12" s="1" t="s">
        <v>1167</v>
      </c>
    </row>
    <row r="13" spans="2:5" x14ac:dyDescent="0.4">
      <c r="D13" s="1" t="s">
        <v>1187</v>
      </c>
    </row>
    <row r="14" spans="2:5" x14ac:dyDescent="0.4">
      <c r="D14" s="1" t="s">
        <v>1188</v>
      </c>
    </row>
    <row r="15" spans="2:5" x14ac:dyDescent="0.4">
      <c r="D15" s="1" t="s">
        <v>1189</v>
      </c>
    </row>
    <row r="16" spans="2:5" x14ac:dyDescent="0.4">
      <c r="D16" s="1" t="s">
        <v>1190</v>
      </c>
    </row>
    <row r="17" spans="4:4" x14ac:dyDescent="0.4">
      <c r="D17" s="1" t="s">
        <v>1191</v>
      </c>
    </row>
    <row r="18" spans="4:4" x14ac:dyDescent="0.4">
      <c r="D18" s="1" t="s">
        <v>1193</v>
      </c>
    </row>
    <row r="19" spans="4:4" x14ac:dyDescent="0.4">
      <c r="D19" s="1" t="s">
        <v>1194</v>
      </c>
    </row>
    <row r="20" spans="4:4" x14ac:dyDescent="0.4">
      <c r="D20" s="280" t="s">
        <v>1198</v>
      </c>
    </row>
    <row r="21" spans="4:4" x14ac:dyDescent="0.4">
      <c r="D21" s="292" t="s">
        <v>1253</v>
      </c>
    </row>
    <row r="22" spans="4:4" x14ac:dyDescent="0.4">
      <c r="D22" s="292" t="s">
        <v>1254</v>
      </c>
    </row>
    <row r="23" spans="4:4" x14ac:dyDescent="0.4">
      <c r="D23" s="292" t="s">
        <v>1255</v>
      </c>
    </row>
    <row r="24" spans="4:4" x14ac:dyDescent="0.4">
      <c r="D24" s="6" t="s">
        <v>1256</v>
      </c>
    </row>
    <row r="25" spans="4:4" x14ac:dyDescent="0.4">
      <c r="D25" s="6" t="s">
        <v>1268</v>
      </c>
    </row>
    <row r="26" spans="4:4" x14ac:dyDescent="0.4">
      <c r="D26" s="1" t="s">
        <v>1199</v>
      </c>
    </row>
    <row r="27" spans="4:4" x14ac:dyDescent="0.4">
      <c r="D27" s="6" t="s">
        <v>1274</v>
      </c>
    </row>
    <row r="28" spans="4:4" x14ac:dyDescent="0.4">
      <c r="D28" s="6" t="s">
        <v>1275</v>
      </c>
    </row>
    <row r="29" spans="4:4" x14ac:dyDescent="0.4">
      <c r="D29" s="6" t="s">
        <v>1276</v>
      </c>
    </row>
    <row r="30" spans="4:4" x14ac:dyDescent="0.4">
      <c r="D30" s="6" t="s">
        <v>1280</v>
      </c>
    </row>
    <row r="31" spans="4:4" ht="52.2" x14ac:dyDescent="0.4">
      <c r="D31" s="287" t="s">
        <v>1281</v>
      </c>
    </row>
    <row r="32" spans="4:4" x14ac:dyDescent="0.4">
      <c r="D32" s="6" t="s">
        <v>1284</v>
      </c>
    </row>
    <row r="33" spans="4:4" x14ac:dyDescent="0.4">
      <c r="D33" s="6" t="s">
        <v>1480</v>
      </c>
    </row>
    <row r="34" spans="4:4" x14ac:dyDescent="0.4">
      <c r="D34" s="6" t="s">
        <v>1481</v>
      </c>
    </row>
    <row r="35" spans="4:4" x14ac:dyDescent="0.4">
      <c r="D35" s="6" t="s">
        <v>1482</v>
      </c>
    </row>
    <row r="42" spans="4:4" x14ac:dyDescent="0.4">
      <c r="D42" s="6" t="s">
        <v>1348</v>
      </c>
    </row>
    <row r="44" spans="4:4" x14ac:dyDescent="0.4">
      <c r="D44" s="6" t="s">
        <v>1349</v>
      </c>
    </row>
    <row r="45" spans="4:4" x14ac:dyDescent="0.4">
      <c r="D45" s="6" t="s">
        <v>1381</v>
      </c>
    </row>
    <row r="46" spans="4:4" x14ac:dyDescent="0.4">
      <c r="D46" s="6" t="s">
        <v>1384</v>
      </c>
    </row>
    <row r="47" spans="4:4" x14ac:dyDescent="0.4">
      <c r="D47" s="6" t="s">
        <v>1387</v>
      </c>
    </row>
    <row r="48" spans="4:4" x14ac:dyDescent="0.4">
      <c r="D48" s="6" t="s">
        <v>1390</v>
      </c>
    </row>
    <row r="49" spans="4:4" x14ac:dyDescent="0.4">
      <c r="D49" s="6" t="s">
        <v>1394</v>
      </c>
    </row>
    <row r="50" spans="4:4" x14ac:dyDescent="0.4">
      <c r="D50" s="6" t="s">
        <v>1399</v>
      </c>
    </row>
    <row r="51" spans="4:4" x14ac:dyDescent="0.4">
      <c r="D51" s="6" t="s">
        <v>1404</v>
      </c>
    </row>
    <row r="52" spans="4:4" x14ac:dyDescent="0.4">
      <c r="D52" s="6" t="s">
        <v>1430</v>
      </c>
    </row>
    <row r="53" spans="4:4" x14ac:dyDescent="0.4">
      <c r="D53" s="6" t="s">
        <v>1444</v>
      </c>
    </row>
    <row r="54" spans="4:4" x14ac:dyDescent="0.4">
      <c r="D54" s="6" t="s">
        <v>1445</v>
      </c>
    </row>
    <row r="55" spans="4:4" x14ac:dyDescent="0.4">
      <c r="D55" s="6" t="s">
        <v>1483</v>
      </c>
    </row>
    <row r="56" spans="4:4" x14ac:dyDescent="0.4">
      <c r="D56" s="6" t="s">
        <v>1484</v>
      </c>
    </row>
  </sheetData>
  <phoneticPr fontId="7" type="noConversion"/>
  <hyperlinks>
    <hyperlink ref="D20" r:id="rId1" xr:uid="{80AC1095-AA56-4310-8D3A-EB420D650555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83A3-F7B6-4AE4-B95D-DBB10D067A39}">
  <dimension ref="A3:G39"/>
  <sheetViews>
    <sheetView showGridLines="0" view="pageBreakPreview" topLeftCell="A25" zoomScaleNormal="100" zoomScaleSheetLayoutView="100" workbookViewId="0">
      <selection activeCell="B38" sqref="B38"/>
    </sheetView>
  </sheetViews>
  <sheetFormatPr defaultRowHeight="17.399999999999999" x14ac:dyDescent="0.4"/>
  <cols>
    <col min="2" max="2" width="34.19921875" customWidth="1"/>
    <col min="3" max="4" width="11.296875" style="6" customWidth="1"/>
    <col min="5" max="5" width="9.796875" customWidth="1"/>
  </cols>
  <sheetData>
    <row r="3" spans="1:7" x14ac:dyDescent="0.4">
      <c r="A3" s="246" t="s">
        <v>1288</v>
      </c>
      <c r="B3" s="246" t="s">
        <v>75</v>
      </c>
      <c r="C3" s="246" t="s">
        <v>1285</v>
      </c>
      <c r="D3" s="246" t="s">
        <v>1286</v>
      </c>
      <c r="E3" s="246" t="s">
        <v>1292</v>
      </c>
      <c r="F3" s="246" t="s">
        <v>1287</v>
      </c>
      <c r="G3" s="6" t="s">
        <v>1401</v>
      </c>
    </row>
    <row r="4" spans="1:7" x14ac:dyDescent="0.4">
      <c r="A4" s="356">
        <v>1</v>
      </c>
      <c r="B4" s="301" t="s">
        <v>1500</v>
      </c>
      <c r="C4" s="357">
        <v>44445</v>
      </c>
      <c r="D4" s="357">
        <v>44446</v>
      </c>
      <c r="E4" s="358">
        <f t="shared" ref="E4:E16" ca="1" si="0">TODAY()</f>
        <v>44580</v>
      </c>
      <c r="F4" s="359">
        <f ca="1">E4-D4</f>
        <v>134</v>
      </c>
      <c r="G4" s="6"/>
    </row>
    <row r="5" spans="1:7" x14ac:dyDescent="0.4">
      <c r="A5" s="356">
        <f t="shared" ref="A5:A16" si="1">A4+1</f>
        <v>2</v>
      </c>
      <c r="B5" s="301" t="s">
        <v>1504</v>
      </c>
      <c r="C5" s="357">
        <v>44439</v>
      </c>
      <c r="D5" s="357">
        <v>44440</v>
      </c>
      <c r="E5" s="358">
        <f ca="1">TODAY()</f>
        <v>44580</v>
      </c>
      <c r="F5" s="359">
        <f ca="1">E5-D5</f>
        <v>140</v>
      </c>
      <c r="G5" s="6"/>
    </row>
    <row r="6" spans="1:7" x14ac:dyDescent="0.4">
      <c r="A6" s="356">
        <f t="shared" si="1"/>
        <v>3</v>
      </c>
      <c r="B6" s="301" t="s">
        <v>1506</v>
      </c>
      <c r="C6" s="357"/>
      <c r="D6" s="357"/>
      <c r="E6" s="358"/>
      <c r="F6" s="359"/>
      <c r="G6" s="6"/>
    </row>
    <row r="7" spans="1:7" x14ac:dyDescent="0.4">
      <c r="A7" s="356">
        <f t="shared" si="1"/>
        <v>4</v>
      </c>
      <c r="B7" s="301" t="s">
        <v>1502</v>
      </c>
      <c r="C7" s="357">
        <v>44448</v>
      </c>
      <c r="D7" s="357">
        <v>44448</v>
      </c>
      <c r="E7" s="358">
        <f t="shared" ref="E7:E8" ca="1" si="2">TODAY()</f>
        <v>44580</v>
      </c>
      <c r="F7" s="359">
        <f t="shared" ref="F7:F8" ca="1" si="3">E7-D7</f>
        <v>132</v>
      </c>
      <c r="G7" s="6"/>
    </row>
    <row r="8" spans="1:7" x14ac:dyDescent="0.4">
      <c r="A8" s="356">
        <f t="shared" si="1"/>
        <v>5</v>
      </c>
      <c r="B8" s="301" t="s">
        <v>1503</v>
      </c>
      <c r="C8" s="357">
        <v>44448</v>
      </c>
      <c r="D8" s="357">
        <v>44448</v>
      </c>
      <c r="E8" s="358">
        <f t="shared" ca="1" si="2"/>
        <v>44580</v>
      </c>
      <c r="F8" s="359">
        <f t="shared" ca="1" si="3"/>
        <v>132</v>
      </c>
      <c r="G8" s="6"/>
    </row>
    <row r="9" spans="1:7" x14ac:dyDescent="0.4">
      <c r="A9" s="356">
        <f t="shared" si="1"/>
        <v>6</v>
      </c>
      <c r="B9" s="301" t="s">
        <v>1491</v>
      </c>
      <c r="C9" s="357">
        <v>44439</v>
      </c>
      <c r="D9" s="357">
        <v>44440</v>
      </c>
      <c r="E9" s="358">
        <f t="shared" ca="1" si="0"/>
        <v>44580</v>
      </c>
      <c r="F9" s="359">
        <f t="shared" ref="F9:F30" ca="1" si="4">E9-D9</f>
        <v>140</v>
      </c>
      <c r="G9" s="6"/>
    </row>
    <row r="10" spans="1:7" x14ac:dyDescent="0.4">
      <c r="A10" s="356">
        <f t="shared" si="1"/>
        <v>7</v>
      </c>
      <c r="B10" s="361" t="s">
        <v>1442</v>
      </c>
      <c r="C10" s="357">
        <v>44426</v>
      </c>
      <c r="D10" s="362">
        <v>44426</v>
      </c>
      <c r="E10" s="358">
        <f t="shared" ca="1" si="0"/>
        <v>44580</v>
      </c>
      <c r="F10" s="359">
        <f t="shared" ca="1" si="4"/>
        <v>154</v>
      </c>
      <c r="G10" s="6"/>
    </row>
    <row r="11" spans="1:7" x14ac:dyDescent="0.4">
      <c r="A11" s="356">
        <f t="shared" si="1"/>
        <v>8</v>
      </c>
      <c r="B11" s="301" t="s">
        <v>1485</v>
      </c>
      <c r="C11" s="357">
        <v>44439</v>
      </c>
      <c r="D11" s="357">
        <v>44439</v>
      </c>
      <c r="E11" s="358">
        <f t="shared" ca="1" si="0"/>
        <v>44580</v>
      </c>
      <c r="F11" s="359">
        <f t="shared" ca="1" si="4"/>
        <v>141</v>
      </c>
      <c r="G11" s="6"/>
    </row>
    <row r="12" spans="1:7" x14ac:dyDescent="0.4">
      <c r="A12" s="356">
        <f t="shared" si="1"/>
        <v>9</v>
      </c>
      <c r="B12" s="363" t="s">
        <v>1291</v>
      </c>
      <c r="C12" s="364">
        <v>44419</v>
      </c>
      <c r="D12" s="364">
        <v>44428</v>
      </c>
      <c r="E12" s="358">
        <f t="shared" ca="1" si="0"/>
        <v>44580</v>
      </c>
      <c r="F12" s="365">
        <f t="shared" ca="1" si="4"/>
        <v>152</v>
      </c>
      <c r="G12" s="298"/>
    </row>
    <row r="13" spans="1:7" x14ac:dyDescent="0.4">
      <c r="A13" s="356">
        <f t="shared" si="1"/>
        <v>10</v>
      </c>
      <c r="B13" s="366" t="s">
        <v>1299</v>
      </c>
      <c r="C13" s="367">
        <v>44421</v>
      </c>
      <c r="D13" s="367">
        <v>44421</v>
      </c>
      <c r="E13" s="358">
        <f t="shared" ca="1" si="0"/>
        <v>44580</v>
      </c>
      <c r="F13" s="359">
        <f t="shared" ca="1" si="4"/>
        <v>159</v>
      </c>
      <c r="G13" s="298"/>
    </row>
    <row r="14" spans="1:7" x14ac:dyDescent="0.4">
      <c r="A14" s="356">
        <f t="shared" si="1"/>
        <v>11</v>
      </c>
      <c r="B14" s="366" t="s">
        <v>1400</v>
      </c>
      <c r="C14" s="368">
        <v>44423</v>
      </c>
      <c r="D14" s="368">
        <v>44425</v>
      </c>
      <c r="E14" s="358">
        <f t="shared" ca="1" si="0"/>
        <v>44580</v>
      </c>
      <c r="F14" s="359">
        <f t="shared" ca="1" si="4"/>
        <v>155</v>
      </c>
      <c r="G14" s="298"/>
    </row>
    <row r="15" spans="1:7" x14ac:dyDescent="0.4">
      <c r="A15" s="356">
        <f t="shared" si="1"/>
        <v>12</v>
      </c>
      <c r="B15" s="369" t="s">
        <v>1405</v>
      </c>
      <c r="C15" s="362">
        <v>44419</v>
      </c>
      <c r="D15" s="362">
        <v>44426</v>
      </c>
      <c r="E15" s="370">
        <f t="shared" ca="1" si="0"/>
        <v>44580</v>
      </c>
      <c r="F15" s="356">
        <f t="shared" ca="1" si="4"/>
        <v>154</v>
      </c>
      <c r="G15" s="6"/>
    </row>
    <row r="16" spans="1:7" x14ac:dyDescent="0.4">
      <c r="A16" s="356">
        <f t="shared" si="1"/>
        <v>13</v>
      </c>
      <c r="B16" s="371" t="s">
        <v>1406</v>
      </c>
      <c r="C16" s="362">
        <v>44419</v>
      </c>
      <c r="D16" s="362">
        <v>44431</v>
      </c>
      <c r="E16" s="370">
        <f t="shared" ca="1" si="0"/>
        <v>44580</v>
      </c>
      <c r="F16" s="356">
        <f t="shared" ca="1" si="4"/>
        <v>149</v>
      </c>
      <c r="G16" s="6"/>
    </row>
    <row r="17" spans="1:7" x14ac:dyDescent="0.4">
      <c r="A17" s="356" t="s">
        <v>1398</v>
      </c>
      <c r="B17" s="361" t="s">
        <v>1289</v>
      </c>
      <c r="C17" s="362">
        <v>44419</v>
      </c>
      <c r="D17" s="362">
        <v>44419</v>
      </c>
      <c r="E17" s="370">
        <v>44419</v>
      </c>
      <c r="F17" s="356">
        <f t="shared" si="4"/>
        <v>0</v>
      </c>
      <c r="G17" s="6"/>
    </row>
    <row r="18" spans="1:7" x14ac:dyDescent="0.4">
      <c r="A18" s="356" t="s">
        <v>1398</v>
      </c>
      <c r="B18" s="361" t="s">
        <v>1290</v>
      </c>
      <c r="C18" s="362">
        <v>44419</v>
      </c>
      <c r="D18" s="362">
        <v>44420</v>
      </c>
      <c r="E18" s="370">
        <v>44420</v>
      </c>
      <c r="F18" s="356">
        <f t="shared" si="4"/>
        <v>0</v>
      </c>
      <c r="G18" s="1"/>
    </row>
    <row r="19" spans="1:7" x14ac:dyDescent="0.4">
      <c r="A19" s="356" t="s">
        <v>1398</v>
      </c>
      <c r="B19" s="361" t="s">
        <v>1396</v>
      </c>
      <c r="C19" s="362">
        <v>44419</v>
      </c>
      <c r="D19" s="362">
        <v>44419</v>
      </c>
      <c r="E19" s="370">
        <v>44422</v>
      </c>
      <c r="F19" s="356">
        <f t="shared" si="4"/>
        <v>3</v>
      </c>
      <c r="G19" s="6"/>
    </row>
    <row r="20" spans="1:7" x14ac:dyDescent="0.4">
      <c r="A20" s="356" t="s">
        <v>1398</v>
      </c>
      <c r="B20" s="356" t="s">
        <v>1350</v>
      </c>
      <c r="C20" s="362">
        <v>44421</v>
      </c>
      <c r="D20" s="362">
        <v>44421</v>
      </c>
      <c r="E20" s="370">
        <v>44423</v>
      </c>
      <c r="F20" s="356">
        <f t="shared" si="4"/>
        <v>2</v>
      </c>
      <c r="G20" s="6"/>
    </row>
    <row r="21" spans="1:7" x14ac:dyDescent="0.4">
      <c r="A21" s="359" t="s">
        <v>1398</v>
      </c>
      <c r="B21" s="372" t="s">
        <v>1436</v>
      </c>
      <c r="C21" s="367">
        <v>44421</v>
      </c>
      <c r="D21" s="367">
        <v>44421</v>
      </c>
      <c r="E21" s="358">
        <v>44425</v>
      </c>
      <c r="F21" s="359">
        <f t="shared" si="4"/>
        <v>4</v>
      </c>
      <c r="G21" s="298" t="s">
        <v>1395</v>
      </c>
    </row>
    <row r="22" spans="1:7" x14ac:dyDescent="0.4">
      <c r="A22" s="356" t="s">
        <v>1398</v>
      </c>
      <c r="B22" s="361" t="s">
        <v>1443</v>
      </c>
      <c r="C22" s="362">
        <v>44419</v>
      </c>
      <c r="D22" s="362">
        <v>44419</v>
      </c>
      <c r="E22" s="370">
        <v>44426</v>
      </c>
      <c r="F22" s="356">
        <f t="shared" si="4"/>
        <v>7</v>
      </c>
    </row>
    <row r="23" spans="1:7" x14ac:dyDescent="0.4">
      <c r="A23" s="356" t="s">
        <v>1398</v>
      </c>
      <c r="B23" s="361" t="s">
        <v>1441</v>
      </c>
      <c r="C23" s="357">
        <v>44426</v>
      </c>
      <c r="D23" s="362">
        <v>44426</v>
      </c>
      <c r="E23" s="358">
        <f ca="1">TODAY()</f>
        <v>44580</v>
      </c>
      <c r="F23" s="359">
        <f t="shared" ca="1" si="4"/>
        <v>154</v>
      </c>
    </row>
    <row r="24" spans="1:7" x14ac:dyDescent="0.4">
      <c r="A24" s="356" t="s">
        <v>1398</v>
      </c>
      <c r="B24" s="361" t="s">
        <v>1477</v>
      </c>
      <c r="C24" s="357">
        <v>44429</v>
      </c>
      <c r="D24" s="362">
        <v>44429</v>
      </c>
      <c r="E24" s="358">
        <f ca="1">TODAY()</f>
        <v>44580</v>
      </c>
      <c r="F24" s="359">
        <f t="shared" ca="1" si="4"/>
        <v>151</v>
      </c>
    </row>
    <row r="25" spans="1:7" x14ac:dyDescent="0.4">
      <c r="A25" s="356" t="s">
        <v>1398</v>
      </c>
      <c r="B25" s="363" t="s">
        <v>1446</v>
      </c>
      <c r="C25" s="364">
        <v>44423</v>
      </c>
      <c r="D25" s="364">
        <v>44426</v>
      </c>
      <c r="E25" s="373">
        <f ca="1">TODAY()</f>
        <v>44580</v>
      </c>
      <c r="F25" s="365">
        <f t="shared" ca="1" si="4"/>
        <v>154</v>
      </c>
    </row>
    <row r="26" spans="1:7" x14ac:dyDescent="0.4">
      <c r="A26" s="356" t="s">
        <v>1398</v>
      </c>
      <c r="B26" s="374" t="s">
        <v>1447</v>
      </c>
      <c r="C26" s="375">
        <v>44426</v>
      </c>
      <c r="D26" s="375">
        <v>44426</v>
      </c>
      <c r="E26" s="373">
        <f ca="1">TODAY()</f>
        <v>44580</v>
      </c>
      <c r="F26" s="365">
        <f t="shared" ca="1" si="4"/>
        <v>154</v>
      </c>
    </row>
    <row r="27" spans="1:7" x14ac:dyDescent="0.4">
      <c r="A27" s="376" t="s">
        <v>34</v>
      </c>
      <c r="B27" s="283" t="s">
        <v>1487</v>
      </c>
      <c r="C27" s="377">
        <v>44439</v>
      </c>
      <c r="D27" s="377">
        <v>44439</v>
      </c>
      <c r="E27" s="378">
        <v>44443</v>
      </c>
      <c r="F27" s="379">
        <f t="shared" si="4"/>
        <v>4</v>
      </c>
    </row>
    <row r="28" spans="1:7" x14ac:dyDescent="0.4">
      <c r="A28" s="356" t="s">
        <v>34</v>
      </c>
      <c r="B28" s="120" t="s">
        <v>1486</v>
      </c>
      <c r="C28" s="353">
        <v>44429</v>
      </c>
      <c r="D28" s="353">
        <v>44439</v>
      </c>
      <c r="E28" s="354">
        <v>44443</v>
      </c>
      <c r="F28" s="355">
        <f t="shared" si="4"/>
        <v>4</v>
      </c>
    </row>
    <row r="29" spans="1:7" x14ac:dyDescent="0.4">
      <c r="A29" s="356" t="s">
        <v>1495</v>
      </c>
      <c r="B29" s="301" t="s">
        <v>1492</v>
      </c>
      <c r="C29" s="357">
        <v>44439</v>
      </c>
      <c r="D29" s="357">
        <v>44440</v>
      </c>
      <c r="E29" s="354">
        <v>44444</v>
      </c>
      <c r="F29" s="359">
        <f t="shared" si="4"/>
        <v>4</v>
      </c>
    </row>
    <row r="30" spans="1:7" x14ac:dyDescent="0.4">
      <c r="A30" s="356" t="s">
        <v>1495</v>
      </c>
      <c r="B30" s="301" t="s">
        <v>1489</v>
      </c>
      <c r="C30" s="357">
        <v>44439</v>
      </c>
      <c r="D30" s="357">
        <v>44440</v>
      </c>
      <c r="E30" s="358">
        <v>44442</v>
      </c>
      <c r="F30" s="359">
        <f t="shared" si="4"/>
        <v>2</v>
      </c>
    </row>
    <row r="31" spans="1:7" x14ac:dyDescent="0.4">
      <c r="A31" s="356" t="s">
        <v>1397</v>
      </c>
      <c r="B31" s="361" t="s">
        <v>1300</v>
      </c>
      <c r="C31" s="357">
        <v>44421</v>
      </c>
      <c r="D31" s="357">
        <v>44421</v>
      </c>
      <c r="E31" s="370" t="s">
        <v>1397</v>
      </c>
      <c r="F31" s="356"/>
      <c r="G31" s="6"/>
    </row>
    <row r="32" spans="1:7" x14ac:dyDescent="0.4">
      <c r="A32" s="356" t="s">
        <v>1493</v>
      </c>
      <c r="B32" s="360" t="s">
        <v>1490</v>
      </c>
      <c r="C32" s="357">
        <v>44439</v>
      </c>
      <c r="D32" s="357">
        <v>44440</v>
      </c>
      <c r="E32" s="358">
        <v>44443</v>
      </c>
      <c r="F32" s="359">
        <f t="shared" ref="F32:F37" si="5">E32-D32</f>
        <v>3</v>
      </c>
    </row>
    <row r="33" spans="1:6" x14ac:dyDescent="0.4">
      <c r="A33" s="356" t="s">
        <v>1495</v>
      </c>
      <c r="B33" s="301" t="s">
        <v>1497</v>
      </c>
      <c r="C33" s="357">
        <v>44445</v>
      </c>
      <c r="D33" s="357">
        <v>44445</v>
      </c>
      <c r="E33" s="358">
        <v>44446</v>
      </c>
      <c r="F33" s="359">
        <f t="shared" si="5"/>
        <v>1</v>
      </c>
    </row>
    <row r="34" spans="1:6" x14ac:dyDescent="0.4">
      <c r="A34" s="356" t="s">
        <v>1499</v>
      </c>
      <c r="B34" s="301" t="s">
        <v>1496</v>
      </c>
      <c r="C34" s="357">
        <v>44445</v>
      </c>
      <c r="D34" s="357">
        <v>44445</v>
      </c>
      <c r="E34" s="358">
        <v>44447</v>
      </c>
      <c r="F34" s="359">
        <f t="shared" si="5"/>
        <v>2</v>
      </c>
    </row>
    <row r="35" spans="1:6" x14ac:dyDescent="0.4">
      <c r="A35" s="356" t="s">
        <v>1499</v>
      </c>
      <c r="B35" s="301" t="s">
        <v>1498</v>
      </c>
      <c r="C35" s="357">
        <v>44445</v>
      </c>
      <c r="D35" s="357">
        <v>44445</v>
      </c>
      <c r="E35" s="358">
        <v>44447</v>
      </c>
      <c r="F35" s="359">
        <f t="shared" si="5"/>
        <v>2</v>
      </c>
    </row>
    <row r="36" spans="1:6" x14ac:dyDescent="0.4">
      <c r="A36" s="356" t="s">
        <v>1499</v>
      </c>
      <c r="B36" s="360" t="s">
        <v>1494</v>
      </c>
      <c r="C36" s="357">
        <v>44439</v>
      </c>
      <c r="D36" s="357">
        <v>44440</v>
      </c>
      <c r="E36" s="358">
        <v>44447</v>
      </c>
      <c r="F36" s="359">
        <f t="shared" si="5"/>
        <v>7</v>
      </c>
    </row>
    <row r="37" spans="1:6" x14ac:dyDescent="0.4">
      <c r="A37" s="356" t="s">
        <v>1499</v>
      </c>
      <c r="B37" s="301" t="s">
        <v>1488</v>
      </c>
      <c r="C37" s="357">
        <v>44439</v>
      </c>
      <c r="D37" s="357">
        <v>44440</v>
      </c>
      <c r="E37" s="358">
        <v>44442</v>
      </c>
      <c r="F37" s="359">
        <f t="shared" si="5"/>
        <v>2</v>
      </c>
    </row>
    <row r="38" spans="1:6" x14ac:dyDescent="0.4">
      <c r="A38" s="356" t="s">
        <v>1507</v>
      </c>
      <c r="B38" s="301" t="s">
        <v>1505</v>
      </c>
      <c r="C38" s="357">
        <v>44439</v>
      </c>
      <c r="D38" s="357">
        <v>44440</v>
      </c>
      <c r="E38" s="358">
        <v>44449</v>
      </c>
      <c r="F38" s="359">
        <f t="shared" ref="F38" si="6">E38-D38</f>
        <v>9</v>
      </c>
    </row>
    <row r="39" spans="1:6" x14ac:dyDescent="0.4">
      <c r="A39" s="356" t="s">
        <v>1499</v>
      </c>
      <c r="B39" s="301" t="s">
        <v>1501</v>
      </c>
      <c r="C39" s="357">
        <v>44448</v>
      </c>
      <c r="D39" s="357">
        <v>44448</v>
      </c>
      <c r="E39" s="358">
        <v>44450</v>
      </c>
      <c r="F39" s="359">
        <f>E39-D39</f>
        <v>2</v>
      </c>
    </row>
  </sheetData>
  <autoFilter ref="A3:G3" xr:uid="{831D83A3-F7B6-4AE4-B95D-DBB10D067A39}">
    <sortState xmlns:xlrd2="http://schemas.microsoft.com/office/spreadsheetml/2017/richdata2" ref="A4:G33">
      <sortCondition ref="A3"/>
    </sortState>
  </autoFilter>
  <phoneticPr fontId="7" type="noConversion"/>
  <pageMargins left="0.7" right="0.7" top="0.75" bottom="0.75" header="0.3" footer="0.3"/>
  <pageSetup paperSize="9" scale="8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BA14-6A5B-45BC-9239-D37468001E7F}">
  <dimension ref="A2:N58"/>
  <sheetViews>
    <sheetView showGridLines="0" zoomScaleNormal="100" workbookViewId="0">
      <selection activeCell="A8" sqref="A8"/>
    </sheetView>
  </sheetViews>
  <sheetFormatPr defaultRowHeight="17.399999999999999" x14ac:dyDescent="0.4"/>
  <cols>
    <col min="1" max="1" width="46.296875" style="13" customWidth="1"/>
    <col min="2" max="2" width="7.796875" style="6" customWidth="1"/>
    <col min="3" max="3" width="12.59765625" style="6" customWidth="1"/>
    <col min="4" max="5" width="12.59765625" style="393" customWidth="1"/>
    <col min="6" max="6" width="11.69921875" style="393" customWidth="1"/>
    <col min="7" max="7" width="12.3984375" customWidth="1"/>
    <col min="12" max="12" width="21.69921875" customWidth="1"/>
    <col min="13" max="13" width="27.69921875" customWidth="1"/>
    <col min="14" max="14" width="29.19921875" customWidth="1"/>
  </cols>
  <sheetData>
    <row r="2" spans="1:14" x14ac:dyDescent="0.4">
      <c r="A2" s="386" t="s">
        <v>75</v>
      </c>
      <c r="B2" s="381" t="s">
        <v>1551</v>
      </c>
      <c r="C2" s="381" t="s">
        <v>30</v>
      </c>
      <c r="D2" s="382" t="s">
        <v>1550</v>
      </c>
      <c r="E2" s="382" t="s">
        <v>1552</v>
      </c>
      <c r="F2" s="382"/>
    </row>
    <row r="3" spans="1:14" x14ac:dyDescent="0.4">
      <c r="A3" s="39" t="s">
        <v>1509</v>
      </c>
      <c r="B3" s="388">
        <v>44508</v>
      </c>
      <c r="C3" s="380">
        <v>44508</v>
      </c>
      <c r="D3" s="394">
        <v>44510</v>
      </c>
      <c r="E3" s="395">
        <f>D3-C3</f>
        <v>2</v>
      </c>
      <c r="F3" s="389" t="s">
        <v>1549</v>
      </c>
      <c r="H3" t="s">
        <v>1525</v>
      </c>
      <c r="L3" s="288" t="s">
        <v>1510</v>
      </c>
      <c r="M3" s="288" t="s">
        <v>1511</v>
      </c>
      <c r="N3" s="288" t="s">
        <v>1512</v>
      </c>
    </row>
    <row r="4" spans="1:14" x14ac:dyDescent="0.4">
      <c r="A4" s="39" t="s">
        <v>1524</v>
      </c>
      <c r="B4" s="388">
        <v>44509</v>
      </c>
      <c r="C4" s="380">
        <f>C3+1</f>
        <v>44509</v>
      </c>
      <c r="D4" s="394">
        <v>44511</v>
      </c>
      <c r="E4" s="395">
        <f>D4-C4</f>
        <v>2</v>
      </c>
      <c r="F4" s="389"/>
      <c r="H4" t="s">
        <v>1526</v>
      </c>
      <c r="L4" s="3" t="s">
        <v>1513</v>
      </c>
      <c r="M4" s="3" t="s">
        <v>1518</v>
      </c>
      <c r="N4" s="3" t="s">
        <v>1519</v>
      </c>
    </row>
    <row r="5" spans="1:14" x14ac:dyDescent="0.4">
      <c r="A5" s="39" t="s">
        <v>1554</v>
      </c>
      <c r="B5" s="390">
        <v>44510</v>
      </c>
      <c r="C5" s="391">
        <f t="shared" ref="C5:D57" si="0">C4+1</f>
        <v>44510</v>
      </c>
      <c r="D5" s="394">
        <f>D4+1</f>
        <v>44512</v>
      </c>
      <c r="E5" s="389"/>
      <c r="F5" s="389"/>
      <c r="L5" s="3" t="s">
        <v>1514</v>
      </c>
      <c r="M5" s="3" t="s">
        <v>1516</v>
      </c>
      <c r="N5" s="3" t="s">
        <v>1521</v>
      </c>
    </row>
    <row r="6" spans="1:14" x14ac:dyDescent="0.4">
      <c r="A6" s="39" t="s">
        <v>1553</v>
      </c>
      <c r="B6" s="388">
        <v>44511</v>
      </c>
      <c r="C6" s="380">
        <f t="shared" si="0"/>
        <v>44511</v>
      </c>
      <c r="D6" s="394">
        <f t="shared" si="0"/>
        <v>44513</v>
      </c>
      <c r="E6" s="389"/>
      <c r="F6" s="389"/>
      <c r="L6" s="3" t="s">
        <v>1515</v>
      </c>
      <c r="M6" s="3" t="s">
        <v>1517</v>
      </c>
      <c r="N6" s="3" t="s">
        <v>1520</v>
      </c>
    </row>
    <row r="7" spans="1:14" x14ac:dyDescent="0.4">
      <c r="A7" s="39" t="s">
        <v>1555</v>
      </c>
      <c r="B7" s="388">
        <v>44512</v>
      </c>
      <c r="C7" s="380">
        <f t="shared" si="0"/>
        <v>44512</v>
      </c>
      <c r="D7" s="394">
        <f t="shared" si="0"/>
        <v>44514</v>
      </c>
      <c r="E7" s="389"/>
      <c r="F7" s="389"/>
      <c r="L7" s="3" t="s">
        <v>1522</v>
      </c>
      <c r="M7" s="3" t="s">
        <v>1523</v>
      </c>
      <c r="N7" s="3" t="s">
        <v>1523</v>
      </c>
    </row>
    <row r="8" spans="1:14" x14ac:dyDescent="0.4">
      <c r="A8" s="39" t="s">
        <v>1556</v>
      </c>
      <c r="B8" s="388">
        <v>44513</v>
      </c>
      <c r="C8" s="380">
        <f t="shared" si="0"/>
        <v>44513</v>
      </c>
      <c r="D8" s="389"/>
      <c r="E8" s="389"/>
      <c r="F8" s="389"/>
      <c r="L8" s="3" t="s">
        <v>1527</v>
      </c>
      <c r="M8" s="3"/>
      <c r="N8" s="3"/>
    </row>
    <row r="9" spans="1:14" x14ac:dyDescent="0.4">
      <c r="A9" s="39"/>
      <c r="B9" s="388">
        <v>44514</v>
      </c>
      <c r="C9" s="380">
        <f t="shared" si="0"/>
        <v>44514</v>
      </c>
      <c r="D9" s="389"/>
      <c r="E9" s="389"/>
      <c r="F9" s="389"/>
      <c r="L9" s="3" t="s">
        <v>1528</v>
      </c>
      <c r="M9" s="3"/>
      <c r="N9" s="3"/>
    </row>
    <row r="10" spans="1:14" x14ac:dyDescent="0.4">
      <c r="A10" s="39"/>
      <c r="B10" s="388">
        <v>44515</v>
      </c>
      <c r="C10" s="380">
        <f t="shared" si="0"/>
        <v>44515</v>
      </c>
      <c r="D10" s="389"/>
      <c r="E10" s="389"/>
      <c r="F10" s="389"/>
      <c r="L10" s="384" t="s">
        <v>1529</v>
      </c>
    </row>
    <row r="11" spans="1:14" x14ac:dyDescent="0.4">
      <c r="A11" s="39"/>
      <c r="B11" s="388">
        <v>44516</v>
      </c>
      <c r="C11" s="380">
        <f t="shared" si="0"/>
        <v>44516</v>
      </c>
      <c r="D11" s="389"/>
      <c r="E11" s="389"/>
      <c r="F11" s="389"/>
    </row>
    <row r="12" spans="1:14" x14ac:dyDescent="0.4">
      <c r="A12" s="39"/>
      <c r="B12" s="390">
        <v>44517</v>
      </c>
      <c r="C12" s="391">
        <f t="shared" si="0"/>
        <v>44517</v>
      </c>
      <c r="D12" s="389"/>
      <c r="E12" s="389"/>
      <c r="F12" s="389"/>
      <c r="G12" t="s">
        <v>1530</v>
      </c>
    </row>
    <row r="13" spans="1:14" x14ac:dyDescent="0.4">
      <c r="A13" s="39"/>
      <c r="B13" s="388">
        <v>44518</v>
      </c>
      <c r="C13" s="380">
        <f t="shared" si="0"/>
        <v>44518</v>
      </c>
      <c r="D13" s="389"/>
      <c r="E13" s="389"/>
      <c r="F13" s="389"/>
      <c r="L13" t="s">
        <v>1533</v>
      </c>
    </row>
    <row r="14" spans="1:14" x14ac:dyDescent="0.4">
      <c r="A14" s="39"/>
      <c r="B14" s="388">
        <v>44519</v>
      </c>
      <c r="C14" s="380">
        <f t="shared" si="0"/>
        <v>44519</v>
      </c>
      <c r="D14" s="389"/>
      <c r="E14" s="389"/>
      <c r="F14" s="389"/>
      <c r="L14" t="s">
        <v>1534</v>
      </c>
    </row>
    <row r="15" spans="1:14" x14ac:dyDescent="0.4">
      <c r="A15" s="39"/>
      <c r="B15" s="388">
        <v>44520</v>
      </c>
      <c r="C15" s="380">
        <f t="shared" si="0"/>
        <v>44520</v>
      </c>
      <c r="D15" s="389"/>
      <c r="E15" s="389"/>
      <c r="F15" s="389"/>
    </row>
    <row r="16" spans="1:14" x14ac:dyDescent="0.4">
      <c r="A16" s="39"/>
      <c r="B16" s="388">
        <v>44521</v>
      </c>
      <c r="C16" s="380">
        <f t="shared" si="0"/>
        <v>44521</v>
      </c>
      <c r="D16" s="389"/>
      <c r="E16" s="389"/>
      <c r="F16" s="389"/>
    </row>
    <row r="17" spans="1:7" x14ac:dyDescent="0.4">
      <c r="A17" s="39"/>
      <c r="B17" s="388">
        <v>44522</v>
      </c>
      <c r="C17" s="380">
        <f t="shared" si="0"/>
        <v>44522</v>
      </c>
      <c r="D17" s="389"/>
      <c r="E17" s="389"/>
      <c r="F17" s="389"/>
    </row>
    <row r="18" spans="1:7" x14ac:dyDescent="0.4">
      <c r="A18" s="39"/>
      <c r="B18" s="388">
        <v>44523</v>
      </c>
      <c r="C18" s="380">
        <f t="shared" si="0"/>
        <v>44523</v>
      </c>
      <c r="D18" s="389"/>
      <c r="E18" s="389"/>
      <c r="F18" s="389"/>
    </row>
    <row r="19" spans="1:7" x14ac:dyDescent="0.4">
      <c r="A19" s="39"/>
      <c r="B19" s="390">
        <v>44524</v>
      </c>
      <c r="C19" s="391">
        <f t="shared" si="0"/>
        <v>44524</v>
      </c>
      <c r="D19" s="389"/>
      <c r="E19" s="389"/>
      <c r="F19" s="389"/>
    </row>
    <row r="20" spans="1:7" x14ac:dyDescent="0.4">
      <c r="A20" s="39"/>
      <c r="B20" s="388">
        <v>44525</v>
      </c>
      <c r="C20" s="380">
        <f t="shared" si="0"/>
        <v>44525</v>
      </c>
      <c r="D20" s="389"/>
      <c r="E20" s="389"/>
      <c r="F20" s="389"/>
    </row>
    <row r="21" spans="1:7" x14ac:dyDescent="0.4">
      <c r="A21" s="39"/>
      <c r="B21" s="388">
        <v>44526</v>
      </c>
      <c r="C21" s="380">
        <f t="shared" si="0"/>
        <v>44526</v>
      </c>
      <c r="D21" s="389"/>
      <c r="E21" s="389"/>
      <c r="F21" s="389"/>
    </row>
    <row r="22" spans="1:7" x14ac:dyDescent="0.4">
      <c r="A22" s="39"/>
      <c r="B22" s="388">
        <v>44527</v>
      </c>
      <c r="C22" s="380">
        <f t="shared" si="0"/>
        <v>44527</v>
      </c>
      <c r="D22" s="389"/>
      <c r="E22" s="389"/>
      <c r="F22" s="389"/>
    </row>
    <row r="23" spans="1:7" x14ac:dyDescent="0.4">
      <c r="A23" s="39"/>
      <c r="B23" s="388">
        <v>44528</v>
      </c>
      <c r="C23" s="380">
        <f t="shared" si="0"/>
        <v>44528</v>
      </c>
      <c r="D23" s="389"/>
      <c r="E23" s="389"/>
      <c r="F23" s="389"/>
      <c r="G23" t="s">
        <v>1531</v>
      </c>
    </row>
    <row r="24" spans="1:7" x14ac:dyDescent="0.4">
      <c r="A24" s="39"/>
      <c r="B24" s="388">
        <v>44529</v>
      </c>
      <c r="C24" s="380">
        <f t="shared" si="0"/>
        <v>44529</v>
      </c>
      <c r="D24" s="389"/>
      <c r="E24" s="389"/>
      <c r="F24" s="389"/>
    </row>
    <row r="25" spans="1:7" x14ac:dyDescent="0.4">
      <c r="A25" s="39"/>
      <c r="B25" s="388">
        <v>44530</v>
      </c>
      <c r="C25" s="380">
        <f t="shared" si="0"/>
        <v>44530</v>
      </c>
      <c r="D25" s="389"/>
      <c r="E25" s="389"/>
      <c r="F25" s="389"/>
    </row>
    <row r="26" spans="1:7" x14ac:dyDescent="0.4">
      <c r="A26" s="39"/>
      <c r="B26" s="390">
        <v>44531</v>
      </c>
      <c r="C26" s="391">
        <f t="shared" si="0"/>
        <v>44531</v>
      </c>
      <c r="D26" s="389"/>
      <c r="E26" s="389"/>
      <c r="F26" s="389"/>
    </row>
    <row r="27" spans="1:7" x14ac:dyDescent="0.4">
      <c r="A27" s="39"/>
      <c r="B27" s="388">
        <v>44532</v>
      </c>
      <c r="C27" s="380">
        <f t="shared" si="0"/>
        <v>44532</v>
      </c>
      <c r="D27" s="389"/>
      <c r="E27" s="389"/>
      <c r="F27" s="389"/>
    </row>
    <row r="28" spans="1:7" x14ac:dyDescent="0.4">
      <c r="A28" s="39"/>
      <c r="B28" s="388">
        <v>44533</v>
      </c>
      <c r="C28" s="380">
        <f t="shared" si="0"/>
        <v>44533</v>
      </c>
      <c r="D28" s="389"/>
      <c r="E28" s="389"/>
      <c r="F28" s="389"/>
    </row>
    <row r="29" spans="1:7" x14ac:dyDescent="0.4">
      <c r="A29" s="39"/>
      <c r="B29" s="388">
        <v>44534</v>
      </c>
      <c r="C29" s="380">
        <f t="shared" si="0"/>
        <v>44534</v>
      </c>
      <c r="D29" s="389"/>
      <c r="E29" s="389"/>
      <c r="F29" s="389"/>
    </row>
    <row r="30" spans="1:7" x14ac:dyDescent="0.4">
      <c r="A30" s="39"/>
      <c r="B30" s="388">
        <v>44535</v>
      </c>
      <c r="C30" s="380">
        <f t="shared" si="0"/>
        <v>44535</v>
      </c>
      <c r="D30" s="389"/>
      <c r="E30" s="389"/>
      <c r="F30" s="389"/>
    </row>
    <row r="31" spans="1:7" x14ac:dyDescent="0.4">
      <c r="A31" s="39"/>
      <c r="B31" s="388">
        <v>44536</v>
      </c>
      <c r="C31" s="380">
        <f t="shared" si="0"/>
        <v>44536</v>
      </c>
      <c r="D31" s="389"/>
      <c r="E31" s="389"/>
      <c r="F31" s="389"/>
    </row>
    <row r="32" spans="1:7" x14ac:dyDescent="0.4">
      <c r="A32" s="39"/>
      <c r="B32" s="388">
        <v>44537</v>
      </c>
      <c r="C32" s="380">
        <f t="shared" si="0"/>
        <v>44537</v>
      </c>
      <c r="D32" s="389"/>
      <c r="E32" s="389"/>
      <c r="F32" s="389"/>
    </row>
    <row r="33" spans="1:7" x14ac:dyDescent="0.4">
      <c r="A33" s="39"/>
      <c r="B33" s="390">
        <v>44538</v>
      </c>
      <c r="C33" s="391">
        <f t="shared" si="0"/>
        <v>44538</v>
      </c>
      <c r="D33" s="389"/>
      <c r="E33" s="389"/>
      <c r="F33" s="389"/>
    </row>
    <row r="34" spans="1:7" x14ac:dyDescent="0.4">
      <c r="A34" s="39"/>
      <c r="B34" s="388">
        <v>44539</v>
      </c>
      <c r="C34" s="380">
        <f t="shared" si="0"/>
        <v>44539</v>
      </c>
      <c r="D34" s="389"/>
      <c r="E34" s="389"/>
      <c r="F34" s="389"/>
    </row>
    <row r="35" spans="1:7" x14ac:dyDescent="0.4">
      <c r="A35" s="39"/>
      <c r="B35" s="388">
        <v>44540</v>
      </c>
      <c r="C35" s="380">
        <f t="shared" si="0"/>
        <v>44540</v>
      </c>
      <c r="D35" s="389"/>
      <c r="E35" s="389"/>
      <c r="F35" s="389"/>
    </row>
    <row r="36" spans="1:7" x14ac:dyDescent="0.4">
      <c r="A36" s="39"/>
      <c r="B36" s="388">
        <v>44541</v>
      </c>
      <c r="C36" s="380">
        <f t="shared" si="0"/>
        <v>44541</v>
      </c>
      <c r="D36" s="389"/>
      <c r="E36" s="389"/>
      <c r="F36" s="389"/>
    </row>
    <row r="37" spans="1:7" x14ac:dyDescent="0.4">
      <c r="A37" s="39"/>
      <c r="B37" s="388">
        <v>44542</v>
      </c>
      <c r="C37" s="380">
        <f t="shared" si="0"/>
        <v>44542</v>
      </c>
      <c r="D37" s="389"/>
      <c r="E37" s="389"/>
      <c r="F37" s="389"/>
    </row>
    <row r="38" spans="1:7" x14ac:dyDescent="0.4">
      <c r="A38" s="39"/>
      <c r="B38" s="388">
        <v>44543</v>
      </c>
      <c r="C38" s="380">
        <f t="shared" si="0"/>
        <v>44543</v>
      </c>
      <c r="D38" s="389"/>
      <c r="E38" s="389"/>
      <c r="F38" s="389"/>
    </row>
    <row r="39" spans="1:7" x14ac:dyDescent="0.4">
      <c r="A39" s="39"/>
      <c r="B39" s="388">
        <v>44544</v>
      </c>
      <c r="C39" s="380">
        <f t="shared" si="0"/>
        <v>44544</v>
      </c>
      <c r="D39" s="389"/>
      <c r="E39" s="389"/>
      <c r="F39" s="389"/>
    </row>
    <row r="40" spans="1:7" x14ac:dyDescent="0.4">
      <c r="A40" s="39" t="s">
        <v>1508</v>
      </c>
      <c r="B40" s="390">
        <v>44545</v>
      </c>
      <c r="C40" s="391">
        <f t="shared" si="0"/>
        <v>44545</v>
      </c>
      <c r="D40" s="389"/>
      <c r="E40" s="389"/>
      <c r="F40" s="389"/>
      <c r="G40" t="s">
        <v>1532</v>
      </c>
    </row>
    <row r="41" spans="1:7" x14ac:dyDescent="0.4">
      <c r="A41" s="39"/>
      <c r="B41" s="388">
        <v>44546</v>
      </c>
      <c r="C41" s="380">
        <f t="shared" si="0"/>
        <v>44546</v>
      </c>
      <c r="D41" s="389"/>
      <c r="E41" s="389"/>
      <c r="F41" s="389"/>
    </row>
    <row r="42" spans="1:7" x14ac:dyDescent="0.4">
      <c r="A42" s="39"/>
      <c r="B42" s="388">
        <v>44547</v>
      </c>
      <c r="C42" s="380">
        <f t="shared" si="0"/>
        <v>44547</v>
      </c>
      <c r="D42" s="389"/>
      <c r="E42" s="389"/>
      <c r="F42" s="389"/>
    </row>
    <row r="43" spans="1:7" x14ac:dyDescent="0.4">
      <c r="A43" s="39"/>
      <c r="B43" s="388">
        <v>44548</v>
      </c>
      <c r="C43" s="380">
        <f t="shared" si="0"/>
        <v>44548</v>
      </c>
      <c r="D43" s="389"/>
      <c r="E43" s="389"/>
      <c r="F43" s="389"/>
    </row>
    <row r="44" spans="1:7" x14ac:dyDescent="0.4">
      <c r="A44" s="39"/>
      <c r="B44" s="388">
        <v>44549</v>
      </c>
      <c r="C44" s="380">
        <f t="shared" si="0"/>
        <v>44549</v>
      </c>
      <c r="D44" s="389"/>
      <c r="E44" s="389"/>
      <c r="F44" s="389"/>
    </row>
    <row r="45" spans="1:7" x14ac:dyDescent="0.4">
      <c r="A45" s="39"/>
      <c r="B45" s="388">
        <v>44550</v>
      </c>
      <c r="C45" s="380">
        <f t="shared" si="0"/>
        <v>44550</v>
      </c>
      <c r="D45" s="389"/>
      <c r="E45" s="389"/>
      <c r="F45" s="389"/>
    </row>
    <row r="46" spans="1:7" x14ac:dyDescent="0.4">
      <c r="A46" s="39"/>
      <c r="B46" s="388">
        <v>44551</v>
      </c>
      <c r="C46" s="380">
        <f t="shared" si="0"/>
        <v>44551</v>
      </c>
      <c r="D46" s="389"/>
      <c r="E46" s="389"/>
      <c r="F46" s="389"/>
    </row>
    <row r="47" spans="1:7" x14ac:dyDescent="0.4">
      <c r="A47" s="39"/>
      <c r="B47" s="390">
        <v>44552</v>
      </c>
      <c r="C47" s="391">
        <f t="shared" si="0"/>
        <v>44552</v>
      </c>
      <c r="D47" s="389"/>
      <c r="E47" s="389"/>
      <c r="F47" s="389"/>
    </row>
    <row r="48" spans="1:7" x14ac:dyDescent="0.4">
      <c r="A48" s="39"/>
      <c r="B48" s="388">
        <v>44553</v>
      </c>
      <c r="C48" s="380">
        <f t="shared" si="0"/>
        <v>44553</v>
      </c>
      <c r="D48" s="389"/>
      <c r="E48" s="389"/>
      <c r="F48" s="389"/>
    </row>
    <row r="49" spans="1:6" x14ac:dyDescent="0.4">
      <c r="A49" s="39"/>
      <c r="B49" s="388">
        <v>44554</v>
      </c>
      <c r="C49" s="380">
        <f t="shared" si="0"/>
        <v>44554</v>
      </c>
      <c r="D49" s="389"/>
      <c r="E49" s="389"/>
      <c r="F49" s="389"/>
    </row>
    <row r="50" spans="1:6" x14ac:dyDescent="0.4">
      <c r="A50" s="39"/>
      <c r="B50" s="388">
        <v>44555</v>
      </c>
      <c r="C50" s="380">
        <f t="shared" si="0"/>
        <v>44555</v>
      </c>
      <c r="D50" s="389"/>
      <c r="E50" s="389"/>
      <c r="F50" s="389"/>
    </row>
    <row r="51" spans="1:6" x14ac:dyDescent="0.4">
      <c r="A51" s="39"/>
      <c r="B51" s="388">
        <v>44556</v>
      </c>
      <c r="C51" s="380">
        <f t="shared" si="0"/>
        <v>44556</v>
      </c>
      <c r="D51" s="389"/>
      <c r="E51" s="389"/>
      <c r="F51" s="389"/>
    </row>
    <row r="52" spans="1:6" x14ac:dyDescent="0.4">
      <c r="A52" s="39"/>
      <c r="B52" s="388">
        <v>44557</v>
      </c>
      <c r="C52" s="380">
        <f t="shared" si="0"/>
        <v>44557</v>
      </c>
      <c r="D52" s="389"/>
      <c r="E52" s="389"/>
      <c r="F52" s="389"/>
    </row>
    <row r="53" spans="1:6" x14ac:dyDescent="0.4">
      <c r="A53" s="39"/>
      <c r="B53" s="388">
        <v>44558</v>
      </c>
      <c r="C53" s="380">
        <f t="shared" si="0"/>
        <v>44558</v>
      </c>
      <c r="D53" s="389"/>
      <c r="E53" s="389"/>
      <c r="F53" s="389"/>
    </row>
    <row r="54" spans="1:6" x14ac:dyDescent="0.4">
      <c r="A54" s="39"/>
      <c r="B54" s="390">
        <v>44559</v>
      </c>
      <c r="C54" s="391">
        <f t="shared" si="0"/>
        <v>44559</v>
      </c>
      <c r="D54" s="389"/>
      <c r="E54" s="389"/>
      <c r="F54" s="389"/>
    </row>
    <row r="55" spans="1:6" x14ac:dyDescent="0.4">
      <c r="A55" s="39"/>
      <c r="B55" s="388">
        <v>44560</v>
      </c>
      <c r="C55" s="380">
        <f t="shared" si="0"/>
        <v>44560</v>
      </c>
      <c r="D55" s="389"/>
      <c r="E55" s="389"/>
      <c r="F55" s="389"/>
    </row>
    <row r="56" spans="1:6" x14ac:dyDescent="0.4">
      <c r="A56" s="39"/>
      <c r="B56" s="388">
        <v>44561</v>
      </c>
      <c r="C56" s="380">
        <f t="shared" si="0"/>
        <v>44561</v>
      </c>
      <c r="D56" s="389"/>
      <c r="E56" s="389"/>
      <c r="F56" s="389"/>
    </row>
    <row r="57" spans="1:6" x14ac:dyDescent="0.4">
      <c r="A57" s="39"/>
      <c r="B57" s="388">
        <v>44562</v>
      </c>
      <c r="C57" s="380">
        <f t="shared" si="0"/>
        <v>44562</v>
      </c>
      <c r="D57" s="389"/>
      <c r="E57" s="389"/>
      <c r="F57" s="389"/>
    </row>
    <row r="58" spans="1:6" x14ac:dyDescent="0.4">
      <c r="A58" s="387"/>
      <c r="B58" s="383"/>
      <c r="C58" s="383"/>
      <c r="D58" s="392"/>
      <c r="E58" s="392"/>
      <c r="F58" s="392"/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73E4-64BD-4A05-B238-112037510DA6}">
  <dimension ref="B2:F17"/>
  <sheetViews>
    <sheetView showGridLines="0" workbookViewId="0">
      <selection activeCell="F10" sqref="F10"/>
    </sheetView>
  </sheetViews>
  <sheetFormatPr defaultRowHeight="17.399999999999999" x14ac:dyDescent="0.4"/>
  <cols>
    <col min="5" max="5" width="22.09765625" customWidth="1"/>
  </cols>
  <sheetData>
    <row r="2" spans="2:6" x14ac:dyDescent="0.4">
      <c r="D2" s="385"/>
    </row>
    <row r="3" spans="2:6" x14ac:dyDescent="0.4">
      <c r="D3" s="385"/>
    </row>
    <row r="4" spans="2:6" x14ac:dyDescent="0.4">
      <c r="D4" s="385"/>
    </row>
    <row r="5" spans="2:6" x14ac:dyDescent="0.4">
      <c r="D5" s="385"/>
      <c r="F5" t="s">
        <v>1536</v>
      </c>
    </row>
    <row r="6" spans="2:6" x14ac:dyDescent="0.4">
      <c r="B6" t="s">
        <v>1548</v>
      </c>
      <c r="D6" s="385"/>
      <c r="E6" t="s">
        <v>1541</v>
      </c>
    </row>
    <row r="7" spans="2:6" x14ac:dyDescent="0.4">
      <c r="D7" s="385"/>
      <c r="E7" t="s">
        <v>1535</v>
      </c>
      <c r="F7" t="s">
        <v>1538</v>
      </c>
    </row>
    <row r="8" spans="2:6" x14ac:dyDescent="0.4">
      <c r="D8" s="385"/>
      <c r="E8" t="s">
        <v>1545</v>
      </c>
      <c r="F8" t="s">
        <v>1546</v>
      </c>
    </row>
    <row r="9" spans="2:6" x14ac:dyDescent="0.4">
      <c r="D9" s="385"/>
      <c r="E9" t="s">
        <v>1543</v>
      </c>
      <c r="F9" t="s">
        <v>1542</v>
      </c>
    </row>
    <row r="10" spans="2:6" x14ac:dyDescent="0.4">
      <c r="D10" s="385"/>
      <c r="E10" t="s">
        <v>1544</v>
      </c>
    </row>
    <row r="12" spans="2:6" x14ac:dyDescent="0.4">
      <c r="E12" t="s">
        <v>1537</v>
      </c>
    </row>
    <row r="15" spans="2:6" x14ac:dyDescent="0.4">
      <c r="E15" t="s">
        <v>1547</v>
      </c>
      <c r="F15" t="s">
        <v>1540</v>
      </c>
    </row>
    <row r="17" spans="5:6" x14ac:dyDescent="0.4">
      <c r="E17" t="s">
        <v>1539</v>
      </c>
      <c r="F17" t="s">
        <v>1540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C71BE-9F06-44E7-AAC7-8169917AF056}">
  <dimension ref="A1:F19"/>
  <sheetViews>
    <sheetView showGridLines="0" topLeftCell="A13" zoomScale="115" zoomScaleNormal="115" workbookViewId="0">
      <selection activeCell="C9" sqref="C9"/>
    </sheetView>
  </sheetViews>
  <sheetFormatPr defaultRowHeight="17.399999999999999" x14ac:dyDescent="0.4"/>
  <cols>
    <col min="3" max="3" width="34.19921875" customWidth="1"/>
    <col min="4" max="4" width="8.3984375" customWidth="1"/>
    <col min="5" max="5" width="12.796875" customWidth="1"/>
    <col min="6" max="6" width="57.19921875" customWidth="1"/>
  </cols>
  <sheetData>
    <row r="1" spans="1:6" x14ac:dyDescent="0.4">
      <c r="B1" s="6"/>
    </row>
    <row r="2" spans="1:6" x14ac:dyDescent="0.4">
      <c r="A2" s="246" t="s">
        <v>1263</v>
      </c>
      <c r="B2" s="246" t="s">
        <v>1260</v>
      </c>
      <c r="C2" s="288" t="s">
        <v>1261</v>
      </c>
      <c r="D2" s="288" t="s">
        <v>1262</v>
      </c>
      <c r="E2" s="288" t="s">
        <v>1261</v>
      </c>
      <c r="F2" s="288" t="s">
        <v>1308</v>
      </c>
    </row>
    <row r="3" spans="1:6" x14ac:dyDescent="0.4">
      <c r="A3" s="5">
        <v>1</v>
      </c>
      <c r="B3" s="5" t="s">
        <v>1264</v>
      </c>
      <c r="C3" s="3" t="s">
        <v>1265</v>
      </c>
      <c r="D3" s="3" t="s">
        <v>1301</v>
      </c>
      <c r="E3" s="3" t="s">
        <v>1302</v>
      </c>
      <c r="F3" s="3"/>
    </row>
    <row r="4" spans="1:6" x14ac:dyDescent="0.4">
      <c r="A4" s="5">
        <f t="shared" ref="A4:A19" si="0">A3+1</f>
        <v>2</v>
      </c>
      <c r="B4" s="5" t="s">
        <v>1264</v>
      </c>
      <c r="C4" s="3" t="s">
        <v>1305</v>
      </c>
      <c r="D4" s="3" t="s">
        <v>1301</v>
      </c>
      <c r="E4" s="3" t="s">
        <v>1306</v>
      </c>
      <c r="F4" s="3" t="s">
        <v>1307</v>
      </c>
    </row>
    <row r="5" spans="1:6" x14ac:dyDescent="0.4">
      <c r="A5" s="5">
        <f t="shared" si="0"/>
        <v>3</v>
      </c>
      <c r="B5" s="5" t="s">
        <v>1264</v>
      </c>
      <c r="C5" s="3" t="s">
        <v>1304</v>
      </c>
      <c r="D5" s="290" t="s">
        <v>1259</v>
      </c>
      <c r="E5" s="3"/>
      <c r="F5" s="3" t="s">
        <v>1309</v>
      </c>
    </row>
    <row r="6" spans="1:6" x14ac:dyDescent="0.4">
      <c r="A6" s="5">
        <f t="shared" si="0"/>
        <v>4</v>
      </c>
      <c r="B6" s="5" t="s">
        <v>1264</v>
      </c>
      <c r="C6" s="3" t="s">
        <v>1266</v>
      </c>
      <c r="D6" s="290" t="s">
        <v>1259</v>
      </c>
      <c r="E6" s="3"/>
      <c r="F6" s="3" t="s">
        <v>1310</v>
      </c>
    </row>
    <row r="7" spans="1:6" x14ac:dyDescent="0.4">
      <c r="A7" s="5">
        <f t="shared" si="0"/>
        <v>5</v>
      </c>
      <c r="B7" s="5" t="s">
        <v>1264</v>
      </c>
      <c r="C7" s="3" t="s">
        <v>1267</v>
      </c>
      <c r="D7" s="3" t="s">
        <v>1301</v>
      </c>
      <c r="E7" s="3" t="s">
        <v>1303</v>
      </c>
      <c r="F7" s="3"/>
    </row>
    <row r="8" spans="1:6" x14ac:dyDescent="0.4">
      <c r="A8" s="5">
        <f t="shared" si="0"/>
        <v>6</v>
      </c>
      <c r="B8" s="5" t="s">
        <v>1311</v>
      </c>
      <c r="C8" s="3" t="s">
        <v>1312</v>
      </c>
      <c r="D8" s="290" t="s">
        <v>1318</v>
      </c>
      <c r="E8" s="3"/>
      <c r="F8" s="3"/>
    </row>
    <row r="9" spans="1:6" x14ac:dyDescent="0.4">
      <c r="A9" s="5">
        <f t="shared" si="0"/>
        <v>7</v>
      </c>
      <c r="B9" s="5" t="s">
        <v>1313</v>
      </c>
      <c r="C9" s="3" t="s">
        <v>1314</v>
      </c>
      <c r="D9" s="290" t="s">
        <v>1259</v>
      </c>
      <c r="E9" s="3"/>
      <c r="F9" s="3" t="s">
        <v>1385</v>
      </c>
    </row>
    <row r="10" spans="1:6" x14ac:dyDescent="0.4">
      <c r="A10" s="5">
        <f t="shared" si="0"/>
        <v>8</v>
      </c>
      <c r="B10" s="5" t="s">
        <v>1313</v>
      </c>
      <c r="C10" s="3" t="s">
        <v>1391</v>
      </c>
      <c r="D10" s="290"/>
      <c r="E10" s="3"/>
      <c r="F10" s="3" t="s">
        <v>1407</v>
      </c>
    </row>
    <row r="11" spans="1:6" x14ac:dyDescent="0.4">
      <c r="A11" s="5">
        <f t="shared" si="0"/>
        <v>9</v>
      </c>
      <c r="B11" s="33" t="s">
        <v>1315</v>
      </c>
      <c r="C11" s="34" t="s">
        <v>1316</v>
      </c>
      <c r="D11" s="3"/>
      <c r="E11" s="3"/>
      <c r="F11" s="3"/>
    </row>
    <row r="12" spans="1:6" x14ac:dyDescent="0.4">
      <c r="A12" s="5">
        <f t="shared" si="0"/>
        <v>10</v>
      </c>
      <c r="B12" s="33" t="s">
        <v>1315</v>
      </c>
      <c r="C12" s="34" t="s">
        <v>1317</v>
      </c>
      <c r="D12" s="290" t="s">
        <v>1259</v>
      </c>
      <c r="E12" s="3"/>
      <c r="F12" s="3"/>
    </row>
    <row r="13" spans="1:6" x14ac:dyDescent="0.4">
      <c r="A13" s="5">
        <f t="shared" si="0"/>
        <v>11</v>
      </c>
      <c r="B13" s="33" t="s">
        <v>1320</v>
      </c>
      <c r="C13" s="34" t="s">
        <v>1321</v>
      </c>
      <c r="D13" s="3"/>
      <c r="E13" s="3"/>
      <c r="F13" s="3"/>
    </row>
    <row r="14" spans="1:6" x14ac:dyDescent="0.4">
      <c r="A14" s="5">
        <f t="shared" si="0"/>
        <v>12</v>
      </c>
      <c r="B14" s="33" t="s">
        <v>1322</v>
      </c>
      <c r="C14" s="34" t="s">
        <v>1323</v>
      </c>
      <c r="D14" s="3"/>
      <c r="E14" s="3"/>
      <c r="F14" s="3"/>
    </row>
    <row r="15" spans="1:6" x14ac:dyDescent="0.4">
      <c r="A15" s="5">
        <f t="shared" si="0"/>
        <v>13</v>
      </c>
      <c r="B15" s="33" t="s">
        <v>1322</v>
      </c>
      <c r="C15" s="34" t="s">
        <v>1324</v>
      </c>
      <c r="D15" s="3"/>
      <c r="E15" s="3"/>
      <c r="F15" s="3" t="s">
        <v>1325</v>
      </c>
    </row>
    <row r="16" spans="1:6" x14ac:dyDescent="0.4">
      <c r="A16" s="5">
        <f t="shared" si="0"/>
        <v>14</v>
      </c>
      <c r="B16" s="33" t="s">
        <v>1322</v>
      </c>
      <c r="C16" s="34" t="s">
        <v>1351</v>
      </c>
      <c r="D16" s="3"/>
      <c r="E16" s="3"/>
      <c r="F16" s="3"/>
    </row>
    <row r="17" spans="1:6" x14ac:dyDescent="0.4">
      <c r="A17" s="5">
        <f t="shared" si="0"/>
        <v>15</v>
      </c>
      <c r="B17" s="33" t="s">
        <v>1322</v>
      </c>
      <c r="C17" s="34" t="s">
        <v>1382</v>
      </c>
      <c r="D17" s="3"/>
      <c r="E17" s="3"/>
      <c r="F17" s="3" t="s">
        <v>1383</v>
      </c>
    </row>
    <row r="18" spans="1:6" x14ac:dyDescent="0.4">
      <c r="A18" s="5">
        <f t="shared" si="0"/>
        <v>16</v>
      </c>
      <c r="B18" s="33" t="s">
        <v>1322</v>
      </c>
      <c r="C18" s="34" t="s">
        <v>1386</v>
      </c>
      <c r="D18" s="3"/>
      <c r="E18" s="3"/>
      <c r="F18" s="3"/>
    </row>
    <row r="19" spans="1:6" x14ac:dyDescent="0.4">
      <c r="A19" s="5">
        <f t="shared" si="0"/>
        <v>17</v>
      </c>
      <c r="B19" s="33" t="s">
        <v>1322</v>
      </c>
      <c r="C19" s="34" t="s">
        <v>1389</v>
      </c>
      <c r="D19" s="3"/>
      <c r="E19" s="3"/>
      <c r="F19" s="3" t="s">
        <v>1388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43C1-C764-40BA-9F15-34920CB7AB95}">
  <dimension ref="A3:N51"/>
  <sheetViews>
    <sheetView showGridLines="0" workbookViewId="0">
      <pane xSplit="3" ySplit="4" topLeftCell="G29" activePane="bottomRight" state="frozen"/>
      <selection pane="topRight" activeCell="D1" sqref="D1"/>
      <selection pane="bottomLeft" activeCell="A5" sqref="A5"/>
      <selection pane="bottomRight" activeCell="K40" sqref="K40"/>
    </sheetView>
  </sheetViews>
  <sheetFormatPr defaultRowHeight="17.399999999999999" x14ac:dyDescent="0.4"/>
  <cols>
    <col min="2" max="2" width="13.19921875" bestFit="1" customWidth="1"/>
    <col min="3" max="3" width="15.796875" customWidth="1"/>
    <col min="4" max="14" width="14.19921875" bestFit="1" customWidth="1"/>
  </cols>
  <sheetData>
    <row r="3" spans="1:14" s="6" customFormat="1" x14ac:dyDescent="0.4">
      <c r="E3" s="6" t="s">
        <v>1470</v>
      </c>
    </row>
    <row r="4" spans="1:14" x14ac:dyDescent="0.4">
      <c r="B4" s="3"/>
      <c r="C4" s="3"/>
      <c r="D4" s="303">
        <v>44426</v>
      </c>
      <c r="E4" s="304">
        <f>D4+1</f>
        <v>44427</v>
      </c>
      <c r="F4" s="304">
        <f>E4+1</f>
        <v>44428</v>
      </c>
      <c r="G4" s="304">
        <f t="shared" ref="G4:J4" si="0">F4+1</f>
        <v>44429</v>
      </c>
      <c r="H4" s="304">
        <f t="shared" si="0"/>
        <v>44430</v>
      </c>
      <c r="I4" s="304">
        <f t="shared" si="0"/>
        <v>44431</v>
      </c>
      <c r="J4" s="305">
        <f t="shared" si="0"/>
        <v>44432</v>
      </c>
      <c r="K4" s="305">
        <v>44437</v>
      </c>
      <c r="L4" s="305">
        <f t="shared" ref="L4:N4" si="1">K4+1</f>
        <v>44438</v>
      </c>
      <c r="M4" s="305">
        <f t="shared" si="1"/>
        <v>44439</v>
      </c>
      <c r="N4" s="305">
        <f t="shared" si="1"/>
        <v>44440</v>
      </c>
    </row>
    <row r="5" spans="1:14" x14ac:dyDescent="0.4">
      <c r="A5" s="404" t="s">
        <v>1452</v>
      </c>
      <c r="B5" s="120" t="s">
        <v>1448</v>
      </c>
      <c r="C5" s="120" t="s">
        <v>1452</v>
      </c>
      <c r="D5" s="306">
        <v>4281.76</v>
      </c>
      <c r="E5" s="307">
        <v>4378.41</v>
      </c>
      <c r="F5" s="307">
        <v>4389</v>
      </c>
      <c r="G5" s="307">
        <v>4475</v>
      </c>
      <c r="H5" s="307">
        <v>4274</v>
      </c>
      <c r="I5" s="307">
        <v>3542</v>
      </c>
      <c r="J5" s="308">
        <v>3468</v>
      </c>
      <c r="K5" s="308">
        <v>3299</v>
      </c>
      <c r="L5" s="308"/>
      <c r="M5" s="308"/>
      <c r="N5" s="308"/>
    </row>
    <row r="6" spans="1:14" x14ac:dyDescent="0.4">
      <c r="A6" s="404"/>
      <c r="B6" s="302" t="s">
        <v>1475</v>
      </c>
      <c r="C6" s="302" t="s">
        <v>1451</v>
      </c>
      <c r="D6" s="309"/>
      <c r="E6" s="310"/>
      <c r="F6" s="310">
        <v>5462</v>
      </c>
      <c r="G6" s="310">
        <v>3772</v>
      </c>
      <c r="H6" s="310">
        <v>3960</v>
      </c>
      <c r="I6" s="310">
        <v>0</v>
      </c>
      <c r="J6" s="311"/>
      <c r="K6" s="311"/>
      <c r="L6" s="311"/>
      <c r="M6" s="311"/>
      <c r="N6" s="311"/>
    </row>
    <row r="7" spans="1:14" x14ac:dyDescent="0.4">
      <c r="A7" s="404"/>
      <c r="B7" s="302" t="s">
        <v>1472</v>
      </c>
      <c r="C7" s="302" t="s">
        <v>1451</v>
      </c>
      <c r="D7" s="309"/>
      <c r="E7" s="310"/>
      <c r="F7" s="310">
        <v>960</v>
      </c>
      <c r="G7" s="310">
        <v>1033</v>
      </c>
      <c r="H7" s="310">
        <v>1755</v>
      </c>
      <c r="I7" s="310">
        <v>6426</v>
      </c>
      <c r="J7" s="311">
        <v>6167</v>
      </c>
      <c r="K7" s="311">
        <v>5950</v>
      </c>
      <c r="L7" s="311"/>
      <c r="M7" s="311"/>
      <c r="N7" s="311"/>
    </row>
    <row r="8" spans="1:14" x14ac:dyDescent="0.4">
      <c r="A8" s="404"/>
      <c r="B8" s="302" t="s">
        <v>1449</v>
      </c>
      <c r="C8" s="302" t="s">
        <v>1451</v>
      </c>
      <c r="D8" s="309">
        <v>12618.2</v>
      </c>
      <c r="E8" s="310">
        <v>13388.07</v>
      </c>
      <c r="F8" s="310">
        <v>13255</v>
      </c>
      <c r="G8" s="310">
        <v>13408</v>
      </c>
      <c r="H8" s="310">
        <v>12769</v>
      </c>
      <c r="I8" s="310">
        <v>10564</v>
      </c>
      <c r="J8" s="311">
        <v>10289</v>
      </c>
      <c r="K8" s="311">
        <v>8669</v>
      </c>
      <c r="L8" s="311"/>
      <c r="M8" s="311"/>
      <c r="N8" s="311"/>
    </row>
    <row r="9" spans="1:14" x14ac:dyDescent="0.4">
      <c r="A9" s="404"/>
      <c r="B9" s="301"/>
      <c r="C9" s="301" t="s">
        <v>1469</v>
      </c>
      <c r="D9" s="312">
        <v>6488811</v>
      </c>
      <c r="E9" s="313">
        <v>6537268</v>
      </c>
      <c r="F9" s="313">
        <v>514146</v>
      </c>
      <c r="G9" s="313">
        <v>482898</v>
      </c>
      <c r="H9" s="313">
        <v>200000</v>
      </c>
      <c r="I9" s="313">
        <v>140000</v>
      </c>
      <c r="J9" s="314">
        <v>130000</v>
      </c>
      <c r="K9" s="314">
        <v>130000</v>
      </c>
      <c r="L9" s="314"/>
      <c r="M9" s="314"/>
      <c r="N9" s="314"/>
    </row>
    <row r="10" spans="1:14" x14ac:dyDescent="0.4">
      <c r="B10" s="301"/>
      <c r="C10" s="301"/>
      <c r="D10" s="352">
        <f>SUM(D5:D8)*1175+D9</f>
        <v>26346264</v>
      </c>
      <c r="E10" s="352">
        <f t="shared" ref="E10:F10" si="2">SUM(E5:E8)*1175+E9</f>
        <v>27412882</v>
      </c>
      <c r="F10" s="352">
        <f t="shared" si="2"/>
        <v>28791696</v>
      </c>
      <c r="G10" s="352">
        <f t="shared" ref="G10" si="3">SUM(G5:G8)*1175+G9</f>
        <v>27141298</v>
      </c>
      <c r="H10" s="352">
        <f t="shared" ref="H10" si="4">SUM(H5:H8)*1175+H9</f>
        <v>26940650</v>
      </c>
      <c r="I10" s="352">
        <f t="shared" ref="I10" si="5">SUM(I5:I8)*1175+I9</f>
        <v>24265100</v>
      </c>
      <c r="J10" s="352">
        <f t="shared" ref="J10" si="6">SUM(J5:J8)*1175+J9</f>
        <v>23540700</v>
      </c>
      <c r="K10" s="352">
        <f t="shared" ref="K10" si="7">SUM(K5:K8)*1175+K9</f>
        <v>21183650</v>
      </c>
      <c r="L10" s="352">
        <f t="shared" ref="L10" si="8">SUM(L5:L8)*1175+L9</f>
        <v>0</v>
      </c>
      <c r="M10" s="352">
        <f t="shared" ref="M10" si="9">SUM(M5:M8)*1175+M9</f>
        <v>0</v>
      </c>
      <c r="N10" s="352"/>
    </row>
    <row r="11" spans="1:14" x14ac:dyDescent="0.4">
      <c r="A11" s="404" t="s">
        <v>1466</v>
      </c>
      <c r="B11" s="301" t="s">
        <v>1448</v>
      </c>
      <c r="C11" s="301" t="s">
        <v>1454</v>
      </c>
      <c r="D11" s="315">
        <v>72.464415000000002</v>
      </c>
      <c r="E11" s="316">
        <v>69.27</v>
      </c>
      <c r="F11" s="316">
        <v>70</v>
      </c>
      <c r="G11" s="316">
        <v>70.900000000000006</v>
      </c>
      <c r="H11" s="316">
        <v>69.3</v>
      </c>
      <c r="I11" s="316">
        <v>62</v>
      </c>
      <c r="J11" s="317">
        <v>61.2</v>
      </c>
      <c r="K11" s="317"/>
      <c r="L11" s="317"/>
      <c r="M11" s="317"/>
      <c r="N11" s="317"/>
    </row>
    <row r="12" spans="1:14" x14ac:dyDescent="0.4">
      <c r="A12" s="404"/>
      <c r="B12" s="301" t="s">
        <v>1448</v>
      </c>
      <c r="C12" s="301" t="s">
        <v>1455</v>
      </c>
      <c r="D12" s="315">
        <v>1816.7</v>
      </c>
      <c r="E12" s="316">
        <v>1901.9</v>
      </c>
      <c r="F12" s="316">
        <v>1882.5</v>
      </c>
      <c r="G12" s="316">
        <v>1859.3</v>
      </c>
      <c r="H12" s="316">
        <v>1904</v>
      </c>
      <c r="I12" s="316">
        <v>2127</v>
      </c>
      <c r="J12" s="317">
        <v>2240</v>
      </c>
      <c r="K12" s="317"/>
      <c r="L12" s="317"/>
      <c r="M12" s="317"/>
      <c r="N12" s="317"/>
    </row>
    <row r="13" spans="1:14" x14ac:dyDescent="0.4">
      <c r="A13" s="404"/>
      <c r="B13" s="301" t="s">
        <v>1448</v>
      </c>
      <c r="C13" s="301" t="s">
        <v>1458</v>
      </c>
      <c r="D13" s="315"/>
      <c r="E13" s="316">
        <v>68.8</v>
      </c>
      <c r="F13" s="316">
        <v>7</v>
      </c>
      <c r="G13" s="316">
        <v>43</v>
      </c>
      <c r="H13" s="316">
        <v>45</v>
      </c>
      <c r="I13" s="316">
        <v>23</v>
      </c>
      <c r="J13" s="317">
        <v>81</v>
      </c>
      <c r="K13" s="317"/>
      <c r="L13" s="317"/>
      <c r="M13" s="317"/>
      <c r="N13" s="317"/>
    </row>
    <row r="14" spans="1:14" x14ac:dyDescent="0.4">
      <c r="A14" s="404"/>
      <c r="B14" s="301" t="s">
        <v>1450</v>
      </c>
      <c r="C14" s="301" t="s">
        <v>1456</v>
      </c>
      <c r="D14" s="315">
        <v>6266.9</v>
      </c>
      <c r="E14" s="316">
        <v>5817.6</v>
      </c>
      <c r="F14" s="316">
        <v>5917</v>
      </c>
      <c r="G14" s="316">
        <v>6041</v>
      </c>
      <c r="H14" s="316">
        <v>5916</v>
      </c>
      <c r="I14" s="316">
        <v>5313</v>
      </c>
      <c r="J14" s="317">
        <v>5309</v>
      </c>
      <c r="K14" s="317"/>
      <c r="L14" s="317"/>
      <c r="M14" s="317"/>
      <c r="N14" s="317"/>
    </row>
    <row r="15" spans="1:14" x14ac:dyDescent="0.4">
      <c r="A15" s="404"/>
      <c r="B15" s="301" t="s">
        <v>1450</v>
      </c>
      <c r="C15" s="301" t="s">
        <v>1455</v>
      </c>
      <c r="D15" s="315">
        <v>5348.4</v>
      </c>
      <c r="E15" s="316">
        <v>5766.5</v>
      </c>
      <c r="F15" s="316">
        <v>5674.4</v>
      </c>
      <c r="G15" s="316">
        <v>5559</v>
      </c>
      <c r="H15" s="316">
        <v>5677</v>
      </c>
      <c r="I15" s="316">
        <v>6326</v>
      </c>
      <c r="J15" s="317">
        <v>6624</v>
      </c>
      <c r="K15" s="317"/>
      <c r="L15" s="317"/>
      <c r="M15" s="317"/>
      <c r="N15" s="317"/>
    </row>
    <row r="16" spans="1:14" x14ac:dyDescent="0.4">
      <c r="A16" s="404"/>
      <c r="B16" s="342" t="s">
        <v>1449</v>
      </c>
      <c r="C16" s="342" t="s">
        <v>1457</v>
      </c>
      <c r="D16" s="343"/>
      <c r="E16" s="344">
        <v>255.5</v>
      </c>
      <c r="F16" s="344">
        <v>26</v>
      </c>
      <c r="G16" s="344">
        <v>150</v>
      </c>
      <c r="H16" s="344">
        <v>144</v>
      </c>
      <c r="I16" s="344">
        <v>80</v>
      </c>
      <c r="J16" s="345">
        <v>267</v>
      </c>
      <c r="K16" s="345"/>
      <c r="L16" s="345"/>
      <c r="M16" s="345"/>
      <c r="N16" s="345"/>
    </row>
    <row r="17" spans="1:14" x14ac:dyDescent="0.4">
      <c r="A17" s="404"/>
      <c r="B17" s="342" t="s">
        <v>1472</v>
      </c>
      <c r="C17" s="342" t="s">
        <v>1453</v>
      </c>
      <c r="D17" s="347" t="s">
        <v>343</v>
      </c>
      <c r="E17" s="346" t="s">
        <v>343</v>
      </c>
      <c r="F17" s="344">
        <v>253</v>
      </c>
      <c r="G17" s="344">
        <v>275.39999999999998</v>
      </c>
      <c r="H17" s="344">
        <v>466</v>
      </c>
      <c r="I17" s="344">
        <v>585</v>
      </c>
      <c r="J17" s="345">
        <v>1776</v>
      </c>
      <c r="K17" s="345"/>
      <c r="L17" s="345"/>
      <c r="M17" s="345"/>
      <c r="N17" s="345"/>
    </row>
    <row r="18" spans="1:14" x14ac:dyDescent="0.4">
      <c r="A18" s="404"/>
      <c r="B18" s="342" t="s">
        <v>1472</v>
      </c>
      <c r="C18" s="342" t="s">
        <v>1473</v>
      </c>
      <c r="D18" s="347" t="s">
        <v>343</v>
      </c>
      <c r="E18" s="346" t="s">
        <v>343</v>
      </c>
      <c r="F18" s="344">
        <v>0.15</v>
      </c>
      <c r="G18" s="344">
        <v>0.158</v>
      </c>
      <c r="H18" s="344">
        <v>0.27</v>
      </c>
      <c r="I18" s="344">
        <v>0.33</v>
      </c>
      <c r="J18" s="345">
        <v>0.95</v>
      </c>
      <c r="K18" s="345"/>
      <c r="L18" s="345"/>
      <c r="M18" s="345"/>
      <c r="N18" s="345"/>
    </row>
    <row r="19" spans="1:14" x14ac:dyDescent="0.4">
      <c r="A19" s="404"/>
      <c r="B19" s="342" t="s">
        <v>1475</v>
      </c>
      <c r="C19" s="342" t="s">
        <v>1453</v>
      </c>
      <c r="D19" s="347" t="s">
        <v>343</v>
      </c>
      <c r="E19" s="346" t="s">
        <v>343</v>
      </c>
      <c r="F19" s="344">
        <v>1430</v>
      </c>
      <c r="G19" s="344">
        <v>1007</v>
      </c>
      <c r="H19" s="344">
        <v>1057</v>
      </c>
      <c r="I19" s="344">
        <v>1449</v>
      </c>
      <c r="J19" s="345"/>
      <c r="K19" s="345"/>
      <c r="L19" s="345"/>
      <c r="M19" s="345"/>
      <c r="N19" s="345"/>
    </row>
    <row r="20" spans="1:14" x14ac:dyDescent="0.4">
      <c r="A20" s="404"/>
      <c r="B20" s="283" t="s">
        <v>1474</v>
      </c>
      <c r="C20" s="283" t="s">
        <v>1476</v>
      </c>
      <c r="D20" s="349" t="s">
        <v>343</v>
      </c>
      <c r="E20" s="348" t="s">
        <v>343</v>
      </c>
      <c r="F20" s="318">
        <v>168</v>
      </c>
      <c r="G20" s="318">
        <v>243</v>
      </c>
      <c r="H20" s="318">
        <v>232</v>
      </c>
      <c r="I20" s="318">
        <v>170</v>
      </c>
      <c r="J20" s="319"/>
      <c r="K20" s="319"/>
      <c r="L20" s="319"/>
      <c r="M20" s="319"/>
      <c r="N20" s="319"/>
    </row>
    <row r="21" spans="1:14" x14ac:dyDescent="0.4">
      <c r="A21" s="405" t="s">
        <v>1471</v>
      </c>
      <c r="B21" s="406"/>
      <c r="C21" s="120" t="s">
        <v>1460</v>
      </c>
      <c r="D21" s="321">
        <f>D11</f>
        <v>72.464415000000002</v>
      </c>
      <c r="E21" s="321">
        <f>E11</f>
        <v>69.27</v>
      </c>
      <c r="F21" s="321">
        <f t="shared" ref="F21:J21" si="10">F11</f>
        <v>70</v>
      </c>
      <c r="G21" s="321">
        <f t="shared" si="10"/>
        <v>70.900000000000006</v>
      </c>
      <c r="H21" s="321">
        <v>65</v>
      </c>
      <c r="I21" s="321">
        <f t="shared" si="10"/>
        <v>62</v>
      </c>
      <c r="J21" s="322">
        <f t="shared" si="10"/>
        <v>61.2</v>
      </c>
      <c r="K21" s="322">
        <f t="shared" ref="K21:N21" si="11">K11</f>
        <v>0</v>
      </c>
      <c r="L21" s="322">
        <f t="shared" si="11"/>
        <v>0</v>
      </c>
      <c r="M21" s="322">
        <f t="shared" si="11"/>
        <v>0</v>
      </c>
      <c r="N21" s="322">
        <f t="shared" si="11"/>
        <v>0</v>
      </c>
    </row>
    <row r="22" spans="1:14" x14ac:dyDescent="0.4">
      <c r="A22" s="407"/>
      <c r="B22" s="408"/>
      <c r="C22" s="301" t="s">
        <v>1461</v>
      </c>
      <c r="D22" s="316">
        <f>D12+D13+D15+D16</f>
        <v>7165.0999999999995</v>
      </c>
      <c r="E22" s="316">
        <f>E12+E13+E15+E16</f>
        <v>7992.7</v>
      </c>
      <c r="F22" s="316">
        <f>F12+F13+F15+F16</f>
        <v>7589.9</v>
      </c>
      <c r="G22" s="316">
        <f>G12+G13+G15+G20</f>
        <v>7704.3</v>
      </c>
      <c r="H22" s="316">
        <f>H12+H13+H15+H20</f>
        <v>7858</v>
      </c>
      <c r="I22" s="316">
        <f>I12+I13+I15+I20</f>
        <v>8646</v>
      </c>
      <c r="J22" s="317">
        <f>J12+J13+J15+J20</f>
        <v>8945</v>
      </c>
      <c r="K22" s="317">
        <f t="shared" ref="K22:N22" si="12">K12+K13+K15+K20</f>
        <v>0</v>
      </c>
      <c r="L22" s="317">
        <f t="shared" si="12"/>
        <v>0</v>
      </c>
      <c r="M22" s="317">
        <f t="shared" si="12"/>
        <v>0</v>
      </c>
      <c r="N22" s="317">
        <f t="shared" si="12"/>
        <v>0</v>
      </c>
    </row>
    <row r="23" spans="1:14" x14ac:dyDescent="0.4">
      <c r="A23" s="407"/>
      <c r="B23" s="408"/>
      <c r="C23" s="342" t="s">
        <v>1453</v>
      </c>
      <c r="D23" s="346" t="s">
        <v>343</v>
      </c>
      <c r="E23" s="346" t="s">
        <v>343</v>
      </c>
      <c r="F23" s="344">
        <f>F17+F19</f>
        <v>1683</v>
      </c>
      <c r="G23" s="344">
        <f t="shared" ref="G23:J23" si="13">G17+G19</f>
        <v>1282.4000000000001</v>
      </c>
      <c r="H23" s="344">
        <f t="shared" si="13"/>
        <v>1523</v>
      </c>
      <c r="I23" s="344">
        <f t="shared" si="13"/>
        <v>2034</v>
      </c>
      <c r="J23" s="344">
        <f t="shared" si="13"/>
        <v>1776</v>
      </c>
      <c r="K23" s="344">
        <f t="shared" ref="K23:N23" si="14">K17+K19</f>
        <v>0</v>
      </c>
      <c r="L23" s="344">
        <f t="shared" si="14"/>
        <v>0</v>
      </c>
      <c r="M23" s="344">
        <f t="shared" si="14"/>
        <v>0</v>
      </c>
      <c r="N23" s="344">
        <f t="shared" si="14"/>
        <v>0</v>
      </c>
    </row>
    <row r="24" spans="1:14" x14ac:dyDescent="0.4">
      <c r="A24" s="407"/>
      <c r="B24" s="408"/>
      <c r="C24" s="342" t="s">
        <v>1476</v>
      </c>
      <c r="D24" s="346" t="s">
        <v>343</v>
      </c>
      <c r="E24" s="346" t="s">
        <v>343</v>
      </c>
      <c r="F24" s="344">
        <f>F20</f>
        <v>168</v>
      </c>
      <c r="G24" s="344">
        <f t="shared" ref="G24:J24" si="15">G20</f>
        <v>243</v>
      </c>
      <c r="H24" s="344">
        <f t="shared" si="15"/>
        <v>232</v>
      </c>
      <c r="I24" s="344">
        <f t="shared" si="15"/>
        <v>170</v>
      </c>
      <c r="J24" s="344">
        <f t="shared" si="15"/>
        <v>0</v>
      </c>
      <c r="K24" s="344">
        <f t="shared" ref="K24:N24" si="16">K20</f>
        <v>0</v>
      </c>
      <c r="L24" s="344">
        <f t="shared" si="16"/>
        <v>0</v>
      </c>
      <c r="M24" s="344">
        <f t="shared" si="16"/>
        <v>0</v>
      </c>
      <c r="N24" s="344">
        <f t="shared" si="16"/>
        <v>0</v>
      </c>
    </row>
    <row r="25" spans="1:14" x14ac:dyDescent="0.4">
      <c r="A25" s="407"/>
      <c r="B25" s="408"/>
      <c r="C25" s="342" t="s">
        <v>1473</v>
      </c>
      <c r="D25" s="346" t="s">
        <v>343</v>
      </c>
      <c r="E25" s="346" t="s">
        <v>343</v>
      </c>
      <c r="F25" s="344">
        <f>F18</f>
        <v>0.15</v>
      </c>
      <c r="G25" s="344">
        <f t="shared" ref="G25:J25" si="17">G18</f>
        <v>0.158</v>
      </c>
      <c r="H25" s="344">
        <f t="shared" si="17"/>
        <v>0.27</v>
      </c>
      <c r="I25" s="344">
        <f t="shared" si="17"/>
        <v>0.33</v>
      </c>
      <c r="J25" s="344">
        <f t="shared" si="17"/>
        <v>0.95</v>
      </c>
      <c r="K25" s="344">
        <f t="shared" ref="K25:N25" si="18">K18</f>
        <v>0</v>
      </c>
      <c r="L25" s="344">
        <f t="shared" si="18"/>
        <v>0</v>
      </c>
      <c r="M25" s="344">
        <f t="shared" si="18"/>
        <v>0</v>
      </c>
      <c r="N25" s="344">
        <f t="shared" si="18"/>
        <v>0</v>
      </c>
    </row>
    <row r="26" spans="1:14" x14ac:dyDescent="0.4">
      <c r="A26" s="409"/>
      <c r="B26" s="410"/>
      <c r="C26" s="283" t="s">
        <v>1456</v>
      </c>
      <c r="D26" s="318">
        <f>D14</f>
        <v>6266.9</v>
      </c>
      <c r="E26" s="318">
        <f>E14</f>
        <v>5817.6</v>
      </c>
      <c r="F26" s="318">
        <f t="shared" ref="F26:J26" si="19">F14</f>
        <v>5917</v>
      </c>
      <c r="G26" s="318">
        <f t="shared" si="19"/>
        <v>6041</v>
      </c>
      <c r="H26" s="318">
        <f t="shared" si="19"/>
        <v>5916</v>
      </c>
      <c r="I26" s="318">
        <f t="shared" si="19"/>
        <v>5313</v>
      </c>
      <c r="J26" s="319">
        <f t="shared" si="19"/>
        <v>5309</v>
      </c>
      <c r="K26" s="319">
        <f t="shared" ref="K26:N26" si="20">K14</f>
        <v>0</v>
      </c>
      <c r="L26" s="319">
        <f t="shared" si="20"/>
        <v>0</v>
      </c>
      <c r="M26" s="319">
        <f t="shared" si="20"/>
        <v>0</v>
      </c>
      <c r="N26" s="319">
        <f t="shared" si="20"/>
        <v>0</v>
      </c>
    </row>
    <row r="27" spans="1:14" x14ac:dyDescent="0.4">
      <c r="A27" s="338"/>
      <c r="B27" s="338"/>
      <c r="C27" s="339"/>
      <c r="D27" s="340"/>
      <c r="E27" s="340"/>
      <c r="F27" s="340"/>
      <c r="G27" s="340"/>
      <c r="H27" s="340"/>
      <c r="I27" s="340"/>
      <c r="J27" s="341"/>
      <c r="K27" s="341"/>
      <c r="L27" s="341"/>
      <c r="M27" s="341"/>
      <c r="N27" s="341"/>
    </row>
    <row r="28" spans="1:14" x14ac:dyDescent="0.4">
      <c r="A28" s="404" t="s">
        <v>1467</v>
      </c>
      <c r="B28" s="120" t="s">
        <v>1463</v>
      </c>
      <c r="C28" s="120" t="s">
        <v>1460</v>
      </c>
      <c r="D28" s="320">
        <v>17.29</v>
      </c>
      <c r="E28" s="321">
        <v>16.59</v>
      </c>
      <c r="F28" s="321">
        <v>16.45</v>
      </c>
      <c r="G28" s="321">
        <v>16.77</v>
      </c>
      <c r="H28" s="321">
        <v>16.77</v>
      </c>
      <c r="I28" s="321">
        <v>16.03</v>
      </c>
      <c r="J28" s="322">
        <v>16.2</v>
      </c>
      <c r="K28" s="322"/>
      <c r="L28" s="322"/>
      <c r="M28" s="322"/>
      <c r="N28" s="322"/>
    </row>
    <row r="29" spans="1:14" x14ac:dyDescent="0.4">
      <c r="A29" s="404"/>
      <c r="B29" s="301" t="s">
        <v>1463</v>
      </c>
      <c r="C29" s="301" t="s">
        <v>1461</v>
      </c>
      <c r="D29" s="315">
        <v>0.69</v>
      </c>
      <c r="E29" s="316">
        <v>0.62</v>
      </c>
      <c r="F29" s="316">
        <v>0.6</v>
      </c>
      <c r="G29" s="316">
        <v>0.65</v>
      </c>
      <c r="H29" s="316">
        <v>0.65</v>
      </c>
      <c r="I29" s="316">
        <v>0.47</v>
      </c>
      <c r="J29" s="317">
        <v>0.44</v>
      </c>
      <c r="K29" s="317"/>
      <c r="L29" s="317"/>
      <c r="M29" s="317"/>
      <c r="N29" s="317"/>
    </row>
    <row r="30" spans="1:14" x14ac:dyDescent="0.4">
      <c r="A30" s="404"/>
      <c r="B30" s="301" t="s">
        <v>1463</v>
      </c>
      <c r="C30" s="301" t="s">
        <v>1462</v>
      </c>
      <c r="D30" s="315">
        <v>0.57999999999999996</v>
      </c>
      <c r="E30" s="316">
        <v>0.6</v>
      </c>
      <c r="F30" s="316">
        <v>0.58899999999999997</v>
      </c>
      <c r="G30" s="316">
        <v>0.59</v>
      </c>
      <c r="H30" s="316">
        <v>0.59</v>
      </c>
      <c r="I30" s="316">
        <v>0.59</v>
      </c>
      <c r="J30" s="317">
        <v>0.55000000000000004</v>
      </c>
      <c r="K30" s="317"/>
      <c r="L30" s="317"/>
      <c r="M30" s="317"/>
      <c r="N30" s="317"/>
    </row>
    <row r="31" spans="1:14" x14ac:dyDescent="0.4">
      <c r="A31" s="404"/>
      <c r="B31" s="301" t="s">
        <v>1463</v>
      </c>
      <c r="C31" s="301" t="s">
        <v>1476</v>
      </c>
      <c r="D31" s="315"/>
      <c r="E31" s="316"/>
      <c r="F31" s="316">
        <v>6.7</v>
      </c>
      <c r="G31" s="316">
        <v>4.12</v>
      </c>
      <c r="H31" s="316">
        <v>4.12</v>
      </c>
      <c r="I31" s="316">
        <v>9.4</v>
      </c>
      <c r="J31" s="317"/>
      <c r="K31" s="317"/>
      <c r="L31" s="317"/>
      <c r="M31" s="317"/>
      <c r="N31" s="317"/>
    </row>
    <row r="32" spans="1:14" x14ac:dyDescent="0.4">
      <c r="A32" s="404"/>
      <c r="B32" s="301" t="s">
        <v>1463</v>
      </c>
      <c r="C32" s="301" t="s">
        <v>1473</v>
      </c>
      <c r="D32" s="315"/>
      <c r="E32" s="316"/>
      <c r="F32" s="316">
        <v>1717</v>
      </c>
      <c r="G32" s="316">
        <v>1748.3</v>
      </c>
      <c r="H32" s="316">
        <v>1748.3</v>
      </c>
      <c r="I32" s="316">
        <v>1765</v>
      </c>
      <c r="J32" s="317">
        <v>1870</v>
      </c>
      <c r="K32" s="317"/>
      <c r="L32" s="317"/>
      <c r="M32" s="317"/>
      <c r="N32" s="317"/>
    </row>
    <row r="33" spans="1:14" x14ac:dyDescent="0.4">
      <c r="A33" s="404"/>
      <c r="B33" s="301" t="s">
        <v>1459</v>
      </c>
      <c r="C33" s="301" t="s">
        <v>1453</v>
      </c>
      <c r="D33" s="315">
        <v>2024</v>
      </c>
      <c r="E33" s="316">
        <v>2188</v>
      </c>
      <c r="F33" s="316">
        <v>2204</v>
      </c>
      <c r="G33" s="316">
        <v>2206</v>
      </c>
      <c r="H33" s="316">
        <v>2206</v>
      </c>
      <c r="I33" s="316">
        <v>2195</v>
      </c>
      <c r="J33" s="317">
        <v>2027</v>
      </c>
      <c r="K33" s="317">
        <v>1929</v>
      </c>
      <c r="L33" s="317"/>
      <c r="M33" s="317"/>
      <c r="N33" s="317"/>
    </row>
    <row r="34" spans="1:14" x14ac:dyDescent="0.4">
      <c r="A34" s="404"/>
      <c r="B34" s="301" t="s">
        <v>1459</v>
      </c>
      <c r="C34" s="301" t="s">
        <v>1476</v>
      </c>
      <c r="D34" s="323"/>
      <c r="E34" s="324"/>
      <c r="F34" s="324">
        <f>F31*F33</f>
        <v>14766.800000000001</v>
      </c>
      <c r="G34" s="324">
        <f t="shared" ref="G34:J34" si="21">G31*G33</f>
        <v>9088.7199999999993</v>
      </c>
      <c r="H34" s="324">
        <f t="shared" si="21"/>
        <v>9088.7199999999993</v>
      </c>
      <c r="I34" s="324">
        <f t="shared" si="21"/>
        <v>20633</v>
      </c>
      <c r="J34" s="324">
        <f t="shared" si="21"/>
        <v>0</v>
      </c>
      <c r="K34" s="324"/>
      <c r="L34" s="324">
        <f t="shared" ref="L34" si="22">L31*L33</f>
        <v>0</v>
      </c>
      <c r="M34" s="324">
        <f t="shared" ref="M34" si="23">M31*M33</f>
        <v>0</v>
      </c>
      <c r="N34" s="324">
        <f t="shared" ref="N34" si="24">N31*N33</f>
        <v>0</v>
      </c>
    </row>
    <row r="35" spans="1:14" x14ac:dyDescent="0.4">
      <c r="A35" s="404"/>
      <c r="B35" s="301" t="s">
        <v>1459</v>
      </c>
      <c r="C35" s="301" t="s">
        <v>1473</v>
      </c>
      <c r="D35" s="323"/>
      <c r="E35" s="324"/>
      <c r="F35" s="324">
        <f>F32*F33</f>
        <v>3784268</v>
      </c>
      <c r="G35" s="324">
        <f t="shared" ref="G35:J35" si="25">G32*G33</f>
        <v>3856749.8</v>
      </c>
      <c r="H35" s="324">
        <f t="shared" si="25"/>
        <v>3856749.8</v>
      </c>
      <c r="I35" s="324">
        <f t="shared" ref="I35" si="26">I32*I33</f>
        <v>3874175</v>
      </c>
      <c r="J35" s="324">
        <f t="shared" si="25"/>
        <v>3790490</v>
      </c>
      <c r="K35" s="324">
        <f t="shared" ref="K35:N35" si="27">K32*K33</f>
        <v>0</v>
      </c>
      <c r="L35" s="324">
        <f t="shared" si="27"/>
        <v>0</v>
      </c>
      <c r="M35" s="324">
        <f t="shared" si="27"/>
        <v>0</v>
      </c>
      <c r="N35" s="324">
        <f t="shared" si="27"/>
        <v>0</v>
      </c>
    </row>
    <row r="36" spans="1:14" x14ac:dyDescent="0.4">
      <c r="A36" s="404"/>
      <c r="B36" s="301" t="s">
        <v>1459</v>
      </c>
      <c r="C36" s="301" t="s">
        <v>1460</v>
      </c>
      <c r="D36" s="323">
        <f>$D$33*D28</f>
        <v>34994.959999999999</v>
      </c>
      <c r="E36" s="324">
        <f>$E$33*E28</f>
        <v>36298.92</v>
      </c>
      <c r="F36" s="324">
        <f>F33*F28</f>
        <v>36255.799999999996</v>
      </c>
      <c r="G36" s="324">
        <f t="shared" ref="G36:J36" si="28">G33*G28</f>
        <v>36994.620000000003</v>
      </c>
      <c r="H36" s="324">
        <f t="shared" si="28"/>
        <v>36994.620000000003</v>
      </c>
      <c r="I36" s="324">
        <f t="shared" ref="I36" si="29">I33*I28</f>
        <v>35185.850000000006</v>
      </c>
      <c r="J36" s="324">
        <f t="shared" si="28"/>
        <v>32837.4</v>
      </c>
      <c r="K36" s="324">
        <f t="shared" ref="K36:N36" si="30">K33*K28</f>
        <v>0</v>
      </c>
      <c r="L36" s="324">
        <f t="shared" si="30"/>
        <v>0</v>
      </c>
      <c r="M36" s="324">
        <f t="shared" si="30"/>
        <v>0</v>
      </c>
      <c r="N36" s="324">
        <f t="shared" si="30"/>
        <v>0</v>
      </c>
    </row>
    <row r="37" spans="1:14" x14ac:dyDescent="0.4">
      <c r="A37" s="404"/>
      <c r="B37" s="301" t="s">
        <v>1459</v>
      </c>
      <c r="C37" s="301" t="s">
        <v>1461</v>
      </c>
      <c r="D37" s="323">
        <f>$D$33*D29</f>
        <v>1396.56</v>
      </c>
      <c r="E37" s="324">
        <f>$E$33*E29</f>
        <v>1356.56</v>
      </c>
      <c r="F37" s="324">
        <f>F33*F29</f>
        <v>1322.3999999999999</v>
      </c>
      <c r="G37" s="324">
        <f t="shared" ref="G37:J37" si="31">G33*G29</f>
        <v>1433.9</v>
      </c>
      <c r="H37" s="324">
        <f t="shared" si="31"/>
        <v>1433.9</v>
      </c>
      <c r="I37" s="324">
        <f t="shared" ref="I37" si="32">I33*I29</f>
        <v>1031.6499999999999</v>
      </c>
      <c r="J37" s="324">
        <f t="shared" si="31"/>
        <v>891.88</v>
      </c>
      <c r="K37" s="324">
        <v>571</v>
      </c>
      <c r="L37" s="324">
        <f t="shared" ref="L37:N37" si="33">L33*L29</f>
        <v>0</v>
      </c>
      <c r="M37" s="324">
        <f t="shared" si="33"/>
        <v>0</v>
      </c>
      <c r="N37" s="324">
        <f t="shared" si="33"/>
        <v>0</v>
      </c>
    </row>
    <row r="38" spans="1:14" x14ac:dyDescent="0.4">
      <c r="A38" s="404"/>
      <c r="B38" s="283" t="s">
        <v>1459</v>
      </c>
      <c r="C38" s="283" t="s">
        <v>1462</v>
      </c>
      <c r="D38" s="325">
        <f>$D$33*D30</f>
        <v>1173.9199999999998</v>
      </c>
      <c r="E38" s="326">
        <f>$E$33*E30</f>
        <v>1312.8</v>
      </c>
      <c r="F38" s="326">
        <f>F33*F30</f>
        <v>1298.1559999999999</v>
      </c>
      <c r="G38" s="326">
        <f t="shared" ref="G38:J38" si="34">G33*G30</f>
        <v>1301.54</v>
      </c>
      <c r="H38" s="326">
        <f t="shared" si="34"/>
        <v>1301.54</v>
      </c>
      <c r="I38" s="326">
        <f t="shared" ref="I38" si="35">I33*I30</f>
        <v>1295.05</v>
      </c>
      <c r="J38" s="326">
        <f t="shared" si="34"/>
        <v>1114.8500000000001</v>
      </c>
      <c r="K38" s="326">
        <v>1064</v>
      </c>
      <c r="L38" s="326">
        <f t="shared" ref="L38:N38" si="36">L33*L30</f>
        <v>0</v>
      </c>
      <c r="M38" s="326">
        <f t="shared" si="36"/>
        <v>0</v>
      </c>
      <c r="N38" s="326">
        <f t="shared" si="36"/>
        <v>0</v>
      </c>
    </row>
    <row r="39" spans="1:14" x14ac:dyDescent="0.4">
      <c r="B39" s="3"/>
      <c r="C39" s="3"/>
      <c r="D39" s="153"/>
      <c r="E39" s="229"/>
      <c r="F39" s="229"/>
      <c r="G39" s="229"/>
      <c r="H39" s="229"/>
      <c r="I39" s="229"/>
      <c r="J39" s="154"/>
      <c r="K39" s="154"/>
      <c r="L39" s="154"/>
      <c r="M39" s="154"/>
      <c r="N39" s="154"/>
    </row>
    <row r="40" spans="1:14" x14ac:dyDescent="0.4">
      <c r="A40" s="404" t="s">
        <v>1468</v>
      </c>
      <c r="B40" s="120" t="s">
        <v>1464</v>
      </c>
      <c r="C40" s="120" t="s">
        <v>1460</v>
      </c>
      <c r="D40" s="327">
        <f>D36*D11</f>
        <v>2535889.3043483999</v>
      </c>
      <c r="E40" s="328">
        <f t="shared" ref="E40:J41" si="37">E36*E21</f>
        <v>2514426.1883999999</v>
      </c>
      <c r="F40" s="328">
        <f t="shared" si="37"/>
        <v>2537905.9999999995</v>
      </c>
      <c r="G40" s="328">
        <f t="shared" si="37"/>
        <v>2622918.5580000002</v>
      </c>
      <c r="H40" s="328">
        <f t="shared" si="37"/>
        <v>2404650.3000000003</v>
      </c>
      <c r="I40" s="328">
        <f t="shared" si="37"/>
        <v>2181522.7000000002</v>
      </c>
      <c r="J40" s="329">
        <f t="shared" si="37"/>
        <v>2009648.8800000001</v>
      </c>
      <c r="K40" s="329"/>
      <c r="L40" s="329">
        <f t="shared" ref="L40:N40" si="38">L36*L21</f>
        <v>0</v>
      </c>
      <c r="M40" s="329">
        <f t="shared" si="38"/>
        <v>0</v>
      </c>
      <c r="N40" s="329">
        <f t="shared" si="38"/>
        <v>0</v>
      </c>
    </row>
    <row r="41" spans="1:14" x14ac:dyDescent="0.4">
      <c r="A41" s="404"/>
      <c r="B41" s="301" t="s">
        <v>1464</v>
      </c>
      <c r="C41" s="301" t="s">
        <v>1461</v>
      </c>
      <c r="D41" s="330">
        <f>D37*D22</f>
        <v>10006492.055999998</v>
      </c>
      <c r="E41" s="330">
        <f t="shared" si="37"/>
        <v>10842577.112</v>
      </c>
      <c r="F41" s="330">
        <f t="shared" si="37"/>
        <v>10036883.759999998</v>
      </c>
      <c r="G41" s="330">
        <f t="shared" si="37"/>
        <v>11047195.770000001</v>
      </c>
      <c r="H41" s="330">
        <f t="shared" si="37"/>
        <v>11267586.200000001</v>
      </c>
      <c r="I41" s="330">
        <f t="shared" si="37"/>
        <v>8919645.8999999985</v>
      </c>
      <c r="J41" s="331">
        <f t="shared" si="37"/>
        <v>7977866.5999999996</v>
      </c>
      <c r="K41" s="331">
        <f t="shared" ref="K41:N41" si="39">K37*K22</f>
        <v>0</v>
      </c>
      <c r="L41" s="331">
        <f t="shared" si="39"/>
        <v>0</v>
      </c>
      <c r="M41" s="331">
        <f t="shared" si="39"/>
        <v>0</v>
      </c>
      <c r="N41" s="331">
        <f t="shared" si="39"/>
        <v>0</v>
      </c>
    </row>
    <row r="42" spans="1:14" x14ac:dyDescent="0.4">
      <c r="A42" s="404"/>
      <c r="B42" s="301" t="s">
        <v>1464</v>
      </c>
      <c r="C42" s="342" t="s">
        <v>1453</v>
      </c>
      <c r="D42" s="350"/>
      <c r="E42" s="351"/>
      <c r="F42" s="351">
        <f t="shared" ref="F42:G44" si="40">F33*F23</f>
        <v>3709332</v>
      </c>
      <c r="G42" s="351">
        <f t="shared" si="40"/>
        <v>2828974.4000000004</v>
      </c>
      <c r="H42" s="351">
        <f t="shared" ref="H42:J42" si="41">H33*H23</f>
        <v>3359738</v>
      </c>
      <c r="I42" s="351">
        <f t="shared" si="41"/>
        <v>4464630</v>
      </c>
      <c r="J42" s="351">
        <f t="shared" si="41"/>
        <v>3599952</v>
      </c>
      <c r="K42" s="351">
        <f t="shared" ref="K42:N42" si="42">K33*K23</f>
        <v>0</v>
      </c>
      <c r="L42" s="351">
        <f t="shared" si="42"/>
        <v>0</v>
      </c>
      <c r="M42" s="351">
        <f t="shared" si="42"/>
        <v>0</v>
      </c>
      <c r="N42" s="351">
        <f t="shared" si="42"/>
        <v>0</v>
      </c>
    </row>
    <row r="43" spans="1:14" x14ac:dyDescent="0.4">
      <c r="A43" s="404"/>
      <c r="B43" s="301" t="s">
        <v>1464</v>
      </c>
      <c r="C43" s="342" t="s">
        <v>1476</v>
      </c>
      <c r="D43" s="350"/>
      <c r="E43" s="351"/>
      <c r="F43" s="351">
        <f t="shared" si="40"/>
        <v>2480822.4000000004</v>
      </c>
      <c r="G43" s="351">
        <f t="shared" si="40"/>
        <v>2208558.96</v>
      </c>
      <c r="H43" s="351">
        <f t="shared" ref="H43:J43" si="43">H34*H24</f>
        <v>2108583.04</v>
      </c>
      <c r="I43" s="351">
        <f t="shared" si="43"/>
        <v>3507610</v>
      </c>
      <c r="J43" s="351">
        <f t="shared" si="43"/>
        <v>0</v>
      </c>
      <c r="K43" s="351">
        <f t="shared" ref="K43:N43" si="44">K34*K24</f>
        <v>0</v>
      </c>
      <c r="L43" s="351">
        <f t="shared" si="44"/>
        <v>0</v>
      </c>
      <c r="M43" s="351">
        <f t="shared" si="44"/>
        <v>0</v>
      </c>
      <c r="N43" s="351">
        <f t="shared" si="44"/>
        <v>0</v>
      </c>
    </row>
    <row r="44" spans="1:14" x14ac:dyDescent="0.4">
      <c r="A44" s="404"/>
      <c r="B44" s="301" t="s">
        <v>1464</v>
      </c>
      <c r="C44" s="342" t="s">
        <v>1473</v>
      </c>
      <c r="D44" s="350"/>
      <c r="E44" s="351"/>
      <c r="F44" s="351">
        <f t="shared" si="40"/>
        <v>567640.19999999995</v>
      </c>
      <c r="G44" s="351">
        <f t="shared" si="40"/>
        <v>609366.46840000001</v>
      </c>
      <c r="H44" s="351">
        <f t="shared" ref="H44:J44" si="45">H35*H25</f>
        <v>1041322.446</v>
      </c>
      <c r="I44" s="351">
        <f t="shared" si="45"/>
        <v>1278477.75</v>
      </c>
      <c r="J44" s="351">
        <f t="shared" si="45"/>
        <v>3600965.5</v>
      </c>
      <c r="K44" s="351">
        <f t="shared" ref="K44:N44" si="46">K35*K25</f>
        <v>0</v>
      </c>
      <c r="L44" s="351">
        <f t="shared" si="46"/>
        <v>0</v>
      </c>
      <c r="M44" s="351">
        <f t="shared" si="46"/>
        <v>0</v>
      </c>
      <c r="N44" s="351">
        <f t="shared" si="46"/>
        <v>0</v>
      </c>
    </row>
    <row r="45" spans="1:14" x14ac:dyDescent="0.4">
      <c r="A45" s="404"/>
      <c r="B45" s="283" t="s">
        <v>1464</v>
      </c>
      <c r="C45" s="283" t="s">
        <v>1462</v>
      </c>
      <c r="D45" s="332">
        <f>D38*D14</f>
        <v>7356839.2479999987</v>
      </c>
      <c r="E45" s="333">
        <f t="shared" ref="E45:J45" si="47">E38*E26</f>
        <v>7637345.2800000003</v>
      </c>
      <c r="F45" s="333">
        <f t="shared" si="47"/>
        <v>7681189.0520000001</v>
      </c>
      <c r="G45" s="333">
        <f t="shared" si="47"/>
        <v>7862603.1399999997</v>
      </c>
      <c r="H45" s="333">
        <f t="shared" si="47"/>
        <v>7699910.6399999997</v>
      </c>
      <c r="I45" s="333">
        <f t="shared" si="47"/>
        <v>6880600.6499999994</v>
      </c>
      <c r="J45" s="334">
        <f t="shared" si="47"/>
        <v>5918738.6500000004</v>
      </c>
      <c r="K45" s="334">
        <f t="shared" ref="K45:N45" si="48">K38*K26</f>
        <v>0</v>
      </c>
      <c r="L45" s="334">
        <f t="shared" si="48"/>
        <v>0</v>
      </c>
      <c r="M45" s="334">
        <f t="shared" si="48"/>
        <v>0</v>
      </c>
      <c r="N45" s="334">
        <f t="shared" si="48"/>
        <v>0</v>
      </c>
    </row>
    <row r="46" spans="1:14" x14ac:dyDescent="0.4">
      <c r="A46" s="404"/>
      <c r="B46" s="403" t="s">
        <v>1465</v>
      </c>
      <c r="C46" s="403"/>
      <c r="D46" s="335">
        <f>SUM(D40:D45)+6000000</f>
        <v>25899220.608348396</v>
      </c>
      <c r="E46" s="336">
        <f>SUM(E40:E45)+6000000</f>
        <v>26994348.580400001</v>
      </c>
      <c r="F46" s="336">
        <f>SUM(F40:F45)+500000</f>
        <v>27513773.411999997</v>
      </c>
      <c r="G46" s="336">
        <f>SUM(G40:G45)</f>
        <v>27179617.296400003</v>
      </c>
      <c r="H46" s="336">
        <f>SUM(H40:H45)</f>
        <v>27881790.625999998</v>
      </c>
      <c r="I46" s="336">
        <f>SUM(I40:I45)</f>
        <v>27232486.999999996</v>
      </c>
      <c r="J46" s="337">
        <f>SUM(J40:J45)</f>
        <v>23107171.630000003</v>
      </c>
      <c r="K46" s="337">
        <f t="shared" ref="K46:N46" si="49">SUM(K40:K45)</f>
        <v>0</v>
      </c>
      <c r="L46" s="337">
        <f t="shared" si="49"/>
        <v>0</v>
      </c>
      <c r="M46" s="337">
        <f t="shared" si="49"/>
        <v>0</v>
      </c>
      <c r="N46" s="337">
        <f t="shared" si="49"/>
        <v>0</v>
      </c>
    </row>
    <row r="48" spans="1:14" x14ac:dyDescent="0.4">
      <c r="D48" s="300"/>
      <c r="E48" s="141"/>
    </row>
    <row r="51" spans="5:5" x14ac:dyDescent="0.4">
      <c r="E51" s="299"/>
    </row>
  </sheetData>
  <mergeCells count="6">
    <mergeCell ref="B46:C46"/>
    <mergeCell ref="A5:A9"/>
    <mergeCell ref="A11:A20"/>
    <mergeCell ref="A28:A38"/>
    <mergeCell ref="A40:A46"/>
    <mergeCell ref="A21:B26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2</vt:i4>
      </vt:variant>
    </vt:vector>
  </HeadingPairs>
  <TitlesOfParts>
    <vt:vector size="13" baseType="lpstr">
      <vt:lpstr>목차</vt:lpstr>
      <vt:lpstr>목차2</vt:lpstr>
      <vt:lpstr>코드 단어장</vt:lpstr>
      <vt:lpstr>자체Q&amp;A</vt:lpstr>
      <vt:lpstr>할일리스트</vt:lpstr>
      <vt:lpstr>과외</vt:lpstr>
      <vt:lpstr>Sheet2</vt:lpstr>
      <vt:lpstr>커밋전 체크</vt:lpstr>
      <vt:lpstr>Sheet1</vt:lpstr>
      <vt:lpstr>C reviw</vt:lpstr>
      <vt:lpstr>개념</vt:lpstr>
      <vt:lpstr>목차!Print_Area</vt:lpstr>
      <vt:lpstr>할일리스트!Print_Area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k</cp:lastModifiedBy>
  <cp:lastPrinted>2021-08-14T08:30:28Z</cp:lastPrinted>
  <dcterms:created xsi:type="dcterms:W3CDTF">2015-06-05T18:19:34Z</dcterms:created>
  <dcterms:modified xsi:type="dcterms:W3CDTF">2022-01-19T03:02:56Z</dcterms:modified>
</cp:coreProperties>
</file>