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1"/>
  </bookViews>
  <sheets>
    <sheet name="test" sheetId="8" r:id="rId1"/>
    <sheet name="overall" sheetId="9" r:id="rId2"/>
    <sheet name="size" sheetId="7" r:id="rId3"/>
    <sheet name="mar-n" sheetId="6" r:id="rId4"/>
    <sheet name="mnar" sheetId="1" r:id="rId5"/>
    <sheet name="mar-o" sheetId="3" r:id="rId6"/>
    <sheet name="npm" sheetId="4" r:id="rId7"/>
    <sheet name="var" sheetId="2" r:id="rId8"/>
    <sheet name="sort" sheetId="5" r:id="rId9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9" l="1"/>
  <c r="P9" i="9"/>
  <c r="P8" i="9"/>
  <c r="Q8" i="9"/>
  <c r="R8" i="9"/>
  <c r="Q9" i="9"/>
  <c r="R9" i="9"/>
  <c r="O9" i="9"/>
  <c r="O8" i="9"/>
  <c r="P7" i="9"/>
  <c r="Q7" i="9"/>
  <c r="R7" i="9"/>
  <c r="O7" i="9"/>
  <c r="P6" i="9"/>
  <c r="Q6" i="9"/>
  <c r="R6" i="9"/>
  <c r="O6" i="9"/>
  <c r="N1" i="9"/>
  <c r="N28" i="9"/>
  <c r="N27" i="9"/>
  <c r="N21" i="9"/>
  <c r="K21" i="9"/>
  <c r="K22" i="9"/>
  <c r="G31" i="9"/>
  <c r="L22" i="9"/>
  <c r="M22" i="9"/>
  <c r="N22" i="9"/>
  <c r="O22" i="9"/>
  <c r="P22" i="9"/>
  <c r="Q22" i="9"/>
  <c r="R22" i="9"/>
  <c r="L25" i="9"/>
  <c r="M25" i="9"/>
  <c r="N25" i="9"/>
  <c r="O25" i="9"/>
  <c r="P25" i="9"/>
  <c r="Q25" i="9"/>
  <c r="R25" i="9"/>
  <c r="L28" i="9"/>
  <c r="M28" i="9"/>
  <c r="O28" i="9"/>
  <c r="P28" i="9"/>
  <c r="Q28" i="9"/>
  <c r="R28" i="9"/>
  <c r="K25" i="9"/>
  <c r="K28" i="9"/>
  <c r="L21" i="9"/>
  <c r="M21" i="9"/>
  <c r="O21" i="9"/>
  <c r="P21" i="9"/>
  <c r="Q21" i="9"/>
  <c r="R21" i="9"/>
  <c r="L24" i="9"/>
  <c r="M24" i="9"/>
  <c r="N24" i="9"/>
  <c r="O24" i="9"/>
  <c r="P24" i="9"/>
  <c r="Q24" i="9"/>
  <c r="R24" i="9"/>
  <c r="L27" i="9"/>
  <c r="M27" i="9"/>
  <c r="O27" i="9"/>
  <c r="P27" i="9"/>
  <c r="Q27" i="9"/>
  <c r="R27" i="9"/>
  <c r="K24" i="9"/>
  <c r="K27" i="9"/>
  <c r="K19" i="9"/>
  <c r="K18" i="9"/>
  <c r="K16" i="9"/>
  <c r="K15" i="9"/>
  <c r="K13" i="9"/>
  <c r="K12" i="9"/>
  <c r="L13" i="9"/>
  <c r="M13" i="9"/>
  <c r="N13" i="9"/>
  <c r="O13" i="9"/>
  <c r="P13" i="9"/>
  <c r="Q13" i="9"/>
  <c r="R13" i="9"/>
  <c r="L16" i="9"/>
  <c r="M16" i="9"/>
  <c r="N16" i="9"/>
  <c r="O16" i="9"/>
  <c r="P16" i="9"/>
  <c r="Q16" i="9"/>
  <c r="R16" i="9"/>
  <c r="L19" i="9"/>
  <c r="M19" i="9"/>
  <c r="N19" i="9"/>
  <c r="O19" i="9"/>
  <c r="P19" i="9"/>
  <c r="Q19" i="9"/>
  <c r="R19" i="9"/>
  <c r="L12" i="9"/>
  <c r="M12" i="9"/>
  <c r="N12" i="9"/>
  <c r="O12" i="9"/>
  <c r="P12" i="9"/>
  <c r="Q12" i="9"/>
  <c r="R12" i="9"/>
  <c r="L15" i="9"/>
  <c r="M15" i="9"/>
  <c r="N15" i="9"/>
  <c r="O15" i="9"/>
  <c r="P15" i="9"/>
  <c r="Q15" i="9"/>
  <c r="R15" i="9"/>
  <c r="L18" i="9"/>
  <c r="M18" i="9"/>
  <c r="N18" i="9"/>
  <c r="O18" i="9"/>
  <c r="P18" i="9"/>
  <c r="Q18" i="9"/>
  <c r="R18" i="9"/>
  <c r="L1" i="9"/>
  <c r="M1" i="9"/>
  <c r="O1" i="9"/>
  <c r="P1" i="9"/>
  <c r="Q1" i="9"/>
  <c r="R1" i="9"/>
  <c r="L2" i="9"/>
  <c r="M2" i="9"/>
  <c r="N2" i="9"/>
  <c r="O2" i="9"/>
  <c r="P2" i="9"/>
  <c r="Q2" i="9"/>
  <c r="R2" i="9"/>
  <c r="L3" i="9"/>
  <c r="M3" i="9"/>
  <c r="N3" i="9"/>
  <c r="O3" i="9"/>
  <c r="P3" i="9"/>
  <c r="Q3" i="9"/>
  <c r="R3" i="9"/>
  <c r="L4" i="9"/>
  <c r="M4" i="9"/>
  <c r="N4" i="9"/>
  <c r="O4" i="9"/>
  <c r="Q4" i="9"/>
  <c r="R4" i="9"/>
  <c r="K2" i="9"/>
  <c r="K3" i="9"/>
  <c r="K4" i="9"/>
  <c r="K1" i="9"/>
  <c r="F32" i="9"/>
  <c r="F31" i="9"/>
  <c r="H31" i="9"/>
  <c r="I31" i="9"/>
  <c r="G32" i="9"/>
  <c r="H32" i="9"/>
  <c r="I32" i="9"/>
  <c r="F33" i="9"/>
  <c r="G33" i="9"/>
  <c r="H33" i="9"/>
  <c r="I33" i="9"/>
  <c r="G30" i="9"/>
  <c r="H30" i="9"/>
  <c r="I30" i="9"/>
  <c r="F30" i="9"/>
  <c r="G29" i="9"/>
  <c r="H29" i="9"/>
  <c r="I29" i="9"/>
  <c r="F29" i="9"/>
  <c r="F28" i="9"/>
  <c r="G28" i="9"/>
  <c r="H28" i="9"/>
  <c r="I28" i="9"/>
  <c r="G27" i="9"/>
  <c r="H27" i="9"/>
  <c r="I27" i="9"/>
  <c r="F27" i="9"/>
  <c r="I26" i="9"/>
  <c r="H26" i="9"/>
  <c r="G26" i="9"/>
  <c r="F26" i="9"/>
  <c r="D6" i="4"/>
  <c r="F6" i="4"/>
  <c r="F7" i="4"/>
  <c r="F8" i="4"/>
  <c r="F5" i="4"/>
  <c r="H6" i="4"/>
  <c r="H7" i="4"/>
  <c r="H8" i="4"/>
  <c r="H5" i="4"/>
  <c r="K11" i="7"/>
  <c r="L11" i="7"/>
  <c r="M11" i="7"/>
  <c r="J11" i="7"/>
  <c r="M10" i="7"/>
  <c r="L10" i="7"/>
  <c r="K10" i="7"/>
  <c r="J10" i="7"/>
  <c r="F13" i="7"/>
  <c r="E13" i="7"/>
  <c r="E12" i="7"/>
  <c r="F12" i="7"/>
  <c r="B12" i="7"/>
  <c r="B13" i="7"/>
  <c r="G12" i="7"/>
  <c r="G13" i="7"/>
  <c r="H12" i="7"/>
  <c r="H13" i="7"/>
  <c r="C12" i="7"/>
  <c r="C13" i="7"/>
  <c r="D12" i="7"/>
  <c r="D13" i="7"/>
  <c r="A13" i="7"/>
  <c r="A12" i="7"/>
  <c r="M2" i="7"/>
  <c r="M3" i="7"/>
  <c r="M4" i="7"/>
  <c r="M5" i="7"/>
  <c r="M6" i="7"/>
  <c r="M7" i="7"/>
  <c r="M8" i="7"/>
  <c r="L2" i="7"/>
  <c r="L3" i="7"/>
  <c r="L4" i="7"/>
  <c r="L5" i="7"/>
  <c r="L6" i="7"/>
  <c r="L7" i="7"/>
  <c r="L8" i="7"/>
  <c r="K2" i="7"/>
  <c r="K3" i="7"/>
  <c r="K4" i="7"/>
  <c r="K5" i="7"/>
  <c r="K6" i="7"/>
  <c r="K7" i="7"/>
  <c r="K8" i="7"/>
  <c r="L1" i="7"/>
  <c r="M1" i="7"/>
  <c r="K1" i="7"/>
  <c r="J2" i="7"/>
  <c r="J3" i="7"/>
  <c r="J4" i="7"/>
  <c r="J5" i="7"/>
  <c r="J6" i="7"/>
  <c r="J7" i="7"/>
  <c r="J8" i="7"/>
  <c r="J1" i="7"/>
  <c r="G16" i="7"/>
  <c r="G17" i="7"/>
  <c r="G18" i="7"/>
  <c r="G15" i="7"/>
  <c r="E16" i="7"/>
  <c r="E17" i="7"/>
  <c r="E18" i="7"/>
  <c r="E15" i="7"/>
  <c r="C16" i="7"/>
  <c r="C17" i="7"/>
  <c r="C18" i="7"/>
  <c r="C15" i="7"/>
  <c r="A16" i="7"/>
  <c r="A17" i="7"/>
  <c r="A18" i="7"/>
  <c r="A15" i="7"/>
  <c r="G14" i="7"/>
  <c r="E14" i="7"/>
  <c r="C14" i="7"/>
  <c r="A14" i="7"/>
  <c r="H14" i="7"/>
  <c r="H15" i="7"/>
  <c r="H16" i="7"/>
  <c r="H17" i="7"/>
  <c r="H18" i="7"/>
  <c r="F18" i="7"/>
  <c r="F17" i="7"/>
  <c r="F16" i="7"/>
  <c r="F15" i="7"/>
  <c r="F14" i="7"/>
  <c r="D15" i="7"/>
  <c r="D16" i="7"/>
  <c r="D17" i="7"/>
  <c r="D18" i="7"/>
  <c r="D14" i="7"/>
  <c r="B14" i="7"/>
  <c r="B16" i="7"/>
  <c r="B17" i="7"/>
  <c r="B15" i="7"/>
  <c r="B18" i="7"/>
  <c r="B10" i="7"/>
  <c r="C10" i="7"/>
  <c r="D10" i="7"/>
  <c r="E10" i="7"/>
  <c r="F10" i="7"/>
  <c r="G10" i="7"/>
  <c r="H10" i="7"/>
  <c r="A10" i="7"/>
  <c r="D15" i="1"/>
  <c r="E15" i="1"/>
  <c r="K22" i="1"/>
  <c r="K17" i="1"/>
  <c r="K14" i="1"/>
  <c r="B4" i="1"/>
  <c r="K16" i="1"/>
  <c r="B10" i="1"/>
  <c r="C15" i="1"/>
  <c r="M7" i="1"/>
  <c r="K7" i="1"/>
  <c r="B8" i="1"/>
  <c r="C7" i="1"/>
  <c r="L7" i="1"/>
  <c r="K15" i="1"/>
  <c r="B9" i="1"/>
  <c r="C9" i="1"/>
  <c r="N7" i="1"/>
  <c r="E8" i="1"/>
  <c r="C10" i="1"/>
  <c r="E18" i="1"/>
  <c r="C14" i="1"/>
  <c r="L22" i="1"/>
  <c r="C8" i="1"/>
  <c r="M17" i="1"/>
  <c r="B10" i="6"/>
  <c r="C10" i="6"/>
  <c r="K10" i="6"/>
  <c r="K4" i="6"/>
  <c r="D10" i="6"/>
  <c r="L10" i="6"/>
  <c r="L3" i="6"/>
  <c r="L4" i="6"/>
  <c r="M4" i="6"/>
  <c r="J4" i="6"/>
  <c r="J7" i="6"/>
  <c r="J8" i="6"/>
  <c r="B8" i="6"/>
  <c r="B7" i="6"/>
  <c r="M7" i="6"/>
  <c r="M8" i="6"/>
  <c r="M9" i="6"/>
  <c r="E9" i="6"/>
  <c r="E10" i="6"/>
  <c r="E7" i="6"/>
  <c r="E11" i="6"/>
  <c r="E13" i="6"/>
  <c r="L7" i="6"/>
  <c r="L8" i="6"/>
  <c r="L9" i="6"/>
  <c r="D9" i="6"/>
  <c r="D19" i="6"/>
  <c r="D16" i="6"/>
  <c r="D17" i="6"/>
  <c r="D13" i="6"/>
  <c r="D9" i="4"/>
  <c r="D16" i="4"/>
  <c r="D23" i="4"/>
  <c r="E16" i="4"/>
  <c r="D17" i="4"/>
  <c r="D3" i="4"/>
  <c r="C6" i="4"/>
  <c r="E6" i="4"/>
  <c r="B6" i="4"/>
  <c r="E9" i="4"/>
  <c r="B9" i="4"/>
  <c r="C9" i="4"/>
  <c r="A9" i="4"/>
  <c r="K7" i="6"/>
  <c r="K8" i="6"/>
  <c r="C8" i="6"/>
  <c r="C19" i="6"/>
  <c r="C16" i="6"/>
  <c r="C17" i="6"/>
  <c r="E19" i="6"/>
  <c r="E16" i="6"/>
  <c r="E17" i="6"/>
  <c r="B19" i="6"/>
  <c r="B16" i="6"/>
  <c r="B17" i="6"/>
  <c r="J10" i="6"/>
  <c r="B11" i="6"/>
  <c r="K9" i="6"/>
  <c r="M10" i="6"/>
  <c r="J9" i="6"/>
  <c r="C7" i="6"/>
  <c r="D7" i="6"/>
  <c r="D8" i="6"/>
  <c r="E8" i="6"/>
  <c r="C9" i="6"/>
  <c r="B9" i="6"/>
  <c r="G6" i="3"/>
  <c r="C12" i="6"/>
  <c r="E12" i="6"/>
  <c r="E6" i="6"/>
  <c r="D6" i="6"/>
  <c r="E5" i="6"/>
  <c r="D5" i="6"/>
  <c r="C6" i="6"/>
  <c r="B6" i="6"/>
  <c r="C5" i="6"/>
  <c r="C11" i="6"/>
  <c r="D11" i="6"/>
  <c r="D12" i="6"/>
  <c r="C13" i="6"/>
  <c r="C4" i="6"/>
  <c r="D4" i="6"/>
  <c r="E4" i="6"/>
  <c r="J3" i="6"/>
  <c r="K3" i="6"/>
  <c r="M3" i="6"/>
  <c r="D7" i="5"/>
  <c r="F7" i="5"/>
  <c r="D2" i="5"/>
  <c r="F2" i="5"/>
  <c r="D8" i="5"/>
  <c r="F8" i="5"/>
  <c r="D3" i="5"/>
  <c r="F3" i="5"/>
  <c r="D14" i="5"/>
  <c r="F14" i="5"/>
  <c r="D15" i="5"/>
  <c r="F15" i="5"/>
  <c r="D17" i="5"/>
  <c r="F17" i="5"/>
  <c r="D16" i="5"/>
  <c r="F16" i="5"/>
  <c r="D1" i="5"/>
  <c r="F1" i="5"/>
  <c r="D9" i="5"/>
  <c r="F9" i="5"/>
  <c r="D11" i="5"/>
  <c r="F11" i="5"/>
  <c r="D12" i="5"/>
  <c r="F12" i="5"/>
  <c r="D18" i="5"/>
  <c r="F18" i="5"/>
  <c r="D4" i="5"/>
  <c r="F4" i="5"/>
  <c r="D10" i="5"/>
  <c r="F10" i="5"/>
  <c r="D5" i="5"/>
  <c r="F5" i="5"/>
  <c r="D13" i="5"/>
  <c r="F13" i="5"/>
  <c r="D6" i="5"/>
  <c r="F6" i="5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C18" i="1"/>
  <c r="C19" i="1"/>
  <c r="C16" i="1"/>
  <c r="C17" i="1"/>
  <c r="C13" i="1"/>
  <c r="M14" i="1"/>
  <c r="D4" i="1"/>
  <c r="M16" i="1"/>
  <c r="D10" i="1"/>
  <c r="D18" i="1"/>
  <c r="D19" i="1"/>
  <c r="D16" i="1"/>
  <c r="D17" i="1"/>
  <c r="M15" i="1"/>
  <c r="D9" i="1"/>
  <c r="D13" i="1"/>
  <c r="E19" i="1"/>
  <c r="E16" i="1"/>
  <c r="E17" i="1"/>
  <c r="E13" i="1"/>
  <c r="B14" i="1"/>
  <c r="B18" i="1"/>
  <c r="B19" i="1"/>
  <c r="B16" i="1"/>
  <c r="B12" i="1"/>
  <c r="C12" i="1"/>
  <c r="D8" i="1"/>
  <c r="D12" i="1"/>
  <c r="E12" i="1"/>
  <c r="B17" i="1"/>
  <c r="B13" i="1"/>
  <c r="E11" i="1"/>
  <c r="M6" i="1"/>
  <c r="D7" i="1"/>
  <c r="D11" i="1"/>
  <c r="C11" i="1"/>
  <c r="K6" i="1"/>
  <c r="B7" i="1"/>
  <c r="B11" i="1"/>
  <c r="B37" i="1"/>
  <c r="C37" i="1"/>
  <c r="L14" i="1"/>
  <c r="C3" i="1"/>
  <c r="C4" i="1"/>
  <c r="K13" i="1"/>
  <c r="L13" i="1"/>
  <c r="L16" i="1"/>
  <c r="B15" i="1"/>
  <c r="E14" i="1"/>
  <c r="D37" i="1"/>
  <c r="E37" i="1"/>
  <c r="N14" i="1"/>
  <c r="G26" i="1"/>
  <c r="N20" i="1"/>
  <c r="E3" i="1"/>
  <c r="E4" i="1"/>
  <c r="M13" i="1"/>
  <c r="N13" i="1"/>
  <c r="N16" i="1"/>
  <c r="E10" i="1"/>
  <c r="D14" i="1"/>
  <c r="M20" i="1"/>
  <c r="M22" i="1"/>
  <c r="N22" i="1"/>
  <c r="D3" i="1"/>
  <c r="B3" i="1"/>
  <c r="N15" i="1"/>
  <c r="E9" i="1"/>
  <c r="L15" i="1"/>
  <c r="N5" i="1"/>
  <c r="M5" i="1"/>
  <c r="N6" i="1"/>
  <c r="L5" i="1"/>
  <c r="K5" i="1"/>
  <c r="L6" i="1"/>
  <c r="E7" i="1"/>
  <c r="D6" i="1"/>
  <c r="D5" i="1"/>
  <c r="B6" i="1"/>
  <c r="B5" i="1"/>
  <c r="E5" i="1"/>
  <c r="C5" i="1"/>
  <c r="E6" i="1"/>
  <c r="C6" i="1"/>
  <c r="E20" i="1"/>
  <c r="C20" i="1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N21" i="3"/>
  <c r="J14" i="3"/>
  <c r="E19" i="3"/>
  <c r="E20" i="3"/>
  <c r="N14" i="3"/>
  <c r="J10" i="3"/>
  <c r="K21" i="3"/>
  <c r="G14" i="3"/>
  <c r="D20" i="3"/>
  <c r="K14" i="3"/>
  <c r="G10" i="3"/>
  <c r="L21" i="3"/>
  <c r="H14" i="3"/>
  <c r="L14" i="3"/>
  <c r="H10" i="3"/>
  <c r="B23" i="4"/>
  <c r="G10" i="4"/>
  <c r="G11" i="4"/>
  <c r="G12" i="4"/>
  <c r="G13" i="4"/>
  <c r="F13" i="4"/>
  <c r="C8" i="4"/>
  <c r="I10" i="4"/>
  <c r="H10" i="4"/>
  <c r="E5" i="4"/>
  <c r="F10" i="4"/>
  <c r="C5" i="4"/>
  <c r="F12" i="4"/>
  <c r="C7" i="4"/>
  <c r="I11" i="4"/>
  <c r="I12" i="4"/>
  <c r="H12" i="4"/>
  <c r="E7" i="4"/>
  <c r="I13" i="4"/>
  <c r="H13" i="4"/>
  <c r="E8" i="4"/>
  <c r="F11" i="4"/>
  <c r="H11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  <c r="B4" i="6"/>
  <c r="B13" i="6"/>
  <c r="B12" i="6"/>
  <c r="B5" i="6"/>
  <c r="B17" i="4"/>
  <c r="C17" i="4"/>
  <c r="B18" i="4"/>
  <c r="B8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D7" i="4"/>
  <c r="E10" i="4"/>
  <c r="E14" i="4"/>
  <c r="E3" i="4"/>
  <c r="E4" i="4"/>
  <c r="D4" i="4"/>
  <c r="D8" i="4"/>
  <c r="B16" i="4"/>
  <c r="C3" i="4"/>
  <c r="B3" i="4"/>
  <c r="B10" i="4"/>
  <c r="D10" i="4"/>
  <c r="C15" i="4"/>
  <c r="E15" i="4"/>
</calcChain>
</file>

<file path=xl/sharedStrings.xml><?xml version="1.0" encoding="utf-8"?>
<sst xmlns="http://schemas.openxmlformats.org/spreadsheetml/2006/main" count="264" uniqueCount="70">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</sst>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  <xf numFmtId="2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B32"/>
  <sheetViews>
    <sheetView workbookViewId="0">
      <selection activeCell="E32" sqref="A1:E32"/>
    </sheetView>
  </sheetViews>
  <sheetFormatPr baseColWidth="10" defaultRowHeight="16" x14ac:dyDescent="0.2"/>
  <sheetData>
    <row r="17" spans="2:2" x14ac:dyDescent="0.2">
      <c r="B17" s="20"/>
    </row>
    <row r="18" spans="2:2" x14ac:dyDescent="0.2">
      <c r="B18" s="20"/>
    </row>
    <row r="19" spans="2:2" x14ac:dyDescent="0.2">
      <c r="B19" s="20"/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  <row r="27" spans="2:2" x14ac:dyDescent="0.2">
      <c r="B27" s="20"/>
    </row>
    <row r="28" spans="2:2" x14ac:dyDescent="0.2">
      <c r="B28" s="20"/>
    </row>
    <row r="29" spans="2:2" x14ac:dyDescent="0.2">
      <c r="B29" s="20"/>
    </row>
    <row r="30" spans="2:2" x14ac:dyDescent="0.2">
      <c r="B30" s="20"/>
    </row>
    <row r="31" spans="2:2" x14ac:dyDescent="0.2">
      <c r="B31" s="20"/>
    </row>
    <row r="32" spans="2:2" x14ac:dyDescent="0.2">
      <c r="B3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="120" zoomScaleNormal="120" workbookViewId="0">
      <selection activeCell="P7" sqref="P2:P7"/>
    </sheetView>
  </sheetViews>
  <sheetFormatPr baseColWidth="10" defaultRowHeight="16" x14ac:dyDescent="0.2"/>
  <cols>
    <col min="1" max="16384" width="10.83203125" style="3"/>
  </cols>
  <sheetData>
    <row r="1" spans="1:18" x14ac:dyDescent="0.2">
      <c r="A1" s="23" t="s">
        <v>0</v>
      </c>
      <c r="B1" s="23">
        <v>1.1672</v>
      </c>
      <c r="C1" s="23">
        <v>1.9504999999999999</v>
      </c>
      <c r="D1" s="23">
        <v>0.93799999999999994</v>
      </c>
      <c r="E1" s="23">
        <v>1.3190500000000001</v>
      </c>
      <c r="F1" s="23">
        <v>0.60899999999999999</v>
      </c>
      <c r="G1" s="23">
        <v>0.71899999999999997</v>
      </c>
      <c r="H1" s="23">
        <v>0.60399999999999998</v>
      </c>
      <c r="I1" s="23">
        <v>0.69499999999999995</v>
      </c>
      <c r="K1" s="3">
        <f>B9/B5</f>
        <v>0.9769265091893975</v>
      </c>
      <c r="L1" s="3">
        <f t="shared" ref="L1:R4" si="0">C9/C5</f>
        <v>0.94630510579627802</v>
      </c>
      <c r="M1" s="3">
        <f t="shared" si="0"/>
        <v>0.92800000000000005</v>
      </c>
      <c r="N1" s="3">
        <f>E9/E5</f>
        <v>0.90387878037519731</v>
      </c>
      <c r="O1" s="3">
        <f t="shared" si="0"/>
        <v>0.94488188976377951</v>
      </c>
      <c r="P1" s="3">
        <f t="shared" si="0"/>
        <v>0.9342465753424658</v>
      </c>
      <c r="Q1" s="3">
        <f t="shared" si="0"/>
        <v>0.96639999999999993</v>
      </c>
      <c r="R1" s="3">
        <f t="shared" si="0"/>
        <v>0.94428571428571439</v>
      </c>
    </row>
    <row r="2" spans="1:18" x14ac:dyDescent="0.2">
      <c r="A2" s="23" t="s">
        <v>1</v>
      </c>
      <c r="B2" s="23">
        <v>1.034</v>
      </c>
      <c r="C2" s="23">
        <v>1.5858590891152857</v>
      </c>
      <c r="D2" s="23">
        <v>0.91943349520045203</v>
      </c>
      <c r="E2" s="23">
        <v>1.2991219071392655</v>
      </c>
      <c r="F2" s="23">
        <v>0.57099999999999995</v>
      </c>
      <c r="G2" s="23">
        <v>0.65600000000000003</v>
      </c>
      <c r="H2" s="23">
        <v>0.58699999999999997</v>
      </c>
      <c r="I2" s="23">
        <v>0.65700000000000003</v>
      </c>
      <c r="K2" s="3">
        <f t="shared" ref="K2:K4" si="1">B10/B6</f>
        <v>0.98258542537598714</v>
      </c>
      <c r="L2" s="3">
        <f t="shared" si="0"/>
        <v>0.94776074397386734</v>
      </c>
      <c r="M2" s="3">
        <f t="shared" si="0"/>
        <v>0.94133333333333336</v>
      </c>
      <c r="N2" s="3">
        <f t="shared" si="0"/>
        <v>0.91533333333333344</v>
      </c>
      <c r="O2" s="3">
        <f t="shared" si="0"/>
        <v>0.95876288659793829</v>
      </c>
      <c r="P2" s="3">
        <f t="shared" si="0"/>
        <v>0.94345238095238093</v>
      </c>
      <c r="Q2" s="3">
        <f t="shared" si="0"/>
        <v>0.97292724196277491</v>
      </c>
      <c r="R2" s="3">
        <f t="shared" si="0"/>
        <v>0.9501510574018126</v>
      </c>
    </row>
    <row r="3" spans="1:18" x14ac:dyDescent="0.2">
      <c r="A3" s="23" t="s">
        <v>13</v>
      </c>
      <c r="B3" s="23">
        <v>0.91373956998807504</v>
      </c>
      <c r="C3" s="23">
        <v>1.1808892916574876</v>
      </c>
      <c r="D3" s="23">
        <v>0.99199999999999999</v>
      </c>
      <c r="E3" s="23">
        <v>1.512132895783612</v>
      </c>
      <c r="F3" s="23">
        <v>0.79800000000000004</v>
      </c>
      <c r="G3" s="23">
        <v>0.96799999999999997</v>
      </c>
      <c r="H3" s="23">
        <v>0.77500000000000002</v>
      </c>
      <c r="I3" s="23">
        <v>1.069</v>
      </c>
      <c r="K3" s="3">
        <f t="shared" si="1"/>
        <v>0.98465719011109243</v>
      </c>
      <c r="L3" s="3">
        <f t="shared" si="0"/>
        <v>0.94766289200446474</v>
      </c>
      <c r="M3" s="3">
        <f t="shared" si="0"/>
        <v>0.95466666666666689</v>
      </c>
      <c r="N3" s="3">
        <f t="shared" si="0"/>
        <v>0.92866666666666664</v>
      </c>
      <c r="O3" s="3">
        <f t="shared" si="0"/>
        <v>0.97113752122241082</v>
      </c>
      <c r="P3" s="3">
        <f t="shared" si="0"/>
        <v>0.95125553914327909</v>
      </c>
      <c r="Q3" s="3">
        <f t="shared" si="0"/>
        <v>0.97836938435940102</v>
      </c>
      <c r="R3" s="3">
        <f t="shared" si="0"/>
        <v>0.95386904761904756</v>
      </c>
    </row>
    <row r="4" spans="1:18" x14ac:dyDescent="0.2">
      <c r="A4" s="23" t="s">
        <v>14</v>
      </c>
      <c r="B4" s="23">
        <v>1.1904630849220104</v>
      </c>
      <c r="C4" s="23">
        <v>2.2434360126916975</v>
      </c>
      <c r="D4" s="23">
        <v>0.90991928477319794</v>
      </c>
      <c r="E4" s="23">
        <v>1.2791421661462539</v>
      </c>
      <c r="F4" s="23">
        <v>0.59499999999999997</v>
      </c>
      <c r="G4" s="23">
        <v>0.71399999999999997</v>
      </c>
      <c r="H4" s="23">
        <v>0.60099999999999998</v>
      </c>
      <c r="I4" s="23">
        <v>0.69099999999999995</v>
      </c>
      <c r="K4" s="3">
        <f t="shared" si="1"/>
        <v>0.99184143222506382</v>
      </c>
      <c r="L4" s="3">
        <f t="shared" si="0"/>
        <v>0.95399999999999996</v>
      </c>
      <c r="M4" s="3">
        <f t="shared" si="0"/>
        <v>0.96799999999999986</v>
      </c>
      <c r="N4" s="3">
        <f t="shared" si="0"/>
        <v>0.94199999999999995</v>
      </c>
      <c r="O4" s="3">
        <f t="shared" si="0"/>
        <v>0.98537477148080432</v>
      </c>
      <c r="P4" s="3">
        <f>G12/G8</f>
        <v>0.95915032679738554</v>
      </c>
      <c r="Q4" s="3">
        <f t="shared" si="0"/>
        <v>0.98791018998272884</v>
      </c>
      <c r="R4" s="3">
        <f t="shared" si="0"/>
        <v>0.95873015873015865</v>
      </c>
    </row>
    <row r="5" spans="1:18" x14ac:dyDescent="0.2">
      <c r="A5" s="23" t="s">
        <v>6</v>
      </c>
      <c r="B5" s="23">
        <v>0.85299999999999998</v>
      </c>
      <c r="C5" s="23">
        <v>1.0619267281895</v>
      </c>
      <c r="D5" s="23">
        <v>0.8911988079553298</v>
      </c>
      <c r="E5" s="23">
        <v>1.1688433778601299</v>
      </c>
      <c r="F5" s="23">
        <v>0.63500000000000001</v>
      </c>
      <c r="G5" s="23">
        <v>0.73</v>
      </c>
      <c r="H5" s="23">
        <v>0.625</v>
      </c>
      <c r="I5" s="23">
        <v>0.7</v>
      </c>
    </row>
    <row r="6" spans="1:18" x14ac:dyDescent="0.2">
      <c r="A6" s="23" t="s">
        <v>11</v>
      </c>
      <c r="B6" s="23">
        <v>0.84199999999999997</v>
      </c>
      <c r="C6" s="23">
        <v>1.04718280511614</v>
      </c>
      <c r="D6" s="23">
        <v>0.86254894786373038</v>
      </c>
      <c r="E6" s="23">
        <v>1.1374616769277222</v>
      </c>
      <c r="F6" s="23">
        <v>0.58199999999999996</v>
      </c>
      <c r="G6" s="23">
        <v>0.67200000000000004</v>
      </c>
      <c r="H6" s="23">
        <v>0.59099999999999997</v>
      </c>
      <c r="I6" s="23">
        <v>0.66200000000000003</v>
      </c>
      <c r="O6" s="3">
        <f>F9/F1</f>
        <v>0.98522167487684731</v>
      </c>
      <c r="P6" s="3">
        <f t="shared" ref="P6:R7" si="2">G9/G1</f>
        <v>0.94853963838664823</v>
      </c>
      <c r="Q6" s="3">
        <f t="shared" si="2"/>
        <v>1</v>
      </c>
      <c r="R6" s="3">
        <f t="shared" si="2"/>
        <v>0.95107913669064759</v>
      </c>
    </row>
    <row r="7" spans="1:18" x14ac:dyDescent="0.2">
      <c r="A7" s="23" t="s">
        <v>7</v>
      </c>
      <c r="B7" s="23">
        <v>0.79300000000000004</v>
      </c>
      <c r="C7" s="23">
        <v>1.03675089515936</v>
      </c>
      <c r="D7" s="23">
        <v>0.80673728652989496</v>
      </c>
      <c r="E7" s="23">
        <v>1.0575957780037335</v>
      </c>
      <c r="F7" s="23">
        <v>0.58899999999999997</v>
      </c>
      <c r="G7" s="23">
        <v>0.67700000000000005</v>
      </c>
      <c r="H7" s="23">
        <v>0.60099999999999998</v>
      </c>
      <c r="I7" s="23">
        <v>0.67200000000000004</v>
      </c>
      <c r="O7" s="3">
        <f t="shared" ref="O7:O8" si="3">F10/F2</f>
        <v>0.9772329246935203</v>
      </c>
      <c r="P7" s="3">
        <f t="shared" si="2"/>
        <v>0.96646341463414631</v>
      </c>
      <c r="Q7" s="3">
        <f t="shared" si="2"/>
        <v>0.97955706984667801</v>
      </c>
      <c r="R7" s="3">
        <f t="shared" si="2"/>
        <v>0.9573820395738204</v>
      </c>
    </row>
    <row r="8" spans="1:18" x14ac:dyDescent="0.2">
      <c r="A8" s="23" t="s">
        <v>12</v>
      </c>
      <c r="B8" s="23">
        <v>0.78200000000000003</v>
      </c>
      <c r="C8" s="23">
        <v>1.0235849056603774</v>
      </c>
      <c r="D8" s="23">
        <v>0.78409090909090917</v>
      </c>
      <c r="E8" s="23">
        <v>1.0332569002123142</v>
      </c>
      <c r="F8" s="23">
        <v>0.54700000000000004</v>
      </c>
      <c r="G8" s="23">
        <v>0.61199999999999999</v>
      </c>
      <c r="H8" s="23">
        <v>0.57899999999999996</v>
      </c>
      <c r="I8" s="23">
        <v>0.63</v>
      </c>
      <c r="O8" s="3">
        <f>F11/F1</f>
        <v>0.93924466338259438</v>
      </c>
      <c r="P8" s="3">
        <f t="shared" ref="P8:R8" si="4">G11/G1</f>
        <v>0.89568845618915161</v>
      </c>
      <c r="Q8" s="3">
        <f t="shared" si="4"/>
        <v>0.97350993377483441</v>
      </c>
      <c r="R8" s="3">
        <f t="shared" si="4"/>
        <v>0.92230215827338136</v>
      </c>
    </row>
    <row r="9" spans="1:18" x14ac:dyDescent="0.2">
      <c r="A9" s="23" t="s">
        <v>15</v>
      </c>
      <c r="B9" s="23">
        <v>0.83331831233855602</v>
      </c>
      <c r="C9" s="23">
        <v>1.0049066848672601</v>
      </c>
      <c r="D9" s="23">
        <v>0.82703249378254606</v>
      </c>
      <c r="E9" s="23">
        <v>1.0564927268298401</v>
      </c>
      <c r="F9" s="23">
        <v>0.6</v>
      </c>
      <c r="G9" s="23">
        <v>0.68200000000000005</v>
      </c>
      <c r="H9" s="23">
        <v>0.60399999999999998</v>
      </c>
      <c r="I9" s="23">
        <v>0.66100000000000003</v>
      </c>
      <c r="O9" s="3">
        <f>F12/F2</f>
        <v>0.94395796847635738</v>
      </c>
      <c r="P9" s="3">
        <f>G12/G2</f>
        <v>0.89481707317073167</v>
      </c>
      <c r="Q9" s="3">
        <f t="shared" ref="P9:R9" si="5">H12/H2</f>
        <v>0.97444633730834751</v>
      </c>
      <c r="R9" s="3">
        <f t="shared" si="5"/>
        <v>0.91933028919330284</v>
      </c>
    </row>
    <row r="10" spans="1:18" x14ac:dyDescent="0.2">
      <c r="A10" s="23" t="s">
        <v>16</v>
      </c>
      <c r="B10" s="23">
        <v>0.82733692816658111</v>
      </c>
      <c r="C10" s="23">
        <v>0.99247875445351419</v>
      </c>
      <c r="D10" s="23">
        <v>0.8119460762557249</v>
      </c>
      <c r="E10" s="23">
        <v>1.0411565882811751</v>
      </c>
      <c r="F10" s="23">
        <v>0.55800000000000005</v>
      </c>
      <c r="G10" s="23">
        <v>0.63400000000000001</v>
      </c>
      <c r="H10" s="23">
        <v>0.57499999999999996</v>
      </c>
      <c r="I10" s="23">
        <v>0.629</v>
      </c>
    </row>
    <row r="11" spans="1:18" x14ac:dyDescent="0.2">
      <c r="A11" s="23" t="s">
        <v>17</v>
      </c>
      <c r="B11" s="23">
        <v>0.78083315175809631</v>
      </c>
      <c r="C11" s="23">
        <v>0.98249035159493681</v>
      </c>
      <c r="D11" s="23">
        <v>0.77016519620720658</v>
      </c>
      <c r="E11" s="23">
        <v>0.98215394583946714</v>
      </c>
      <c r="F11" s="23">
        <v>0.57199999999999995</v>
      </c>
      <c r="G11" s="23">
        <v>0.64400000000000002</v>
      </c>
      <c r="H11" s="23">
        <v>0.58799999999999997</v>
      </c>
      <c r="I11" s="23">
        <v>0.64100000000000001</v>
      </c>
    </row>
    <row r="12" spans="1:18" x14ac:dyDescent="0.2">
      <c r="A12" s="23" t="s">
        <v>18</v>
      </c>
      <c r="B12" s="23">
        <v>0.77561999999999998</v>
      </c>
      <c r="C12" s="23">
        <v>0.97650000000000003</v>
      </c>
      <c r="D12" s="23">
        <v>0.75900000000000001</v>
      </c>
      <c r="E12" s="23">
        <v>0.97332799999999997</v>
      </c>
      <c r="F12" s="23">
        <v>0.53900000000000003</v>
      </c>
      <c r="G12" s="23">
        <v>0.58699999999999997</v>
      </c>
      <c r="H12" s="23">
        <v>0.57199999999999995</v>
      </c>
      <c r="I12" s="23">
        <v>0.60399999999999998</v>
      </c>
      <c r="K12" s="3">
        <f>B5-B6</f>
        <v>1.100000000000001E-2</v>
      </c>
      <c r="L12" s="3">
        <f>C5-C6</f>
        <v>1.4743923073359921E-2</v>
      </c>
      <c r="M12" s="3">
        <f>D5-D6</f>
        <v>2.8649860091599422E-2</v>
      </c>
      <c r="N12" s="3">
        <f>E5-E6</f>
        <v>3.1381700932407774E-2</v>
      </c>
      <c r="O12" s="3">
        <f>F5-F6</f>
        <v>5.3000000000000047E-2</v>
      </c>
      <c r="P12" s="3">
        <f>G5-G6</f>
        <v>5.799999999999994E-2</v>
      </c>
      <c r="Q12" s="3">
        <f>H5-H6</f>
        <v>3.400000000000003E-2</v>
      </c>
      <c r="R12" s="3">
        <f>I5-I6</f>
        <v>3.7999999999999923E-2</v>
      </c>
    </row>
    <row r="13" spans="1:18" x14ac:dyDescent="0.2">
      <c r="A13" s="23" t="s">
        <v>0</v>
      </c>
      <c r="B13" s="23">
        <v>2E-3</v>
      </c>
      <c r="C13" s="23">
        <v>3.0000000000000001E-3</v>
      </c>
      <c r="D13" s="23">
        <v>5.0000000000000001E-3</v>
      </c>
      <c r="E13" s="23">
        <v>7.0000000000000001E-3</v>
      </c>
      <c r="F13" s="23">
        <v>4.0000000000000001E-3</v>
      </c>
      <c r="G13" s="23">
        <v>6.0000000000000001E-3</v>
      </c>
      <c r="H13" s="23">
        <v>3.0000000000000001E-3</v>
      </c>
      <c r="I13" s="23">
        <v>5.0000000000000001E-3</v>
      </c>
      <c r="K13" s="3">
        <f>B17+B18</f>
        <v>8.0000000000000002E-3</v>
      </c>
      <c r="L13" s="3">
        <f>C17+C18</f>
        <v>1.0999999999999999E-2</v>
      </c>
      <c r="M13" s="3">
        <f>D17+D18</f>
        <v>1.7000000000000001E-2</v>
      </c>
      <c r="N13" s="3">
        <f>E17+E18</f>
        <v>2.3E-2</v>
      </c>
      <c r="O13" s="3">
        <f>F17+F18</f>
        <v>1.3000000000000001E-2</v>
      </c>
      <c r="P13" s="3">
        <f>G17+G18</f>
        <v>2.0999999999999998E-2</v>
      </c>
      <c r="Q13" s="3">
        <f>H17+H18</f>
        <v>1.3000000000000001E-2</v>
      </c>
      <c r="R13" s="3">
        <f>I17+I18</f>
        <v>0.02</v>
      </c>
    </row>
    <row r="14" spans="1:18" x14ac:dyDescent="0.2">
      <c r="A14" s="23" t="s">
        <v>1</v>
      </c>
      <c r="B14" s="23">
        <v>5.0000000000000001E-3</v>
      </c>
      <c r="C14" s="23">
        <v>7.0000000000000001E-3</v>
      </c>
      <c r="D14" s="23">
        <v>8.9999999999999993E-3</v>
      </c>
      <c r="E14" s="23">
        <v>1.2999999999999999E-2</v>
      </c>
      <c r="F14" s="23">
        <v>7.0000000000000001E-3</v>
      </c>
      <c r="G14" s="23">
        <v>1.2999999999999999E-2</v>
      </c>
      <c r="H14" s="23">
        <v>8.0000000000000002E-3</v>
      </c>
      <c r="I14" s="23">
        <v>1.4E-2</v>
      </c>
    </row>
    <row r="15" spans="1:18" x14ac:dyDescent="0.2">
      <c r="A15" s="23" t="s">
        <v>13</v>
      </c>
      <c r="B15" s="23">
        <v>3.0000000000000001E-3</v>
      </c>
      <c r="C15" s="23">
        <v>4.0000000000000001E-3</v>
      </c>
      <c r="D15" s="23">
        <v>1.2E-2</v>
      </c>
      <c r="E15" s="23">
        <v>0.02</v>
      </c>
      <c r="F15" s="23">
        <v>0.01</v>
      </c>
      <c r="G15" s="23">
        <v>1.6E-2</v>
      </c>
      <c r="H15" s="23">
        <v>1.0999999999999999E-2</v>
      </c>
      <c r="I15" s="23">
        <v>1.7000000000000001E-2</v>
      </c>
      <c r="K15" s="3">
        <f>B6-B7</f>
        <v>4.8999999999999932E-2</v>
      </c>
      <c r="L15" s="3">
        <f>C6-C7</f>
        <v>1.0431909956780006E-2</v>
      </c>
      <c r="M15" s="3">
        <f>D6-D7</f>
        <v>5.5811661333835416E-2</v>
      </c>
      <c r="N15" s="3">
        <f>E6-E7</f>
        <v>7.9865898923988654E-2</v>
      </c>
      <c r="O15" s="3">
        <f>F6-F7</f>
        <v>-7.0000000000000062E-3</v>
      </c>
      <c r="P15" s="3">
        <f>G6-G7</f>
        <v>-5.0000000000000044E-3</v>
      </c>
      <c r="Q15" s="3">
        <f>H6-H7</f>
        <v>-1.0000000000000009E-2</v>
      </c>
      <c r="R15" s="3">
        <f>I6-I7</f>
        <v>-1.0000000000000009E-2</v>
      </c>
    </row>
    <row r="16" spans="1:18" x14ac:dyDescent="0.2">
      <c r="A16" s="23" t="s">
        <v>14</v>
      </c>
      <c r="B16" s="23">
        <v>6.0000000000000001E-3</v>
      </c>
      <c r="C16" s="23">
        <v>0.01</v>
      </c>
      <c r="D16" s="23">
        <v>5.0000000000000001E-3</v>
      </c>
      <c r="E16" s="23">
        <v>8.9999999999999993E-3</v>
      </c>
      <c r="F16" s="23">
        <v>5.0000000000000001E-3</v>
      </c>
      <c r="G16" s="23">
        <v>8.9999999999999993E-3</v>
      </c>
      <c r="H16" s="23">
        <v>5.0000000000000001E-3</v>
      </c>
      <c r="I16" s="23">
        <v>8.9999999999999993E-3</v>
      </c>
      <c r="K16" s="3">
        <f>B18+B19</f>
        <v>7.0000000000000001E-3</v>
      </c>
      <c r="L16" s="3">
        <f>C18+C19</f>
        <v>9.0000000000000011E-3</v>
      </c>
      <c r="M16" s="3">
        <f>D18+D19</f>
        <v>1.2999999999999999E-2</v>
      </c>
      <c r="N16" s="3">
        <f>E18+E19</f>
        <v>1.7000000000000001E-2</v>
      </c>
      <c r="O16" s="3">
        <f>F18+F19</f>
        <v>0.01</v>
      </c>
      <c r="P16" s="3">
        <f>G18+G19</f>
        <v>1.7000000000000001E-2</v>
      </c>
      <c r="Q16" s="3">
        <f>H18+H19</f>
        <v>1.0999999999999999E-2</v>
      </c>
      <c r="R16" s="3">
        <f>I18+I19</f>
        <v>1.8000000000000002E-2</v>
      </c>
    </row>
    <row r="17" spans="1:18" x14ac:dyDescent="0.2">
      <c r="A17" s="23" t="s">
        <v>6</v>
      </c>
      <c r="B17" s="23">
        <v>3.0000000000000001E-3</v>
      </c>
      <c r="C17" s="23">
        <v>5.0000000000000001E-3</v>
      </c>
      <c r="D17" s="23">
        <v>8.0000000000000002E-3</v>
      </c>
      <c r="E17" s="23">
        <v>1.2E-2</v>
      </c>
      <c r="F17" s="23">
        <v>6.0000000000000001E-3</v>
      </c>
      <c r="G17" s="23">
        <v>0.01</v>
      </c>
      <c r="H17" s="23">
        <v>5.0000000000000001E-3</v>
      </c>
      <c r="I17" s="23">
        <v>8.0000000000000002E-3</v>
      </c>
    </row>
    <row r="18" spans="1:18" x14ac:dyDescent="0.2">
      <c r="A18" s="23" t="s">
        <v>11</v>
      </c>
      <c r="B18" s="23">
        <v>5.0000000000000001E-3</v>
      </c>
      <c r="C18" s="23">
        <v>6.0000000000000001E-3</v>
      </c>
      <c r="D18" s="23">
        <v>8.9999999999999993E-3</v>
      </c>
      <c r="E18" s="23">
        <v>1.0999999999999999E-2</v>
      </c>
      <c r="F18" s="23">
        <v>7.0000000000000001E-3</v>
      </c>
      <c r="G18" s="23">
        <v>1.0999999999999999E-2</v>
      </c>
      <c r="H18" s="23">
        <v>8.0000000000000002E-3</v>
      </c>
      <c r="I18" s="23">
        <v>1.2E-2</v>
      </c>
      <c r="K18" s="3">
        <f>B7-B8</f>
        <v>1.100000000000001E-2</v>
      </c>
      <c r="L18" s="3">
        <f>C7-C8</f>
        <v>1.3165989498982622E-2</v>
      </c>
      <c r="M18" s="3">
        <f>D7-D8</f>
        <v>2.2646377438985787E-2</v>
      </c>
      <c r="N18" s="3">
        <f>E7-E8</f>
        <v>2.43388777914193E-2</v>
      </c>
      <c r="O18" s="3">
        <f>F7-F8</f>
        <v>4.1999999999999926E-2</v>
      </c>
      <c r="P18" s="3">
        <f>G7-G8</f>
        <v>6.5000000000000058E-2</v>
      </c>
      <c r="Q18" s="3">
        <f>H7-H8</f>
        <v>2.200000000000002E-2</v>
      </c>
      <c r="R18" s="3">
        <f>I7-I8</f>
        <v>4.2000000000000037E-2</v>
      </c>
    </row>
    <row r="19" spans="1:18" x14ac:dyDescent="0.2">
      <c r="A19" s="23" t="s">
        <v>7</v>
      </c>
      <c r="B19" s="23">
        <v>2E-3</v>
      </c>
      <c r="C19" s="23">
        <v>3.0000000000000001E-3</v>
      </c>
      <c r="D19" s="23">
        <v>4.0000000000000001E-3</v>
      </c>
      <c r="E19" s="23">
        <v>6.0000000000000001E-3</v>
      </c>
      <c r="F19" s="23">
        <v>3.0000000000000001E-3</v>
      </c>
      <c r="G19" s="23">
        <v>6.0000000000000001E-3</v>
      </c>
      <c r="H19" s="23">
        <v>3.0000000000000001E-3</v>
      </c>
      <c r="I19" s="23">
        <v>6.0000000000000001E-3</v>
      </c>
      <c r="K19" s="3">
        <f>B19+B20</f>
        <v>6.0000000000000001E-3</v>
      </c>
      <c r="L19" s="3">
        <f>C19+C20</f>
        <v>0.01</v>
      </c>
      <c r="M19" s="3">
        <f>D19+D20</f>
        <v>1.0999999999999999E-2</v>
      </c>
      <c r="N19" s="3">
        <f>E19+E20</f>
        <v>1.9E-2</v>
      </c>
      <c r="O19" s="3">
        <f>F19+F20</f>
        <v>9.0000000000000011E-3</v>
      </c>
      <c r="P19" s="3">
        <f>G19+G20</f>
        <v>1.9E-2</v>
      </c>
      <c r="Q19" s="3">
        <f>H19+H20</f>
        <v>9.0000000000000011E-3</v>
      </c>
      <c r="R19" s="3">
        <f>I19+I20</f>
        <v>0.02</v>
      </c>
    </row>
    <row r="20" spans="1:18" x14ac:dyDescent="0.2">
      <c r="A20" s="23" t="s">
        <v>12</v>
      </c>
      <c r="B20" s="23">
        <v>4.0000000000000001E-3</v>
      </c>
      <c r="C20" s="23">
        <v>7.0000000000000001E-3</v>
      </c>
      <c r="D20" s="23">
        <v>7.0000000000000001E-3</v>
      </c>
      <c r="E20" s="23">
        <v>1.2999999999999999E-2</v>
      </c>
      <c r="F20" s="23">
        <v>6.0000000000000001E-3</v>
      </c>
      <c r="G20" s="23">
        <v>1.2999999999999999E-2</v>
      </c>
      <c r="H20" s="23">
        <v>6.0000000000000001E-3</v>
      </c>
      <c r="I20" s="23">
        <v>1.4E-2</v>
      </c>
    </row>
    <row r="21" spans="1:18" x14ac:dyDescent="0.2">
      <c r="A21" s="23" t="s">
        <v>15</v>
      </c>
      <c r="B21" s="23">
        <v>2E-3</v>
      </c>
      <c r="C21" s="23">
        <v>3.0000000000000001E-3</v>
      </c>
      <c r="D21" s="23">
        <v>4.0000000000000001E-3</v>
      </c>
      <c r="E21" s="23">
        <v>6.0000000000000001E-3</v>
      </c>
      <c r="F21" s="23">
        <v>4.0000000000000001E-3</v>
      </c>
      <c r="G21" s="23">
        <v>6.0000000000000001E-3</v>
      </c>
      <c r="H21" s="23">
        <v>3.0000000000000001E-3</v>
      </c>
      <c r="I21" s="23">
        <v>5.0000000000000001E-3</v>
      </c>
      <c r="K21" s="3">
        <f>B9-B10</f>
        <v>5.9813841719749128E-3</v>
      </c>
      <c r="L21" s="3">
        <f>C9-C10</f>
        <v>1.2427930413745902E-2</v>
      </c>
      <c r="M21" s="3">
        <f>D9-D10</f>
        <v>1.5086417526821161E-2</v>
      </c>
      <c r="N21" s="3">
        <f>E9-E10</f>
        <v>1.5336138548665001E-2</v>
      </c>
      <c r="O21" s="3">
        <f>F9-F10</f>
        <v>4.1999999999999926E-2</v>
      </c>
      <c r="P21" s="3">
        <f>G9-G10</f>
        <v>4.8000000000000043E-2</v>
      </c>
      <c r="Q21" s="3">
        <f>H9-H10</f>
        <v>2.9000000000000026E-2</v>
      </c>
      <c r="R21" s="3">
        <f>I9-I10</f>
        <v>3.2000000000000028E-2</v>
      </c>
    </row>
    <row r="22" spans="1:18" x14ac:dyDescent="0.2">
      <c r="A22" s="23" t="s">
        <v>16</v>
      </c>
      <c r="B22" s="23">
        <v>3.0000000000000001E-3</v>
      </c>
      <c r="C22" s="23">
        <v>6.0000000000000001E-3</v>
      </c>
      <c r="D22" s="23">
        <v>6.0000000000000001E-3</v>
      </c>
      <c r="E22" s="23">
        <v>8.9999999999999993E-3</v>
      </c>
      <c r="F22" s="23">
        <v>6.0000000000000001E-3</v>
      </c>
      <c r="G22" s="23">
        <v>1.0999999999999999E-2</v>
      </c>
      <c r="H22" s="23">
        <v>6.0000000000000001E-3</v>
      </c>
      <c r="I22" s="23">
        <v>1.2E-2</v>
      </c>
      <c r="K22" s="3">
        <f>B21+B22</f>
        <v>5.0000000000000001E-3</v>
      </c>
      <c r="L22" s="3">
        <f>C21+C22</f>
        <v>9.0000000000000011E-3</v>
      </c>
      <c r="M22" s="3">
        <f>D21+D22</f>
        <v>0.01</v>
      </c>
      <c r="N22" s="3">
        <f>E21+E22</f>
        <v>1.4999999999999999E-2</v>
      </c>
      <c r="O22" s="3">
        <f>F21+F22</f>
        <v>0.01</v>
      </c>
      <c r="P22" s="3">
        <f>G21+G22</f>
        <v>1.7000000000000001E-2</v>
      </c>
      <c r="Q22" s="3">
        <f>H21+H22</f>
        <v>9.0000000000000011E-3</v>
      </c>
      <c r="R22" s="3">
        <f>I21+I22</f>
        <v>1.7000000000000001E-2</v>
      </c>
    </row>
    <row r="23" spans="1:18" x14ac:dyDescent="0.2">
      <c r="A23" s="23" t="s">
        <v>17</v>
      </c>
      <c r="B23" s="23">
        <v>1E-3</v>
      </c>
      <c r="C23" s="23">
        <v>2E-3</v>
      </c>
      <c r="D23" s="23">
        <v>2E-3</v>
      </c>
      <c r="E23" s="23">
        <v>3.0000000000000001E-3</v>
      </c>
      <c r="F23" s="23">
        <v>1E-3</v>
      </c>
      <c r="G23" s="23">
        <v>4.0000000000000001E-3</v>
      </c>
      <c r="H23" s="23">
        <v>2E-3</v>
      </c>
      <c r="I23" s="23">
        <v>4.0000000000000001E-3</v>
      </c>
    </row>
    <row r="24" spans="1:18" x14ac:dyDescent="0.2">
      <c r="A24" s="23" t="s">
        <v>18</v>
      </c>
      <c r="B24" s="23">
        <v>2E-3</v>
      </c>
      <c r="C24" s="23">
        <v>3.0000000000000001E-3</v>
      </c>
      <c r="D24" s="23">
        <v>4.0000000000000001E-3</v>
      </c>
      <c r="E24" s="23">
        <v>6.0000000000000001E-3</v>
      </c>
      <c r="F24" s="23">
        <v>3.0000000000000001E-3</v>
      </c>
      <c r="G24" s="23">
        <v>6.0000000000000001E-3</v>
      </c>
      <c r="H24" s="23">
        <v>3.0000000000000001E-3</v>
      </c>
      <c r="I24" s="23">
        <v>6.0000000000000001E-3</v>
      </c>
      <c r="K24" s="3">
        <f>B10-B11</f>
        <v>4.6503776408484798E-2</v>
      </c>
      <c r="L24" s="3">
        <f>C10-C11</f>
        <v>9.9884028585773832E-3</v>
      </c>
      <c r="M24" s="3">
        <f>D10-D11</f>
        <v>4.1780880048518321E-2</v>
      </c>
      <c r="N24" s="3">
        <f>E10-E11</f>
        <v>5.9002642441707942E-2</v>
      </c>
      <c r="O24" s="3">
        <f>F10-F11</f>
        <v>-1.3999999999999901E-2</v>
      </c>
      <c r="P24" s="3">
        <f>G10-G11</f>
        <v>-1.0000000000000009E-2</v>
      </c>
      <c r="Q24" s="3">
        <f>H10-H11</f>
        <v>-1.3000000000000012E-2</v>
      </c>
      <c r="R24" s="3">
        <f>I10-I11</f>
        <v>-1.2000000000000011E-2</v>
      </c>
    </row>
    <row r="25" spans="1:18" x14ac:dyDescent="0.2">
      <c r="A25" s="23"/>
      <c r="B25" s="23"/>
      <c r="C25" s="23"/>
      <c r="D25" s="23"/>
      <c r="E25" s="23"/>
      <c r="F25" s="23"/>
      <c r="G25" s="23"/>
      <c r="H25" s="23"/>
      <c r="I25" s="23"/>
      <c r="K25" s="3">
        <f>B22+B23</f>
        <v>4.0000000000000001E-3</v>
      </c>
      <c r="L25" s="3">
        <f>C22+C23</f>
        <v>8.0000000000000002E-3</v>
      </c>
      <c r="M25" s="3">
        <f>D22+D23</f>
        <v>8.0000000000000002E-3</v>
      </c>
      <c r="N25" s="3">
        <f>E22+E23</f>
        <v>1.2E-2</v>
      </c>
      <c r="O25" s="3">
        <f>F22+F23</f>
        <v>7.0000000000000001E-3</v>
      </c>
      <c r="P25" s="3">
        <f>G22+G23</f>
        <v>1.4999999999999999E-2</v>
      </c>
      <c r="Q25" s="3">
        <f>H22+H23</f>
        <v>8.0000000000000002E-3</v>
      </c>
      <c r="R25" s="3">
        <f>I22+I23</f>
        <v>1.6E-2</v>
      </c>
    </row>
    <row r="26" spans="1:18" x14ac:dyDescent="0.2">
      <c r="A26" s="23" t="s">
        <v>0</v>
      </c>
      <c r="B26" s="17">
        <v>1.1539999999999999</v>
      </c>
      <c r="C26" s="17">
        <v>1.891</v>
      </c>
      <c r="D26" s="17">
        <v>0.92</v>
      </c>
      <c r="E26" s="17">
        <v>1.2569999999999999</v>
      </c>
      <c r="F26" s="3">
        <f>B1/B26</f>
        <v>1.0114384748700174</v>
      </c>
      <c r="G26" s="3">
        <f>C1/C26</f>
        <v>1.03146483342147</v>
      </c>
      <c r="H26" s="3">
        <f>D1/D26</f>
        <v>1.0195652173913043</v>
      </c>
      <c r="I26" s="3">
        <f>E1/E26</f>
        <v>1.0493635640413685</v>
      </c>
    </row>
    <row r="27" spans="1:18" x14ac:dyDescent="0.2">
      <c r="A27" s="23" t="s">
        <v>1</v>
      </c>
      <c r="B27" s="17">
        <v>1.0009999999999999</v>
      </c>
      <c r="C27" s="17">
        <v>1.488</v>
      </c>
      <c r="D27" s="17">
        <v>0.88800000000000001</v>
      </c>
      <c r="E27" s="17">
        <v>1.218</v>
      </c>
      <c r="F27" s="3">
        <f>B2/B27</f>
        <v>1.0329670329670331</v>
      </c>
      <c r="G27" s="3">
        <f t="shared" ref="G27:I27" si="6">C2/C27</f>
        <v>1.0657655168785523</v>
      </c>
      <c r="H27" s="3">
        <f t="shared" si="6"/>
        <v>1.0353980801806892</v>
      </c>
      <c r="I27" s="3">
        <f t="shared" si="6"/>
        <v>1.0666025510174593</v>
      </c>
      <c r="K27" s="3">
        <f>B11-B12</f>
        <v>5.2131517580963349E-3</v>
      </c>
      <c r="L27" s="3">
        <f>C11-C12</f>
        <v>5.9903515949367714E-3</v>
      </c>
      <c r="M27" s="3">
        <f>D11-D12</f>
        <v>1.1165196207206574E-2</v>
      </c>
      <c r="N27" s="3">
        <f>E11-E12</f>
        <v>8.8259458394671642E-3</v>
      </c>
      <c r="O27" s="3">
        <f>F11-F12</f>
        <v>3.2999999999999918E-2</v>
      </c>
      <c r="P27" s="3">
        <f>G11-G12</f>
        <v>5.7000000000000051E-2</v>
      </c>
      <c r="Q27" s="3">
        <f>H11-H12</f>
        <v>1.6000000000000014E-2</v>
      </c>
      <c r="R27" s="3">
        <f>I11-I12</f>
        <v>3.7000000000000033E-2</v>
      </c>
    </row>
    <row r="28" spans="1:18" x14ac:dyDescent="0.2">
      <c r="A28" s="23" t="s">
        <v>13</v>
      </c>
      <c r="B28" s="18">
        <v>0.88700000000000001</v>
      </c>
      <c r="C28" s="18">
        <v>1.115</v>
      </c>
      <c r="D28" s="18">
        <v>0.96899999999999997</v>
      </c>
      <c r="E28" s="18">
        <v>1.4410000000000001</v>
      </c>
      <c r="F28" s="3">
        <f>B3/B28</f>
        <v>1.0301460766494646</v>
      </c>
      <c r="G28" s="3">
        <f t="shared" ref="G28:I28" si="7">C3/C28</f>
        <v>1.0590935351188229</v>
      </c>
      <c r="H28" s="3">
        <f t="shared" si="7"/>
        <v>1.0237358101135192</v>
      </c>
      <c r="I28" s="3">
        <f t="shared" si="7"/>
        <v>1.0493635640413685</v>
      </c>
      <c r="K28" s="3">
        <f>B23+B24</f>
        <v>3.0000000000000001E-3</v>
      </c>
      <c r="L28" s="3">
        <f>C23+C24</f>
        <v>5.0000000000000001E-3</v>
      </c>
      <c r="M28" s="3">
        <f>D23+D24</f>
        <v>6.0000000000000001E-3</v>
      </c>
      <c r="N28" s="3">
        <f>E23+E24</f>
        <v>9.0000000000000011E-3</v>
      </c>
      <c r="O28" s="3">
        <f>F23+F24</f>
        <v>4.0000000000000001E-3</v>
      </c>
      <c r="P28" s="3">
        <f>G23+G24</f>
        <v>0.01</v>
      </c>
      <c r="Q28" s="3">
        <f>H23+H24</f>
        <v>5.0000000000000001E-3</v>
      </c>
      <c r="R28" s="3">
        <f>I23+I24</f>
        <v>0.01</v>
      </c>
    </row>
    <row r="29" spans="1:18" x14ac:dyDescent="0.2">
      <c r="A29" s="23" t="s">
        <v>14</v>
      </c>
      <c r="B29" s="18">
        <v>1.177</v>
      </c>
      <c r="C29" s="18">
        <v>2.1749999999999998</v>
      </c>
      <c r="D29" s="18">
        <v>0.88400000000000001</v>
      </c>
      <c r="E29" s="18">
        <v>1.214</v>
      </c>
      <c r="F29" s="3">
        <f>B4/B29</f>
        <v>1.0114384748700174</v>
      </c>
      <c r="G29" s="3">
        <f t="shared" ref="G29:I29" si="8">C4/C29</f>
        <v>1.0314648334214702</v>
      </c>
      <c r="H29" s="3">
        <f t="shared" si="8"/>
        <v>1.0293204578882329</v>
      </c>
      <c r="I29" s="3">
        <f t="shared" si="8"/>
        <v>1.0536591154417247</v>
      </c>
    </row>
    <row r="30" spans="1:18" x14ac:dyDescent="0.2">
      <c r="A30" s="23" t="s">
        <v>6</v>
      </c>
      <c r="B30" s="17">
        <v>0.81</v>
      </c>
      <c r="C30" s="17">
        <v>0.98899999999999999</v>
      </c>
      <c r="D30" s="17">
        <v>0.86</v>
      </c>
      <c r="E30" s="17">
        <v>1.093</v>
      </c>
      <c r="F30" s="3">
        <f>B5/B30</f>
        <v>1.0530864197530863</v>
      </c>
      <c r="G30" s="3">
        <f t="shared" ref="G30:I30" si="9">C5/C30</f>
        <v>1.0737378444787664</v>
      </c>
      <c r="H30" s="3">
        <f t="shared" si="9"/>
        <v>1.0362776836689882</v>
      </c>
      <c r="I30" s="3">
        <f t="shared" si="9"/>
        <v>1.0693900986826441</v>
      </c>
    </row>
    <row r="31" spans="1:18" x14ac:dyDescent="0.2">
      <c r="A31" s="23" t="s">
        <v>11</v>
      </c>
      <c r="B31" s="17">
        <v>0.79800000000000004</v>
      </c>
      <c r="C31" s="17">
        <v>0.97899999999999998</v>
      </c>
      <c r="D31" s="17">
        <v>0.83199999999999996</v>
      </c>
      <c r="E31" s="17">
        <v>1.0649999999999999</v>
      </c>
      <c r="F31" s="3">
        <f t="shared" ref="F31:F33" si="10">B6/B31</f>
        <v>1.0551378446115287</v>
      </c>
      <c r="G31" s="3">
        <f>C6/C31</f>
        <v>1.0696453576262921</v>
      </c>
      <c r="H31" s="3">
        <f t="shared" ref="H31:H33" si="11">D6/D31</f>
        <v>1.0367174854131376</v>
      </c>
      <c r="I31" s="3">
        <f t="shared" ref="I31:I33" si="12">E6/E31</f>
        <v>1.0680391332654668</v>
      </c>
    </row>
    <row r="32" spans="1:18" x14ac:dyDescent="0.2">
      <c r="A32" s="23" t="s">
        <v>7</v>
      </c>
      <c r="B32" s="17">
        <v>0.747</v>
      </c>
      <c r="C32" s="17">
        <v>0.96599999999999997</v>
      </c>
      <c r="D32" s="17">
        <v>0.77800000000000002</v>
      </c>
      <c r="E32" s="17">
        <v>0.99</v>
      </c>
      <c r="F32" s="3">
        <f>B7/B32</f>
        <v>1.0615796519410978</v>
      </c>
      <c r="G32" s="3">
        <f t="shared" ref="G32:G33" si="13">C7/C32</f>
        <v>1.0732410922974742</v>
      </c>
      <c r="H32" s="3">
        <f t="shared" si="11"/>
        <v>1.036937386285212</v>
      </c>
      <c r="I32" s="3">
        <f t="shared" si="12"/>
        <v>1.0682785636401348</v>
      </c>
    </row>
    <row r="33" spans="1:9" x14ac:dyDescent="0.2">
      <c r="A33" s="23" t="s">
        <v>12</v>
      </c>
      <c r="B33" s="17">
        <v>0.73599999999999999</v>
      </c>
      <c r="C33" s="17">
        <v>0.95699999999999996</v>
      </c>
      <c r="D33" s="17">
        <v>0.75600000000000001</v>
      </c>
      <c r="E33" s="17">
        <v>0.96699999999999997</v>
      </c>
      <c r="F33" s="3">
        <f t="shared" si="10"/>
        <v>1.0625</v>
      </c>
      <c r="G33" s="3">
        <f t="shared" si="13"/>
        <v>1.0695767039293391</v>
      </c>
      <c r="H33" s="3">
        <f t="shared" si="11"/>
        <v>1.0371572871572872</v>
      </c>
      <c r="I33" s="3">
        <f t="shared" si="12"/>
        <v>1.0685179940148026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50" zoomScaleNormal="150" workbookViewId="0">
      <selection activeCell="K9" sqref="K9"/>
    </sheetView>
  </sheetViews>
  <sheetFormatPr baseColWidth="10" defaultRowHeight="16" x14ac:dyDescent="0.2"/>
  <sheetData>
    <row r="1" spans="1:13" x14ac:dyDescent="0.2">
      <c r="A1" t="s">
        <v>9</v>
      </c>
      <c r="B1" t="s">
        <v>3</v>
      </c>
      <c r="C1" t="s">
        <v>9</v>
      </c>
      <c r="D1" t="s">
        <v>3</v>
      </c>
      <c r="E1" t="s">
        <v>9</v>
      </c>
      <c r="F1" t="s">
        <v>3</v>
      </c>
      <c r="G1" t="s">
        <v>9</v>
      </c>
      <c r="H1" t="s">
        <v>3</v>
      </c>
      <c r="J1" t="str">
        <f>A11</f>
        <v>NFM-DR-NP</v>
      </c>
      <c r="K1" t="str">
        <f>C11</f>
        <v>MF-DR-NP</v>
      </c>
      <c r="L1" t="str">
        <f>E11</f>
        <v>NFM-IPS-NP</v>
      </c>
      <c r="M1" t="str">
        <f>G11</f>
        <v>MF-IPS-NP</v>
      </c>
    </row>
    <row r="2" spans="1:13" x14ac:dyDescent="0.2">
      <c r="A2">
        <v>0.78174500000000002</v>
      </c>
      <c r="B2">
        <v>1.038416</v>
      </c>
      <c r="C2">
        <v>0.78273000000000004</v>
      </c>
      <c r="D2">
        <v>1.0439020000000001</v>
      </c>
      <c r="E2">
        <v>0.78200400000000003</v>
      </c>
      <c r="F2">
        <v>1.0387390000000001</v>
      </c>
      <c r="G2">
        <v>0.78166000000000002</v>
      </c>
      <c r="H2">
        <v>1.0428440000000001</v>
      </c>
      <c r="J2">
        <f t="shared" ref="J2:J8" si="0">A12</f>
        <v>0.93525816074207191</v>
      </c>
      <c r="K2">
        <f t="shared" ref="K2:K8" si="1">C12</f>
        <v>0.94967126467966978</v>
      </c>
      <c r="L2">
        <f t="shared" ref="L2:L8" si="2">E12</f>
        <v>0.95814695782196735</v>
      </c>
      <c r="M2">
        <f t="shared" ref="M2:M8" si="3">G12</f>
        <v>0.96234007084604078</v>
      </c>
    </row>
    <row r="3" spans="1:13" x14ac:dyDescent="0.2">
      <c r="A3">
        <v>0.78355900000000001</v>
      </c>
      <c r="B3">
        <v>1.0460469999999999</v>
      </c>
      <c r="C3">
        <v>0.78361499999999995</v>
      </c>
      <c r="D3">
        <v>1.0528850000000001</v>
      </c>
      <c r="E3">
        <v>0.78423100000000001</v>
      </c>
      <c r="F3">
        <v>1.0463739999999999</v>
      </c>
      <c r="G3">
        <v>0.78597600000000001</v>
      </c>
      <c r="H3">
        <v>1.053671</v>
      </c>
      <c r="J3">
        <f t="shared" si="0"/>
        <v>0.95919340265165265</v>
      </c>
      <c r="K3">
        <f t="shared" si="1"/>
        <v>0.96852182562832922</v>
      </c>
      <c r="L3">
        <f t="shared" si="2"/>
        <v>0.97621980705994316</v>
      </c>
      <c r="M3">
        <f t="shared" si="3"/>
        <v>0.9830893070625536</v>
      </c>
    </row>
    <row r="4" spans="1:13" x14ac:dyDescent="0.2">
      <c r="A4">
        <v>0.78592499999999998</v>
      </c>
      <c r="B4">
        <v>1.0503480000000001</v>
      </c>
      <c r="C4">
        <v>0.78792200000000001</v>
      </c>
      <c r="D4">
        <v>1.0597780000000001</v>
      </c>
      <c r="E4">
        <v>0.78394399999999997</v>
      </c>
      <c r="F4">
        <v>1.053868</v>
      </c>
      <c r="G4">
        <v>0.78724700000000003</v>
      </c>
      <c r="H4">
        <v>1.0573729999999999</v>
      </c>
      <c r="J4">
        <f t="shared" si="0"/>
        <v>0.97650000000000003</v>
      </c>
      <c r="K4">
        <f t="shared" si="1"/>
        <v>0.98249035159493681</v>
      </c>
      <c r="L4">
        <f t="shared" si="2"/>
        <v>0.99247875445351419</v>
      </c>
      <c r="M4">
        <f t="shared" si="3"/>
        <v>0.99890668486726919</v>
      </c>
    </row>
    <row r="5" spans="1:13" x14ac:dyDescent="0.2">
      <c r="A5">
        <v>0.78700000000000003</v>
      </c>
      <c r="B5">
        <v>1.054818</v>
      </c>
      <c r="C5">
        <v>0.78859400000000002</v>
      </c>
      <c r="D5">
        <v>1.0620099999999999</v>
      </c>
      <c r="E5">
        <v>0.78515000000000001</v>
      </c>
      <c r="F5">
        <v>1.0567550000000001</v>
      </c>
      <c r="G5">
        <v>0.78716699999999995</v>
      </c>
      <c r="H5">
        <v>1.061788</v>
      </c>
      <c r="J5">
        <f t="shared" si="0"/>
        <v>0.97784511783075367</v>
      </c>
      <c r="K5">
        <f t="shared" si="1"/>
        <v>0.9831906700440638</v>
      </c>
      <c r="L5">
        <f t="shared" si="2"/>
        <v>0.99429373769941531</v>
      </c>
      <c r="M5">
        <f t="shared" si="3"/>
        <v>1.0006000850872387</v>
      </c>
    </row>
    <row r="6" spans="1:13" x14ac:dyDescent="0.2">
      <c r="A6">
        <v>0.78347699999999998</v>
      </c>
      <c r="B6">
        <v>1.0571520000000001</v>
      </c>
      <c r="C6">
        <v>0.78981599999999996</v>
      </c>
      <c r="D6">
        <v>1.062767</v>
      </c>
      <c r="E6">
        <v>0.78758899999999998</v>
      </c>
      <c r="F6">
        <v>1.0567070000000001</v>
      </c>
      <c r="G6">
        <v>0.78721099999999999</v>
      </c>
      <c r="H6">
        <v>1.063588</v>
      </c>
      <c r="J6">
        <f t="shared" si="0"/>
        <v>0.97711840241634085</v>
      </c>
      <c r="K6">
        <f t="shared" si="1"/>
        <v>0.98303339905813036</v>
      </c>
      <c r="L6">
        <f t="shared" si="2"/>
        <v>0.99424857481926854</v>
      </c>
      <c r="M6">
        <f t="shared" si="3"/>
        <v>0.99939683015316039</v>
      </c>
    </row>
    <row r="7" spans="1:13" x14ac:dyDescent="0.2">
      <c r="A7">
        <v>0.78537199999999996</v>
      </c>
      <c r="B7">
        <v>1.056271</v>
      </c>
      <c r="C7">
        <v>0.78645500000000002</v>
      </c>
      <c r="D7">
        <v>1.062597</v>
      </c>
      <c r="E7">
        <v>0.78766400000000003</v>
      </c>
      <c r="F7">
        <v>1.0554699999999999</v>
      </c>
      <c r="G7">
        <v>0.78809300000000004</v>
      </c>
      <c r="H7">
        <v>1.0623089999999999</v>
      </c>
      <c r="J7">
        <f t="shared" si="0"/>
        <v>0.97819227487585525</v>
      </c>
      <c r="K7">
        <f t="shared" si="1"/>
        <v>0.98345525534981049</v>
      </c>
      <c r="L7">
        <f t="shared" si="2"/>
        <v>0.99308468976215103</v>
      </c>
      <c r="M7">
        <f t="shared" si="3"/>
        <v>1.0003949955050424</v>
      </c>
    </row>
    <row r="8" spans="1:13" x14ac:dyDescent="0.2">
      <c r="A8">
        <v>0.78754199999999996</v>
      </c>
      <c r="B8">
        <v>1.0554859999999999</v>
      </c>
      <c r="C8">
        <v>0.78702300000000003</v>
      </c>
      <c r="D8">
        <v>1.063053</v>
      </c>
      <c r="E8">
        <v>0.78819799999999995</v>
      </c>
      <c r="F8">
        <v>1.0583320000000001</v>
      </c>
      <c r="G8">
        <v>0.79000499999999996</v>
      </c>
      <c r="H8">
        <v>1.0633699999999999</v>
      </c>
      <c r="J8">
        <f t="shared" si="0"/>
        <v>0.97866070544871242</v>
      </c>
      <c r="K8">
        <f t="shared" si="1"/>
        <v>0.9849076991610779</v>
      </c>
      <c r="L8">
        <f t="shared" si="2"/>
        <v>0.99577752649090634</v>
      </c>
      <c r="M8">
        <f t="shared" si="3"/>
        <v>1.0022379794111094</v>
      </c>
    </row>
    <row r="9" spans="1:13" x14ac:dyDescent="0.2">
      <c r="A9">
        <v>0.78334400000000004</v>
      </c>
      <c r="B9">
        <v>1.056646</v>
      </c>
      <c r="C9">
        <v>0.78634499999999996</v>
      </c>
      <c r="D9">
        <v>1.0646230000000001</v>
      </c>
      <c r="E9">
        <v>0.78625400000000001</v>
      </c>
      <c r="F9">
        <v>1.054826</v>
      </c>
      <c r="G9">
        <v>0.78769400000000001</v>
      </c>
      <c r="H9">
        <v>1.065329</v>
      </c>
      <c r="J9">
        <v>6.0000000000000001E-3</v>
      </c>
      <c r="K9">
        <v>0</v>
      </c>
      <c r="L9">
        <v>0</v>
      </c>
      <c r="M9">
        <v>0</v>
      </c>
    </row>
    <row r="10" spans="1:13" x14ac:dyDescent="0.2">
      <c r="A10">
        <f>MIN(A2:A9)/MAX(A2:A9)</f>
        <v>0.9926391227388508</v>
      </c>
      <c r="B10">
        <f t="shared" ref="B10:H10" si="4">MIN(B2:B9)/MAX(B2:B9)</f>
        <v>0.9822769100375347</v>
      </c>
      <c r="C10">
        <f t="shared" si="4"/>
        <v>0.99102829013339822</v>
      </c>
      <c r="D10">
        <f t="shared" si="4"/>
        <v>0.98053677217193314</v>
      </c>
      <c r="E10">
        <f t="shared" si="4"/>
        <v>0.99214156848913604</v>
      </c>
      <c r="F10">
        <f t="shared" si="4"/>
        <v>0.98148690581027509</v>
      </c>
      <c r="G10">
        <f t="shared" si="4"/>
        <v>0.98943677571660948</v>
      </c>
      <c r="H10">
        <f t="shared" si="4"/>
        <v>0.9788938440613183</v>
      </c>
      <c r="J10">
        <f>J8</f>
        <v>0.97866070544871242</v>
      </c>
      <c r="K10">
        <f>J6</f>
        <v>0.97711840241634085</v>
      </c>
      <c r="L10">
        <f>J4</f>
        <v>0.97650000000000003</v>
      </c>
      <c r="M10">
        <f>J2</f>
        <v>0.93525816074207191</v>
      </c>
    </row>
    <row r="11" spans="1:13" x14ac:dyDescent="0.2">
      <c r="A11" t="s">
        <v>18</v>
      </c>
      <c r="C11" t="s">
        <v>17</v>
      </c>
      <c r="E11" t="s">
        <v>16</v>
      </c>
      <c r="G11" t="s">
        <v>15</v>
      </c>
      <c r="J11">
        <f>J10+J9</f>
        <v>0.98466070544871243</v>
      </c>
      <c r="K11">
        <f t="shared" ref="K11:M11" si="5">K10+K9</f>
        <v>0.97711840241634085</v>
      </c>
      <c r="L11">
        <f t="shared" si="5"/>
        <v>0.97650000000000003</v>
      </c>
      <c r="M11">
        <f t="shared" si="5"/>
        <v>0.93525816074207191</v>
      </c>
    </row>
    <row r="12" spans="1:13" x14ac:dyDescent="0.2">
      <c r="A12">
        <f>A13*B12</f>
        <v>0.93525816074207191</v>
      </c>
      <c r="B12">
        <f>A10*B10</f>
        <v>0.97504649026628754</v>
      </c>
      <c r="C12">
        <f>C13*D12</f>
        <v>0.94967126467966978</v>
      </c>
      <c r="D12">
        <f>D10</f>
        <v>0.98053677217193314</v>
      </c>
      <c r="E12">
        <f>E13*F12</f>
        <v>0.95814695782196735</v>
      </c>
      <c r="F12">
        <f>F10</f>
        <v>0.98148690581027509</v>
      </c>
      <c r="G12">
        <f>G13*H12</f>
        <v>0.96234007084604078</v>
      </c>
      <c r="H12">
        <f>H10</f>
        <v>0.9788938440613183</v>
      </c>
    </row>
    <row r="13" spans="1:13" x14ac:dyDescent="0.2">
      <c r="A13">
        <f>A14*B13</f>
        <v>0.95919340265165265</v>
      </c>
      <c r="B13">
        <f>B10</f>
        <v>0.9822769100375347</v>
      </c>
      <c r="C13">
        <f>C14*D13</f>
        <v>0.96852182562832922</v>
      </c>
      <c r="D13">
        <f>AVERAGE(C10:D10)</f>
        <v>0.98578253115266568</v>
      </c>
      <c r="E13">
        <f>E14*F13</f>
        <v>0.97621980705994316</v>
      </c>
      <c r="F13">
        <f>0.2*E10+0.8*F10</f>
        <v>0.98361783834604732</v>
      </c>
      <c r="G13">
        <f>G14*H13</f>
        <v>0.9830893070625536</v>
      </c>
      <c r="H13">
        <f>AVERAGE(G10:H10)</f>
        <v>0.98416530988896389</v>
      </c>
    </row>
    <row r="14" spans="1:13" x14ac:dyDescent="0.2">
      <c r="A14">
        <f>'mar-n'!C14</f>
        <v>0.97650000000000003</v>
      </c>
      <c r="B14">
        <f>B5</f>
        <v>1.054818</v>
      </c>
      <c r="C14">
        <f>'mar-n'!C13</f>
        <v>0.98249035159493681</v>
      </c>
      <c r="D14">
        <f>D5</f>
        <v>1.0620099999999999</v>
      </c>
      <c r="E14">
        <f>'mar-n'!C12</f>
        <v>0.99247875445351419</v>
      </c>
      <c r="F14">
        <f>F9</f>
        <v>1.054826</v>
      </c>
      <c r="G14">
        <f>'mar-n'!C11</f>
        <v>0.99890668486726919</v>
      </c>
      <c r="H14">
        <f>H5</f>
        <v>1.061788</v>
      </c>
    </row>
    <row r="15" spans="1:13" x14ac:dyDescent="0.2">
      <c r="A15">
        <f>A14*B15/B14</f>
        <v>0.97784511783075367</v>
      </c>
      <c r="B15">
        <f>B7</f>
        <v>1.056271</v>
      </c>
      <c r="C15">
        <f>C14*D15/D14</f>
        <v>0.9831906700440638</v>
      </c>
      <c r="D15">
        <f t="shared" ref="D15:D18" si="6">D6</f>
        <v>1.062767</v>
      </c>
      <c r="E15">
        <f>E14*F15/F14</f>
        <v>0.99429373769941531</v>
      </c>
      <c r="F15">
        <f>F5</f>
        <v>1.0567550000000001</v>
      </c>
      <c r="G15">
        <f>G14*H15/H14</f>
        <v>1.0006000850872387</v>
      </c>
      <c r="H15">
        <f t="shared" ref="H15:H18" si="7">H6</f>
        <v>1.063588</v>
      </c>
    </row>
    <row r="16" spans="1:13" x14ac:dyDescent="0.2">
      <c r="A16">
        <f t="shared" ref="A16:A18" si="8">A15*B16/B15</f>
        <v>0.97711840241634085</v>
      </c>
      <c r="B16">
        <f t="shared" ref="B16:B17" si="9">B8</f>
        <v>1.0554859999999999</v>
      </c>
      <c r="C16">
        <f t="shared" ref="C16:C18" si="10">C15*D16/D15</f>
        <v>0.98303339905813036</v>
      </c>
      <c r="D16">
        <f t="shared" si="6"/>
        <v>1.062597</v>
      </c>
      <c r="E16">
        <f t="shared" ref="E16:E18" si="11">E15*F16/F15</f>
        <v>0.99424857481926854</v>
      </c>
      <c r="F16">
        <f t="shared" ref="F16:F18" si="12">F6</f>
        <v>1.0567070000000001</v>
      </c>
      <c r="G16">
        <f t="shared" ref="G16:G18" si="13">G15*H16/H15</f>
        <v>0.99939683015316039</v>
      </c>
      <c r="H16">
        <f t="shared" si="7"/>
        <v>1.0623089999999999</v>
      </c>
    </row>
    <row r="17" spans="1:8" x14ac:dyDescent="0.2">
      <c r="A17">
        <f t="shared" si="8"/>
        <v>0.97819227487585525</v>
      </c>
      <c r="B17">
        <f t="shared" si="9"/>
        <v>1.056646</v>
      </c>
      <c r="C17">
        <f t="shared" si="10"/>
        <v>0.98345525534981049</v>
      </c>
      <c r="D17">
        <f t="shared" si="6"/>
        <v>1.063053</v>
      </c>
      <c r="E17">
        <f t="shared" si="11"/>
        <v>0.99308468976215103</v>
      </c>
      <c r="F17">
        <f t="shared" si="12"/>
        <v>1.0554699999999999</v>
      </c>
      <c r="G17">
        <f t="shared" si="13"/>
        <v>1.0003949955050424</v>
      </c>
      <c r="H17">
        <f t="shared" si="7"/>
        <v>1.0633699999999999</v>
      </c>
    </row>
    <row r="18" spans="1:8" x14ac:dyDescent="0.2">
      <c r="A18">
        <f t="shared" si="8"/>
        <v>0.97866070544871242</v>
      </c>
      <c r="B18">
        <f>B6</f>
        <v>1.0571520000000001</v>
      </c>
      <c r="C18">
        <f t="shared" si="10"/>
        <v>0.9849076991610779</v>
      </c>
      <c r="D18">
        <f t="shared" si="6"/>
        <v>1.0646230000000001</v>
      </c>
      <c r="E18">
        <f t="shared" si="11"/>
        <v>0.99577752649090634</v>
      </c>
      <c r="F18">
        <f t="shared" si="12"/>
        <v>1.0583320000000001</v>
      </c>
      <c r="G18">
        <f t="shared" si="13"/>
        <v>1.0022379794111094</v>
      </c>
      <c r="H18">
        <f t="shared" si="7"/>
        <v>1.065329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50" zoomScaleNormal="150" workbookViewId="0">
      <selection activeCell="E14" sqref="B3:E14"/>
    </sheetView>
  </sheetViews>
  <sheetFormatPr baseColWidth="10" defaultRowHeight="16" x14ac:dyDescent="0.2"/>
  <sheetData>
    <row r="1" spans="1:13" x14ac:dyDescent="0.2">
      <c r="A1" s="17"/>
      <c r="B1" s="17" t="s">
        <v>10</v>
      </c>
      <c r="C1" s="17"/>
      <c r="D1" s="17" t="s">
        <v>8</v>
      </c>
      <c r="E1" s="17"/>
      <c r="F1" s="17" t="s">
        <v>10</v>
      </c>
      <c r="G1" s="17"/>
      <c r="H1" s="17" t="s">
        <v>8</v>
      </c>
      <c r="I1" s="17"/>
      <c r="J1" s="17" t="s">
        <v>10</v>
      </c>
      <c r="K1" s="17"/>
      <c r="L1" s="17" t="s">
        <v>8</v>
      </c>
      <c r="M1" s="17"/>
    </row>
    <row r="2" spans="1:13" x14ac:dyDescent="0.2">
      <c r="A2" s="17"/>
      <c r="B2" s="17" t="s">
        <v>9</v>
      </c>
      <c r="C2" s="17" t="s">
        <v>3</v>
      </c>
      <c r="D2" s="17" t="s">
        <v>9</v>
      </c>
      <c r="E2" s="17" t="s">
        <v>3</v>
      </c>
      <c r="F2" s="17" t="s">
        <v>9</v>
      </c>
      <c r="G2" s="17" t="s">
        <v>3</v>
      </c>
      <c r="H2" s="17" t="s">
        <v>9</v>
      </c>
      <c r="I2" s="17" t="s">
        <v>3</v>
      </c>
      <c r="J2" s="17" t="s">
        <v>9</v>
      </c>
      <c r="K2" s="17" t="s">
        <v>3</v>
      </c>
      <c r="L2" s="17" t="s">
        <v>9</v>
      </c>
      <c r="M2" s="17" t="s">
        <v>3</v>
      </c>
    </row>
    <row r="3" spans="1:13" x14ac:dyDescent="0.2">
      <c r="A3" s="17" t="s">
        <v>0</v>
      </c>
      <c r="B3" s="17">
        <v>1.1672</v>
      </c>
      <c r="C3" s="17">
        <v>1.9504999999999999</v>
      </c>
      <c r="D3" s="17">
        <v>0.93799999999999994</v>
      </c>
      <c r="E3" s="17">
        <v>1.3190500000000001</v>
      </c>
      <c r="F3" s="17">
        <v>1.1539999999999999</v>
      </c>
      <c r="G3" s="17">
        <v>1.891</v>
      </c>
      <c r="H3" s="17">
        <v>0.92</v>
      </c>
      <c r="I3" s="17">
        <v>1.2569999999999999</v>
      </c>
      <c r="J3" s="17">
        <f>B3/F3</f>
        <v>1.0114384748700174</v>
      </c>
      <c r="K3" s="17">
        <f t="shared" ref="K3:M3" si="0">C3/G3</f>
        <v>1.03146483342147</v>
      </c>
      <c r="L3" s="17">
        <f t="shared" si="0"/>
        <v>1.0195652173913043</v>
      </c>
      <c r="M3" s="17">
        <f t="shared" si="0"/>
        <v>1.0493635640413685</v>
      </c>
    </row>
    <row r="4" spans="1:13" x14ac:dyDescent="0.2">
      <c r="A4" s="17" t="s">
        <v>1</v>
      </c>
      <c r="B4" s="17">
        <f>F4*J4</f>
        <v>1.0641220886314284</v>
      </c>
      <c r="C4" s="17">
        <f t="shared" ref="C4:E4" si="1">G4*K4</f>
        <v>1.5858590891152857</v>
      </c>
      <c r="D4" s="17">
        <f t="shared" si="1"/>
        <v>0.91943349520045181</v>
      </c>
      <c r="E4" s="17">
        <f t="shared" si="1"/>
        <v>1.2991219071392655</v>
      </c>
      <c r="F4" s="17">
        <v>1.0009999999999999</v>
      </c>
      <c r="G4" s="17">
        <v>1.488</v>
      </c>
      <c r="H4" s="17">
        <v>0.88800000000000001</v>
      </c>
      <c r="I4" s="17">
        <v>1.218</v>
      </c>
      <c r="J4" s="17">
        <f>0.1*J3+0.9*J10</f>
        <v>1.0630590296018267</v>
      </c>
      <c r="K4" s="17">
        <f t="shared" ref="K4:M4" si="2">0.1*K3+0.9*K10</f>
        <v>1.0657655168785523</v>
      </c>
      <c r="L4" s="17">
        <f t="shared" si="2"/>
        <v>1.035398080180689</v>
      </c>
      <c r="M4" s="17">
        <f t="shared" si="2"/>
        <v>1.0666025510174593</v>
      </c>
    </row>
    <row r="5" spans="1:13" x14ac:dyDescent="0.2">
      <c r="A5" s="17" t="s">
        <v>13</v>
      </c>
      <c r="B5" s="17">
        <f>B7+(B3-B7)/(F3-F7)*(F5-F7)</f>
        <v>0.91373956998807548</v>
      </c>
      <c r="C5" s="17">
        <f>C7+(C3-C7)/(G3-G7)*(G5-G7)</f>
        <v>1.1808892916574876</v>
      </c>
      <c r="D5" s="17">
        <f>D3*H5/H3</f>
        <v>0.98795869565217376</v>
      </c>
      <c r="E5" s="17">
        <f>E3*I5/I3</f>
        <v>1.512132895783612</v>
      </c>
      <c r="F5" s="18">
        <v>0.86699999999999999</v>
      </c>
      <c r="G5" s="18">
        <v>1.115</v>
      </c>
      <c r="H5" s="18">
        <v>0.96899999999999997</v>
      </c>
      <c r="I5" s="18">
        <v>1.4410000000000001</v>
      </c>
      <c r="J5" s="17"/>
      <c r="K5" s="17"/>
      <c r="L5" s="17"/>
      <c r="M5" s="17"/>
    </row>
    <row r="6" spans="1:13" x14ac:dyDescent="0.2">
      <c r="A6" s="17" t="s">
        <v>14</v>
      </c>
      <c r="B6" s="17">
        <f>B3*F6/F3</f>
        <v>1.1904630849220104</v>
      </c>
      <c r="C6" s="17">
        <f>C3*G6/G3</f>
        <v>2.2434360126916975</v>
      </c>
      <c r="D6" s="17">
        <f>D7+(D3-D7)/(H3-H7)*(H6-H7)</f>
        <v>0.90991928477319783</v>
      </c>
      <c r="E6" s="17">
        <f>E7+(E3-E7)/(I3-I7)*(I6-I7)</f>
        <v>1.2791421661462539</v>
      </c>
      <c r="F6" s="18">
        <v>1.177</v>
      </c>
      <c r="G6" s="18">
        <v>2.1749999999999998</v>
      </c>
      <c r="H6" s="18">
        <v>0.88400000000000001</v>
      </c>
      <c r="I6" s="18">
        <v>1.214</v>
      </c>
      <c r="J6" s="17"/>
      <c r="K6" s="17"/>
      <c r="L6" s="17"/>
      <c r="M6" s="17"/>
    </row>
    <row r="7" spans="1:13" x14ac:dyDescent="0.2">
      <c r="A7" s="17" t="s">
        <v>6</v>
      </c>
      <c r="B7" s="17">
        <f>F7*J7</f>
        <v>0.86340073894041103</v>
      </c>
      <c r="C7" s="17">
        <f t="shared" ref="C7:E9" si="3">G7*K7</f>
        <v>1.0559267281895024</v>
      </c>
      <c r="D7" s="17">
        <f t="shared" si="3"/>
        <v>0.8911988079553298</v>
      </c>
      <c r="E7" s="17">
        <f t="shared" si="3"/>
        <v>1.166843377860131</v>
      </c>
      <c r="F7" s="17">
        <v>0.81</v>
      </c>
      <c r="G7" s="17">
        <v>0.98899999999999999</v>
      </c>
      <c r="H7" s="17">
        <v>0.86</v>
      </c>
      <c r="I7" s="17">
        <v>1.093</v>
      </c>
      <c r="J7" s="17">
        <f>AVERAGE(J4,J10)</f>
        <v>1.0659268381980382</v>
      </c>
      <c r="K7" s="17">
        <f t="shared" ref="K7:M7" si="4">AVERAGE(K4,K10)</f>
        <v>1.0676711104039458</v>
      </c>
      <c r="L7" s="17">
        <f t="shared" si="4"/>
        <v>1.0362776836689882</v>
      </c>
      <c r="M7" s="17">
        <f t="shared" si="4"/>
        <v>1.0675602725161308</v>
      </c>
    </row>
    <row r="8" spans="1:13" x14ac:dyDescent="0.2">
      <c r="A8" s="17" t="s">
        <v>11</v>
      </c>
      <c r="B8" s="17">
        <f>F8*J8</f>
        <v>0.85175387251192292</v>
      </c>
      <c r="C8" s="17">
        <f>G8*K8</f>
        <v>1.0461828051161428</v>
      </c>
      <c r="D8" s="17">
        <f t="shared" si="3"/>
        <v>0.86254894786373038</v>
      </c>
      <c r="E8" s="17">
        <f t="shared" si="3"/>
        <v>1.1374616769277222</v>
      </c>
      <c r="F8" s="17">
        <v>0.79800000000000004</v>
      </c>
      <c r="G8" s="17">
        <v>0.97899999999999998</v>
      </c>
      <c r="H8" s="17">
        <v>0.83199999999999996</v>
      </c>
      <c r="I8" s="17">
        <v>1.0649999999999999</v>
      </c>
      <c r="J8" s="17">
        <f>AVERAGE(J7,J10)</f>
        <v>1.067360742496144</v>
      </c>
      <c r="K8" s="17">
        <f t="shared" ref="K8:M8" si="5">AVERAGE(K7,K10)</f>
        <v>1.0686239071666424</v>
      </c>
      <c r="L8" s="17">
        <f t="shared" si="5"/>
        <v>1.0367174854131376</v>
      </c>
      <c r="M8" s="17">
        <f t="shared" si="5"/>
        <v>1.0680391332654668</v>
      </c>
    </row>
    <row r="9" spans="1:13" x14ac:dyDescent="0.2">
      <c r="A9" s="17" t="s">
        <v>7</v>
      </c>
      <c r="B9" s="17">
        <f t="shared" ref="B9" si="6">F9*J9</f>
        <v>0.79785403789996223</v>
      </c>
      <c r="C9" s="17">
        <f t="shared" si="3"/>
        <v>1.0327508951593589</v>
      </c>
      <c r="D9" s="17">
        <f t="shared" si="3"/>
        <v>0.80673728652989518</v>
      </c>
      <c r="E9" s="17">
        <f>I9*M9</f>
        <v>1.0575957780037335</v>
      </c>
      <c r="F9" s="17">
        <v>0.747</v>
      </c>
      <c r="G9" s="17">
        <v>0.96599999999999997</v>
      </c>
      <c r="H9" s="17">
        <v>0.77800000000000002</v>
      </c>
      <c r="I9" s="17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1.0369373862852123</v>
      </c>
      <c r="M9" s="3">
        <f t="shared" si="7"/>
        <v>1.0682785636401348</v>
      </c>
    </row>
    <row r="10" spans="1:13" x14ac:dyDescent="0.2">
      <c r="A10" s="17" t="s">
        <v>12</v>
      </c>
      <c r="B10" s="17">
        <f>B14/B18</f>
        <v>0.78663286004056798</v>
      </c>
      <c r="C10" s="17">
        <f>C14/C18</f>
        <v>1.0235849056603774</v>
      </c>
      <c r="D10" s="17">
        <f t="shared" ref="D10" si="8">D14/D18</f>
        <v>0.78409090909090917</v>
      </c>
      <c r="E10" s="17">
        <f>E14/E18</f>
        <v>1.0332569002123142</v>
      </c>
      <c r="F10" s="17">
        <v>0.73599999999999999</v>
      </c>
      <c r="G10" s="17">
        <v>0.95699999999999996</v>
      </c>
      <c r="H10" s="17">
        <v>0.75600000000000001</v>
      </c>
      <c r="I10" s="17">
        <v>0.96699999999999997</v>
      </c>
      <c r="J10" s="17">
        <f>B10/F10</f>
        <v>1.06879464679425</v>
      </c>
      <c r="K10" s="17">
        <f>C10/G10</f>
        <v>1.0695767039293391</v>
      </c>
      <c r="L10" s="17">
        <f t="shared" ref="L10:M10" si="9">D10/H10</f>
        <v>1.0371572871572872</v>
      </c>
      <c r="M10" s="17">
        <f t="shared" si="9"/>
        <v>1.0685179940148026</v>
      </c>
    </row>
    <row r="11" spans="1:13" x14ac:dyDescent="0.2">
      <c r="A11" s="17" t="s">
        <v>15</v>
      </c>
      <c r="B11" s="17">
        <f>B7*B15</f>
        <v>0.83231831233855624</v>
      </c>
      <c r="C11" s="17">
        <f>C7*C15</f>
        <v>0.99890668486726919</v>
      </c>
      <c r="D11" s="17">
        <f t="shared" ref="D11" si="10">D7*D15</f>
        <v>0.82703249378254606</v>
      </c>
      <c r="E11" s="17">
        <f>E7*E15</f>
        <v>1.0524927268298383</v>
      </c>
      <c r="F11" s="19"/>
      <c r="G11" s="19"/>
      <c r="H11" s="19"/>
      <c r="I11" s="19"/>
      <c r="J11" s="17"/>
      <c r="K11" s="17"/>
      <c r="L11" s="17"/>
      <c r="M11" s="17"/>
    </row>
    <row r="12" spans="1:13" x14ac:dyDescent="0.2">
      <c r="A12" s="17" t="s">
        <v>16</v>
      </c>
      <c r="B12" s="17">
        <f>B8*B16</f>
        <v>0.82733692816658111</v>
      </c>
      <c r="C12" s="17">
        <f>C8*C16</f>
        <v>0.99247875445351419</v>
      </c>
      <c r="D12" s="17">
        <f t="shared" ref="B12:D13" si="11">D8*D16</f>
        <v>0.8119460762557249</v>
      </c>
      <c r="E12" s="17">
        <f>E8*E16</f>
        <v>1.0411565882811751</v>
      </c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A13" s="17" t="s">
        <v>17</v>
      </c>
      <c r="B13" s="17">
        <f t="shared" si="11"/>
        <v>0.78083315175809631</v>
      </c>
      <c r="C13" s="17">
        <f t="shared" si="11"/>
        <v>0.98249035159493681</v>
      </c>
      <c r="D13" s="17">
        <f>D9*D17</f>
        <v>0.77016519620720658</v>
      </c>
      <c r="E13" s="17">
        <f>E9*E17</f>
        <v>0.98215394583946714</v>
      </c>
      <c r="F13" s="17"/>
      <c r="G13" s="17"/>
      <c r="H13" s="17"/>
      <c r="I13" s="17"/>
      <c r="J13" s="17"/>
      <c r="K13" s="17"/>
      <c r="L13" s="17"/>
      <c r="M13" s="17"/>
    </row>
    <row r="14" spans="1:13" x14ac:dyDescent="0.2">
      <c r="A14" s="18" t="s">
        <v>18</v>
      </c>
      <c r="B14" s="18">
        <v>0.77561999999999998</v>
      </c>
      <c r="C14" s="18">
        <v>0.97650000000000003</v>
      </c>
      <c r="D14" s="18">
        <v>0.75900000000000001</v>
      </c>
      <c r="E14" s="18">
        <v>0.97332799999999997</v>
      </c>
      <c r="F14" s="17"/>
      <c r="G14" s="17"/>
      <c r="H14" s="17"/>
      <c r="I14" s="17"/>
      <c r="J14" s="17"/>
      <c r="K14" s="17"/>
      <c r="L14" s="17"/>
      <c r="M14" s="17"/>
    </row>
    <row r="15" spans="1:13" x14ac:dyDescent="0.2">
      <c r="A15" s="17"/>
      <c r="B15" s="17">
        <v>0.96399999999999997</v>
      </c>
      <c r="C15" s="17">
        <v>0.94599999999999995</v>
      </c>
      <c r="D15" s="17">
        <v>0.92800000000000005</v>
      </c>
      <c r="E15" s="17">
        <v>0.90200000000000002</v>
      </c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A16" s="17"/>
      <c r="B16" s="17">
        <f>B15+B19</f>
        <v>0.97133333333333327</v>
      </c>
      <c r="C16" s="17">
        <f t="shared" ref="C16:E16" si="12">C15+C19</f>
        <v>0.94866666666666666</v>
      </c>
      <c r="D16" s="17">
        <f t="shared" si="12"/>
        <v>0.94133333333333336</v>
      </c>
      <c r="E16" s="17">
        <f t="shared" si="12"/>
        <v>0.91533333333333333</v>
      </c>
      <c r="F16" s="17"/>
      <c r="G16" s="17"/>
      <c r="H16" s="17"/>
      <c r="I16" s="17"/>
      <c r="J16" s="17"/>
      <c r="K16" s="17"/>
      <c r="L16" s="17"/>
      <c r="M16" s="17"/>
    </row>
    <row r="17" spans="1:13" x14ac:dyDescent="0.2">
      <c r="A17" s="17"/>
      <c r="B17" s="17">
        <f>B16+B19</f>
        <v>0.97866666666666657</v>
      </c>
      <c r="C17" s="17">
        <f t="shared" ref="C17:E17" si="13">C16+C19</f>
        <v>0.95133333333333336</v>
      </c>
      <c r="D17" s="17">
        <f t="shared" si="13"/>
        <v>0.95466666666666666</v>
      </c>
      <c r="E17" s="17">
        <f t="shared" si="13"/>
        <v>0.92866666666666664</v>
      </c>
      <c r="F17" s="17"/>
      <c r="G17" s="17"/>
      <c r="H17" s="17"/>
      <c r="I17" s="17"/>
      <c r="J17" s="17"/>
      <c r="K17" s="17"/>
      <c r="L17" s="17"/>
      <c r="M17" s="17"/>
    </row>
    <row r="18" spans="1:13" x14ac:dyDescent="0.2">
      <c r="A18" s="17"/>
      <c r="B18" s="17">
        <v>0.98599999999999999</v>
      </c>
      <c r="C18" s="17">
        <v>0.95399999999999996</v>
      </c>
      <c r="D18" s="17">
        <v>0.96799999999999997</v>
      </c>
      <c r="E18" s="17">
        <v>0.94199999999999995</v>
      </c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C8" sqref="C8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39</v>
      </c>
      <c r="D1" s="14" t="s">
        <v>40</v>
      </c>
      <c r="F1" s="14" t="s">
        <v>50</v>
      </c>
      <c r="H1" s="14" t="s">
        <v>40</v>
      </c>
      <c r="K1" s="14" t="s">
        <v>50</v>
      </c>
      <c r="M1" s="14" t="s">
        <v>40</v>
      </c>
    </row>
    <row r="2" spans="1:14" x14ac:dyDescent="0.2">
      <c r="B2" s="9" t="s">
        <v>9</v>
      </c>
      <c r="C2" s="9" t="s">
        <v>3</v>
      </c>
      <c r="D2" s="9" t="s">
        <v>9</v>
      </c>
      <c r="E2" s="9" t="s">
        <v>3</v>
      </c>
      <c r="F2" s="9" t="s">
        <v>9</v>
      </c>
      <c r="G2" s="9" t="s">
        <v>3</v>
      </c>
      <c r="H2" s="9" t="s">
        <v>9</v>
      </c>
      <c r="I2" s="9" t="s">
        <v>3</v>
      </c>
      <c r="K2" s="9" t="s">
        <v>9</v>
      </c>
      <c r="L2" s="9" t="s">
        <v>3</v>
      </c>
      <c r="M2" s="9" t="s">
        <v>9</v>
      </c>
      <c r="N2" s="9" t="s">
        <v>3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1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6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13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14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19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6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19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11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7</v>
      </c>
      <c r="B9" s="13">
        <f>B3*K15</f>
        <v>0.58880470625275094</v>
      </c>
      <c r="C9" s="13">
        <f>C3*L15</f>
        <v>0.67669886771139631</v>
      </c>
      <c r="D9" s="13">
        <f t="shared" ref="D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50</v>
      </c>
      <c r="M9" s="14" t="s">
        <v>40</v>
      </c>
    </row>
    <row r="10" spans="1:14" x14ac:dyDescent="0.2">
      <c r="A10" s="9" t="s">
        <v>12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9</v>
      </c>
      <c r="L10" s="14" t="s">
        <v>3</v>
      </c>
      <c r="M10" s="14" t="s">
        <v>9</v>
      </c>
      <c r="N10" s="14" t="s">
        <v>3</v>
      </c>
    </row>
    <row r="11" spans="1:14" x14ac:dyDescent="0.2">
      <c r="A11" s="9" t="s">
        <v>15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16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7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17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18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27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20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20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39</v>
      </c>
      <c r="M18" s="14" t="s">
        <v>40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9</v>
      </c>
      <c r="L19" s="14" t="s">
        <v>3</v>
      </c>
      <c r="M19" s="14" t="s">
        <v>9</v>
      </c>
      <c r="N19" s="14" t="s">
        <v>3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18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41</v>
      </c>
      <c r="D24" s="13"/>
      <c r="E24" s="13"/>
      <c r="F24" s="13" t="s">
        <v>42</v>
      </c>
      <c r="G24" s="13"/>
      <c r="H24" s="13"/>
      <c r="I24" s="13" t="s">
        <v>43</v>
      </c>
      <c r="J24" s="13"/>
      <c r="K24" s="13"/>
      <c r="L24" s="13" t="s">
        <v>44</v>
      </c>
      <c r="M24" s="13"/>
      <c r="N24" s="13"/>
    </row>
    <row r="25" spans="1:15" x14ac:dyDescent="0.2">
      <c r="A25" s="13"/>
      <c r="B25" s="13"/>
      <c r="C25" s="13" t="s">
        <v>9</v>
      </c>
      <c r="D25" s="13" t="s">
        <v>3</v>
      </c>
      <c r="E25" s="13" t="s">
        <v>2</v>
      </c>
      <c r="F25" s="13" t="s">
        <v>9</v>
      </c>
      <c r="G25" s="13" t="s">
        <v>3</v>
      </c>
      <c r="H25" s="13" t="s">
        <v>2</v>
      </c>
      <c r="I25" s="13" t="s">
        <v>9</v>
      </c>
      <c r="J25" s="13" t="s">
        <v>3</v>
      </c>
      <c r="K25" s="13" t="s">
        <v>2</v>
      </c>
      <c r="L25" s="13" t="s">
        <v>9</v>
      </c>
      <c r="M25" s="13" t="s">
        <v>3</v>
      </c>
      <c r="N25" s="13" t="s">
        <v>2</v>
      </c>
    </row>
    <row r="26" spans="1:15" x14ac:dyDescent="0.2">
      <c r="A26" s="13" t="s">
        <v>45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47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48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46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13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49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4</v>
      </c>
      <c r="D33" s="14" t="s">
        <v>5</v>
      </c>
    </row>
    <row r="34" spans="1:5" x14ac:dyDescent="0.2">
      <c r="B34" s="14" t="s">
        <v>2</v>
      </c>
      <c r="C34" s="14" t="s">
        <v>2</v>
      </c>
      <c r="D34" s="14" t="s">
        <v>2</v>
      </c>
      <c r="E34" s="14" t="s">
        <v>2</v>
      </c>
    </row>
    <row r="35" spans="1:5" x14ac:dyDescent="0.2">
      <c r="A35" s="14" t="s">
        <v>51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1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K11" sqref="K11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10</v>
      </c>
      <c r="C1" s="12"/>
      <c r="D1" s="12" t="s">
        <v>8</v>
      </c>
      <c r="E1" s="12"/>
      <c r="F1" s="4"/>
      <c r="G1" s="12" t="s">
        <v>10</v>
      </c>
      <c r="H1" s="12"/>
      <c r="I1" s="12" t="s">
        <v>8</v>
      </c>
      <c r="J1" s="12"/>
      <c r="K1" s="24" t="s">
        <v>10</v>
      </c>
      <c r="L1" s="24"/>
      <c r="M1" s="24" t="s">
        <v>8</v>
      </c>
      <c r="N1" s="24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10</v>
      </c>
      <c r="L16" s="11"/>
      <c r="M16" s="11" t="s">
        <v>8</v>
      </c>
      <c r="N16" s="11"/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9</v>
      </c>
      <c r="L17" s="11" t="s">
        <v>3</v>
      </c>
      <c r="M17" s="11" t="s">
        <v>9</v>
      </c>
      <c r="N17" s="11" t="s">
        <v>3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D6" sqref="D6"/>
    </sheetView>
  </sheetViews>
  <sheetFormatPr baseColWidth="10" defaultRowHeight="16" x14ac:dyDescent="0.2"/>
  <sheetData>
    <row r="1" spans="1:9" x14ac:dyDescent="0.2">
      <c r="A1" s="2"/>
      <c r="B1" s="24" t="s">
        <v>10</v>
      </c>
      <c r="C1" s="24"/>
      <c r="D1" s="24" t="s">
        <v>8</v>
      </c>
      <c r="E1" s="24"/>
      <c r="F1" s="25" t="s">
        <v>4</v>
      </c>
      <c r="G1" s="25"/>
      <c r="H1" s="25" t="s">
        <v>5</v>
      </c>
      <c r="I1" s="25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0.81248774694025805</v>
      </c>
      <c r="C3" s="4">
        <f>C9+C11*C14</f>
        <v>1.0441845518867925</v>
      </c>
      <c r="D3" s="4">
        <f>E3*D17</f>
        <v>0.7835445223807268</v>
      </c>
      <c r="E3" s="4">
        <f>E9-E11*E14</f>
        <v>1.0278088183748311</v>
      </c>
      <c r="F3" s="2"/>
      <c r="G3" s="2"/>
      <c r="H3" s="4"/>
      <c r="I3" s="4"/>
    </row>
    <row r="4" spans="1:9" x14ac:dyDescent="0.2">
      <c r="A4" s="6" t="s">
        <v>36</v>
      </c>
      <c r="B4" s="4">
        <f>C4*B20</f>
        <v>0.79124799940931523</v>
      </c>
      <c r="C4" s="4">
        <f>C9-C12*C14</f>
        <v>1.0029852594339623</v>
      </c>
      <c r="D4" s="4">
        <f>E4*D19</f>
        <v>0.7739549336737378</v>
      </c>
      <c r="E4" s="4">
        <f>E3-E12*E14</f>
        <v>1.0060164910248985</v>
      </c>
      <c r="F4" s="2"/>
      <c r="G4" s="2"/>
      <c r="H4" s="2"/>
      <c r="I4" s="2"/>
    </row>
    <row r="5" spans="1:9" x14ac:dyDescent="0.2">
      <c r="A5" s="6" t="s">
        <v>35</v>
      </c>
      <c r="B5" s="4">
        <f>C5*B21</f>
        <v>0.78242698291980028</v>
      </c>
      <c r="C5" s="4">
        <f>C6*F10</f>
        <v>0.98842537601234093</v>
      </c>
      <c r="D5" s="4">
        <f>E5*D21</f>
        <v>0.76129449819981987</v>
      </c>
      <c r="E5" s="4">
        <f>H10*E6</f>
        <v>0.98066043219974175</v>
      </c>
      <c r="F5" s="2">
        <f>AVERAGE(G5,I5)</f>
        <v>0.39369999999999999</v>
      </c>
      <c r="G5" s="2">
        <v>0.31929999999999997</v>
      </c>
      <c r="H5" s="4">
        <f>I5</f>
        <v>0.46810000000000002</v>
      </c>
      <c r="I5" s="2">
        <v>0.46810000000000002</v>
      </c>
    </row>
    <row r="6" spans="1:9" x14ac:dyDescent="0.2">
      <c r="A6" s="2" t="s">
        <v>32</v>
      </c>
      <c r="B6" s="15">
        <f>'mar-n'!B14</f>
        <v>0.77561999999999998</v>
      </c>
      <c r="C6" s="15">
        <f>'mar-n'!C14</f>
        <v>0.97650000000000003</v>
      </c>
      <c r="D6" s="15">
        <f>'mar-n'!D14</f>
        <v>0.75900000000000001</v>
      </c>
      <c r="E6" s="15">
        <f>'mar-n'!E14</f>
        <v>0.97332799999999997</v>
      </c>
      <c r="F6" s="22">
        <f t="shared" ref="F6:F8" si="0">AVERAGE(G6,I6)</f>
        <v>0.38895000000000002</v>
      </c>
      <c r="G6" s="2">
        <v>0.31330000000000002</v>
      </c>
      <c r="H6" s="21">
        <f t="shared" ref="H6:H8" si="1">I6</f>
        <v>0.46460000000000001</v>
      </c>
      <c r="I6" s="4">
        <v>0.46460000000000001</v>
      </c>
    </row>
    <row r="7" spans="1:9" x14ac:dyDescent="0.2">
      <c r="A7" s="2" t="s">
        <v>33</v>
      </c>
      <c r="B7" s="4">
        <f>C7*B19</f>
        <v>0.78015607273056098</v>
      </c>
      <c r="C7" s="4">
        <f>C6*F12</f>
        <v>0.99231681450057851</v>
      </c>
      <c r="D7" s="4">
        <f>E7*D20</f>
        <v>0.76143305580558041</v>
      </c>
      <c r="E7" s="4">
        <f>E6*H12</f>
        <v>0.98526938958243648</v>
      </c>
      <c r="F7" s="22">
        <f t="shared" si="0"/>
        <v>0.39524999999999999</v>
      </c>
      <c r="G7" s="2">
        <v>0.32019999999999998</v>
      </c>
      <c r="H7" s="21">
        <f t="shared" si="1"/>
        <v>0.4703</v>
      </c>
      <c r="I7" s="4">
        <v>0.4703</v>
      </c>
    </row>
    <row r="8" spans="1:9" x14ac:dyDescent="0.2">
      <c r="A8" s="6" t="s">
        <v>34</v>
      </c>
      <c r="B8" s="4">
        <f>C8*B18</f>
        <v>0.78397170455572307</v>
      </c>
      <c r="C8" s="4">
        <f>C6*F13</f>
        <v>1.0006018125723102</v>
      </c>
      <c r="D8" s="4">
        <f>E8*D18</f>
        <v>0.76241584158415832</v>
      </c>
      <c r="E8" s="4">
        <f>E6*H13</f>
        <v>0.99553479466207484</v>
      </c>
      <c r="F8" s="22">
        <f t="shared" si="0"/>
        <v>0.39855000000000002</v>
      </c>
      <c r="G8" s="2">
        <v>0.32190000000000002</v>
      </c>
      <c r="H8" s="21">
        <f t="shared" si="1"/>
        <v>0.47520000000000001</v>
      </c>
      <c r="I8" s="4">
        <v>0.47520000000000001</v>
      </c>
    </row>
    <row r="9" spans="1:9" x14ac:dyDescent="0.2">
      <c r="A9" s="2" t="str">
        <f>'mar-n'!A10</f>
        <v>NFM-DR</v>
      </c>
      <c r="B9" s="16">
        <f>'mar-n'!B10</f>
        <v>0.78663286004056798</v>
      </c>
      <c r="C9" s="16">
        <f>'mar-n'!C10</f>
        <v>1.0235849056603774</v>
      </c>
      <c r="D9" s="16">
        <f>'mar-n'!D10</f>
        <v>0.78409090909090917</v>
      </c>
      <c r="E9" s="16">
        <f>'mar-n'!E10</f>
        <v>1.0332569002123142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1.1012860040568007E-2</v>
      </c>
      <c r="C10" s="2">
        <f>C9-C6</f>
        <v>4.7084905660377374E-2</v>
      </c>
      <c r="D10" s="2">
        <f>D9-D6</f>
        <v>2.5090909090909164E-2</v>
      </c>
      <c r="E10" s="2">
        <f>E9-E6</f>
        <v>5.9928900212314229E-2</v>
      </c>
      <c r="F10" s="2">
        <f>F5/G10</f>
        <v>1.0122123666281013</v>
      </c>
      <c r="G10" s="2">
        <f>MIN(F5:F8)</f>
        <v>0.38895000000000002</v>
      </c>
      <c r="H10" s="4">
        <f>H5/I10</f>
        <v>1.0075333620318554</v>
      </c>
      <c r="I10" s="4">
        <f>MIN(H5:H8)</f>
        <v>0.46460000000000001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0.38895000000000002</v>
      </c>
      <c r="H11" s="4">
        <f>H6/I11</f>
        <v>1</v>
      </c>
      <c r="I11" s="4">
        <f>I10</f>
        <v>0.46460000000000001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1.0161974546856922</v>
      </c>
      <c r="G12" s="2">
        <f>G11</f>
        <v>0.38895000000000002</v>
      </c>
      <c r="H12" s="4">
        <f>H7/I12</f>
        <v>1.0122686181661644</v>
      </c>
      <c r="I12" s="4">
        <f>I11</f>
        <v>0.46460000000000001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1.024681835711531</v>
      </c>
      <c r="G13" s="2">
        <f>G12</f>
        <v>0.38895000000000002</v>
      </c>
      <c r="H13" s="4">
        <f>H8/I13</f>
        <v>1.0228153250107619</v>
      </c>
      <c r="I13" s="4">
        <f>I12</f>
        <v>0.46460000000000001</v>
      </c>
    </row>
    <row r="14" spans="1:9" x14ac:dyDescent="0.2">
      <c r="A14" s="2"/>
      <c r="B14" s="2"/>
      <c r="C14" s="2">
        <f>C10/SUM(C12:C13)</f>
        <v>2.9428066037735859E-3</v>
      </c>
      <c r="D14" s="2"/>
      <c r="E14" s="2">
        <f>E10/SUM(E11:E13)</f>
        <v>5.448081837483112E-3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0.97650000000000003</v>
      </c>
      <c r="D15" s="2"/>
      <c r="E15" s="2">
        <f>E4-E13*E14</f>
        <v>0.97332799999999986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0.77810741929875404</v>
      </c>
      <c r="D16" s="7">
        <f>D9/E9*1</f>
        <v>0.75885378450392516</v>
      </c>
      <c r="E16" s="2">
        <f>(D23-D16)/(A23-A16)</f>
        <v>3.4908348190201646E-3</v>
      </c>
    </row>
    <row r="17" spans="1:5" x14ac:dyDescent="0.2">
      <c r="A17" s="2">
        <v>1</v>
      </c>
      <c r="B17" s="7">
        <f>B9/C9*1.016</f>
        <v>0.78080380179658071</v>
      </c>
      <c r="C17">
        <f>(B23-B17)/(A23-A17)</f>
        <v>2.6963824978267102E-3</v>
      </c>
      <c r="D17">
        <f>D16+E16</f>
        <v>0.76234461932294528</v>
      </c>
      <c r="E17" s="2">
        <f>E16</f>
        <v>3.4908348190201646E-3</v>
      </c>
    </row>
    <row r="18" spans="1:5" x14ac:dyDescent="0.2">
      <c r="A18" s="2">
        <v>2</v>
      </c>
      <c r="B18">
        <f>B17+C17</f>
        <v>0.78350018429440738</v>
      </c>
      <c r="C18">
        <f>C17</f>
        <v>2.6963824978267102E-3</v>
      </c>
      <c r="D18">
        <f t="shared" ref="D18:D21" si="2">D17+E17</f>
        <v>0.76583545414196541</v>
      </c>
      <c r="E18" s="2">
        <f t="shared" ref="E18:E22" si="3">E17</f>
        <v>3.4908348190201646E-3</v>
      </c>
    </row>
    <row r="19" spans="1:5" x14ac:dyDescent="0.2">
      <c r="A19" s="2">
        <v>3</v>
      </c>
      <c r="B19">
        <f t="shared" ref="B19:B22" si="4">B18+C18</f>
        <v>0.78619656679223404</v>
      </c>
      <c r="C19">
        <f t="shared" ref="C19:C22" si="5">C18</f>
        <v>2.6963824978267102E-3</v>
      </c>
      <c r="D19">
        <f t="shared" si="2"/>
        <v>0.76932628896098554</v>
      </c>
      <c r="E19" s="2">
        <f t="shared" si="3"/>
        <v>3.4908348190201646E-3</v>
      </c>
    </row>
    <row r="20" spans="1:5" x14ac:dyDescent="0.2">
      <c r="A20" s="2">
        <v>4</v>
      </c>
      <c r="B20">
        <f t="shared" si="4"/>
        <v>0.78889294929006071</v>
      </c>
      <c r="C20">
        <f t="shared" si="5"/>
        <v>2.6963824978267102E-3</v>
      </c>
      <c r="D20">
        <f t="shared" si="2"/>
        <v>0.77281712378000567</v>
      </c>
      <c r="E20" s="2">
        <f t="shared" si="3"/>
        <v>3.4908348190201646E-3</v>
      </c>
    </row>
    <row r="21" spans="1:5" x14ac:dyDescent="0.2">
      <c r="A21" s="2">
        <v>5</v>
      </c>
      <c r="B21">
        <f t="shared" si="4"/>
        <v>0.79158933178788737</v>
      </c>
      <c r="C21">
        <f t="shared" si="5"/>
        <v>2.6963824978267102E-3</v>
      </c>
      <c r="D21">
        <f t="shared" si="2"/>
        <v>0.77630795859902579</v>
      </c>
      <c r="E21" s="2">
        <f t="shared" si="3"/>
        <v>3.4908348190201646E-3</v>
      </c>
    </row>
    <row r="22" spans="1:5" x14ac:dyDescent="0.2">
      <c r="A22" s="2">
        <v>6</v>
      </c>
      <c r="B22">
        <f t="shared" si="4"/>
        <v>0.79428571428571404</v>
      </c>
      <c r="C22">
        <f t="shared" si="5"/>
        <v>2.6963824978267102E-3</v>
      </c>
      <c r="D22">
        <f>D21+E21</f>
        <v>0.77979879341804592</v>
      </c>
      <c r="E22" s="2">
        <f t="shared" si="3"/>
        <v>3.4908348190201646E-3</v>
      </c>
    </row>
    <row r="23" spans="1:5" x14ac:dyDescent="0.2">
      <c r="A23" s="2">
        <v>6</v>
      </c>
      <c r="B23">
        <f>B6/C6</f>
        <v>0.79428571428571426</v>
      </c>
      <c r="D23">
        <f>D6/E6</f>
        <v>0.77979879341804614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10</v>
      </c>
      <c r="F1" t="s">
        <v>8</v>
      </c>
    </row>
    <row r="2" spans="1:13" x14ac:dyDescent="0.2">
      <c r="B2" t="s">
        <v>9</v>
      </c>
      <c r="C2" t="s">
        <v>3</v>
      </c>
      <c r="D2" t="s">
        <v>9</v>
      </c>
      <c r="E2" t="s">
        <v>3</v>
      </c>
      <c r="F2" t="s">
        <v>9</v>
      </c>
      <c r="G2" t="s">
        <v>3</v>
      </c>
      <c r="H2" t="s">
        <v>9</v>
      </c>
      <c r="I2" t="s">
        <v>3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55</v>
      </c>
      <c r="B1">
        <v>1.147</v>
      </c>
      <c r="C1">
        <v>1.9619</v>
      </c>
      <c r="D1">
        <f t="shared" ref="D1:D18" si="0">B1/C1</f>
        <v>0.58463734135277035</v>
      </c>
      <c r="E1">
        <f t="shared" ref="E1:E18" si="1">1.153/1.928</f>
        <v>0.59802904564315351</v>
      </c>
      <c r="F1">
        <f t="shared" ref="F1:F18" si="2">ABS(D1-E1)</f>
        <v>1.3391704290383166E-2</v>
      </c>
    </row>
    <row r="2" spans="1:6" x14ac:dyDescent="0.2">
      <c r="A2" t="s">
        <v>63</v>
      </c>
      <c r="B2">
        <v>1.1471</v>
      </c>
      <c r="C2">
        <v>1.9419</v>
      </c>
      <c r="D2">
        <f t="shared" si="0"/>
        <v>0.59071012925485356</v>
      </c>
      <c r="E2">
        <f t="shared" si="1"/>
        <v>0.59802904564315351</v>
      </c>
      <c r="F2">
        <f t="shared" si="2"/>
        <v>7.3189163882999564E-3</v>
      </c>
    </row>
    <row r="3" spans="1:6" x14ac:dyDescent="0.2">
      <c r="A3" t="s">
        <v>64</v>
      </c>
      <c r="B3">
        <v>1.1473</v>
      </c>
      <c r="C3">
        <v>1.9496</v>
      </c>
      <c r="D3">
        <f t="shared" si="0"/>
        <v>0.58847968814115714</v>
      </c>
      <c r="E3">
        <f t="shared" si="1"/>
        <v>0.59802904564315351</v>
      </c>
      <c r="F3">
        <f t="shared" si="2"/>
        <v>9.5493575019963695E-3</v>
      </c>
    </row>
    <row r="4" spans="1:6" x14ac:dyDescent="0.2">
      <c r="A4" t="s">
        <v>60</v>
      </c>
      <c r="B4">
        <v>1.1475</v>
      </c>
      <c r="C4">
        <v>1.9823999999999999</v>
      </c>
      <c r="D4">
        <f t="shared" si="0"/>
        <v>0.57884382566585957</v>
      </c>
      <c r="E4">
        <f t="shared" si="1"/>
        <v>0.59802904564315351</v>
      </c>
      <c r="F4">
        <f t="shared" si="2"/>
        <v>1.9185219977293944E-2</v>
      </c>
    </row>
    <row r="5" spans="1:6" x14ac:dyDescent="0.2">
      <c r="A5" t="s">
        <v>56</v>
      </c>
      <c r="B5">
        <v>1.1514</v>
      </c>
      <c r="C5">
        <v>1.9937</v>
      </c>
      <c r="D5">
        <f t="shared" si="0"/>
        <v>0.5775191854341174</v>
      </c>
      <c r="E5">
        <f t="shared" si="1"/>
        <v>0.59802904564315351</v>
      </c>
      <c r="F5">
        <f t="shared" si="2"/>
        <v>2.0509860209036113E-2</v>
      </c>
    </row>
    <row r="6" spans="1:6" x14ac:dyDescent="0.2">
      <c r="A6" t="s">
        <v>66</v>
      </c>
      <c r="B6">
        <v>1.1531</v>
      </c>
      <c r="C6">
        <v>1.9276</v>
      </c>
      <c r="D6">
        <f t="shared" si="0"/>
        <v>0.5982050217887529</v>
      </c>
      <c r="E6">
        <f t="shared" si="1"/>
        <v>0.59802904564315351</v>
      </c>
      <c r="F6">
        <f t="shared" si="2"/>
        <v>1.7597614559938801E-4</v>
      </c>
    </row>
    <row r="7" spans="1:6" x14ac:dyDescent="0.2">
      <c r="A7" t="s">
        <v>53</v>
      </c>
      <c r="B7">
        <v>1.1535</v>
      </c>
      <c r="C7">
        <v>1.9334</v>
      </c>
      <c r="D7">
        <f t="shared" si="0"/>
        <v>0.59661735802213711</v>
      </c>
      <c r="E7">
        <f t="shared" si="1"/>
        <v>0.59802904564315351</v>
      </c>
      <c r="F7">
        <f t="shared" si="2"/>
        <v>1.4116876210163998E-3</v>
      </c>
    </row>
    <row r="8" spans="1:6" x14ac:dyDescent="0.2">
      <c r="A8" t="s">
        <v>67</v>
      </c>
      <c r="B8">
        <v>1.1536999999999999</v>
      </c>
      <c r="C8">
        <v>1.9484999999999999</v>
      </c>
      <c r="D8">
        <f t="shared" si="0"/>
        <v>0.59209648447523733</v>
      </c>
      <c r="E8">
        <f t="shared" si="1"/>
        <v>0.59802904564315351</v>
      </c>
      <c r="F8">
        <f t="shared" si="2"/>
        <v>5.9325611679161838E-3</v>
      </c>
    </row>
    <row r="9" spans="1:6" x14ac:dyDescent="0.2">
      <c r="A9" t="s">
        <v>59</v>
      </c>
      <c r="B9">
        <v>1.1547000000000001</v>
      </c>
      <c r="C9">
        <v>1.9635</v>
      </c>
      <c r="D9">
        <f t="shared" si="0"/>
        <v>0.58808250572956455</v>
      </c>
      <c r="E9">
        <f t="shared" si="1"/>
        <v>0.59802904564315351</v>
      </c>
      <c r="F9">
        <f t="shared" si="2"/>
        <v>9.9465399135889587E-3</v>
      </c>
    </row>
    <row r="10" spans="1:6" x14ac:dyDescent="0.2">
      <c r="A10" t="s">
        <v>69</v>
      </c>
      <c r="B10">
        <v>1.1558999999999999</v>
      </c>
      <c r="C10">
        <v>1.9877</v>
      </c>
      <c r="D10">
        <f t="shared" si="0"/>
        <v>0.58152638728178296</v>
      </c>
      <c r="E10">
        <f t="shared" si="1"/>
        <v>0.59802904564315351</v>
      </c>
      <c r="F10">
        <f t="shared" si="2"/>
        <v>1.6502658361370548E-2</v>
      </c>
    </row>
    <row r="11" spans="1:6" x14ac:dyDescent="0.2">
      <c r="A11" t="s">
        <v>61</v>
      </c>
      <c r="B11">
        <v>1.1563000000000001</v>
      </c>
      <c r="C11">
        <v>1.9774</v>
      </c>
      <c r="D11">
        <f t="shared" si="0"/>
        <v>0.5847577627187216</v>
      </c>
      <c r="E11">
        <f t="shared" si="1"/>
        <v>0.59802904564315351</v>
      </c>
      <c r="F11">
        <f t="shared" si="2"/>
        <v>1.3271282924431915E-2</v>
      </c>
    </row>
    <row r="12" spans="1:6" x14ac:dyDescent="0.2">
      <c r="A12" t="s">
        <v>62</v>
      </c>
      <c r="B12">
        <v>1.1583000000000001</v>
      </c>
      <c r="C12">
        <v>1.9782999999999999</v>
      </c>
      <c r="D12">
        <f t="shared" si="0"/>
        <v>0.58550270434211193</v>
      </c>
      <c r="E12">
        <f t="shared" si="1"/>
        <v>0.59802904564315351</v>
      </c>
      <c r="F12">
        <f t="shared" si="2"/>
        <v>1.2526341301041577E-2</v>
      </c>
    </row>
    <row r="13" spans="1:6" x14ac:dyDescent="0.2">
      <c r="A13" t="s">
        <v>57</v>
      </c>
      <c r="B13">
        <v>1.1603000000000001</v>
      </c>
      <c r="C13">
        <v>1.9956</v>
      </c>
      <c r="D13">
        <f t="shared" si="0"/>
        <v>0.58142914411705759</v>
      </c>
      <c r="E13">
        <f t="shared" si="1"/>
        <v>0.59802904564315351</v>
      </c>
      <c r="F13">
        <f t="shared" si="2"/>
        <v>1.6599901526095917E-2</v>
      </c>
    </row>
    <row r="14" spans="1:6" x14ac:dyDescent="0.2">
      <c r="A14" t="s">
        <v>54</v>
      </c>
      <c r="B14">
        <v>1.1623000000000001</v>
      </c>
      <c r="C14">
        <v>1.9504999999999999</v>
      </c>
      <c r="D14">
        <f t="shared" si="0"/>
        <v>0.59589848756729058</v>
      </c>
      <c r="E14">
        <f t="shared" si="1"/>
        <v>0.59802904564315351</v>
      </c>
      <c r="F14">
        <f t="shared" si="2"/>
        <v>2.1305580758629317E-3</v>
      </c>
    </row>
    <row r="15" spans="1:6" x14ac:dyDescent="0.2">
      <c r="A15" t="s">
        <v>52</v>
      </c>
      <c r="B15">
        <v>1.1623000000000001</v>
      </c>
      <c r="C15">
        <v>1.9542999999999999</v>
      </c>
      <c r="D15">
        <f t="shared" si="0"/>
        <v>0.59473980453359265</v>
      </c>
      <c r="E15">
        <f t="shared" si="1"/>
        <v>0.59802904564315351</v>
      </c>
      <c r="F15">
        <f t="shared" si="2"/>
        <v>3.2892411095608587E-3</v>
      </c>
    </row>
    <row r="16" spans="1:6" x14ac:dyDescent="0.2">
      <c r="A16" t="s">
        <v>65</v>
      </c>
      <c r="B16">
        <v>1.1647000000000001</v>
      </c>
      <c r="C16">
        <v>1.9573</v>
      </c>
      <c r="D16">
        <f t="shared" si="0"/>
        <v>0.5950544116895724</v>
      </c>
      <c r="E16">
        <f t="shared" si="1"/>
        <v>0.59802904564315351</v>
      </c>
      <c r="F16">
        <f t="shared" si="2"/>
        <v>2.9746339535811073E-3</v>
      </c>
    </row>
    <row r="17" spans="1:6" x14ac:dyDescent="0.2">
      <c r="A17" t="s">
        <v>58</v>
      </c>
      <c r="B17">
        <v>1.1648000000000001</v>
      </c>
      <c r="C17">
        <v>1.9559</v>
      </c>
      <c r="D17">
        <f t="shared" si="0"/>
        <v>0.59553146888900255</v>
      </c>
      <c r="E17">
        <f t="shared" si="1"/>
        <v>0.59802904564315351</v>
      </c>
      <c r="F17">
        <f t="shared" si="2"/>
        <v>2.4975767541509653E-3</v>
      </c>
    </row>
    <row r="18" spans="1:6" x14ac:dyDescent="0.2">
      <c r="A18" t="s">
        <v>68</v>
      </c>
      <c r="B18">
        <v>1.1672</v>
      </c>
      <c r="C18">
        <v>1.9810000000000001</v>
      </c>
      <c r="D18">
        <f t="shared" si="0"/>
        <v>0.58919737506309944</v>
      </c>
      <c r="E18">
        <f t="shared" si="1"/>
        <v>0.59802904564315351</v>
      </c>
      <c r="F18">
        <f t="shared" si="2"/>
        <v>8.831670580054074E-3</v>
      </c>
    </row>
  </sheetData>
  <sortState ref="A1:F2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</vt:lpstr>
      <vt:lpstr>overall</vt:lpstr>
      <vt:lpstr>size</vt:lpstr>
      <vt:lpstr>mar-n</vt:lpstr>
      <vt:lpstr>mnar</vt:lpstr>
      <vt:lpstr>mar-o</vt:lpstr>
      <vt:lpstr>npm</vt:lpstr>
      <vt:lpstr>var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2019-06-29T22:46:00Z</dcterms:modified>
</cp:coreProperties>
</file>