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4"/>
  </bookViews>
  <sheets>
    <sheet name="mar-n" sheetId="6" r:id="rId1"/>
    <sheet name="mnar" sheetId="1" r:id="rId2"/>
    <sheet name="mar-o" sheetId="3" r:id="rId3"/>
    <sheet name="npm" sheetId="4" r:id="rId4"/>
    <sheet name="test" sheetId="2" r:id="rId5"/>
    <sheet name="sort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15" i="1"/>
  <c r="K22" i="1"/>
  <c r="K17" i="1"/>
  <c r="K14" i="1"/>
  <c r="B4" i="1"/>
  <c r="K16" i="1"/>
  <c r="B10" i="1"/>
  <c r="C15" i="1"/>
  <c r="M7" i="1"/>
  <c r="K7" i="1"/>
  <c r="B8" i="1"/>
  <c r="C7" i="1"/>
  <c r="L7" i="1"/>
  <c r="K15" i="1"/>
  <c r="B9" i="1"/>
  <c r="C9" i="1"/>
  <c r="N7" i="1"/>
  <c r="E8" i="1"/>
  <c r="C10" i="1"/>
  <c r="E18" i="1"/>
  <c r="C14" i="1"/>
  <c r="L22" i="1"/>
  <c r="C8" i="1"/>
  <c r="M17" i="1"/>
  <c r="B10" i="6"/>
  <c r="C10" i="6"/>
  <c r="K10" i="6"/>
  <c r="K4" i="6"/>
  <c r="L4" i="6"/>
  <c r="M4" i="6"/>
  <c r="J4" i="6"/>
  <c r="J7" i="6"/>
  <c r="J8" i="6"/>
  <c r="B8" i="6"/>
  <c r="B7" i="6"/>
  <c r="M7" i="6"/>
  <c r="M8" i="6"/>
  <c r="M9" i="6"/>
  <c r="E9" i="6"/>
  <c r="E10" i="6"/>
  <c r="E7" i="6"/>
  <c r="E11" i="6"/>
  <c r="E13" i="6"/>
  <c r="L7" i="6"/>
  <c r="L8" i="6"/>
  <c r="L9" i="6"/>
  <c r="D9" i="6"/>
  <c r="D19" i="6"/>
  <c r="D16" i="6"/>
  <c r="D17" i="6"/>
  <c r="D13" i="6"/>
  <c r="D10" i="6"/>
  <c r="D9" i="4"/>
  <c r="D16" i="4"/>
  <c r="E16" i="4"/>
  <c r="D17" i="4"/>
  <c r="D3" i="4"/>
  <c r="C6" i="4"/>
  <c r="D6" i="4"/>
  <c r="E6" i="4"/>
  <c r="B6" i="4"/>
  <c r="E9" i="4"/>
  <c r="B9" i="4"/>
  <c r="C9" i="4"/>
  <c r="A9" i="4"/>
  <c r="K7" i="6"/>
  <c r="K8" i="6"/>
  <c r="C8" i="6"/>
  <c r="C19" i="6"/>
  <c r="C16" i="6"/>
  <c r="C17" i="6"/>
  <c r="E19" i="6"/>
  <c r="E16" i="6"/>
  <c r="E17" i="6"/>
  <c r="B19" i="6"/>
  <c r="B16" i="6"/>
  <c r="B17" i="6"/>
  <c r="J10" i="6"/>
  <c r="B11" i="6"/>
  <c r="K9" i="6"/>
  <c r="L10" i="6"/>
  <c r="M10" i="6"/>
  <c r="J9" i="6"/>
  <c r="C7" i="6"/>
  <c r="D7" i="6"/>
  <c r="D8" i="6"/>
  <c r="E8" i="6"/>
  <c r="C9" i="6"/>
  <c r="B9" i="6"/>
  <c r="G6" i="3"/>
  <c r="C12" i="6"/>
  <c r="E12" i="6"/>
  <c r="E6" i="6"/>
  <c r="D6" i="6"/>
  <c r="E5" i="6"/>
  <c r="D5" i="6"/>
  <c r="C6" i="6"/>
  <c r="B6" i="6"/>
  <c r="C5" i="6"/>
  <c r="C11" i="6"/>
  <c r="D11" i="6"/>
  <c r="D12" i="6"/>
  <c r="C13" i="6"/>
  <c r="C4" i="6"/>
  <c r="D4" i="6"/>
  <c r="E4" i="6"/>
  <c r="J3" i="6"/>
  <c r="K3" i="6"/>
  <c r="L3" i="6"/>
  <c r="M3" i="6"/>
  <c r="D7" i="5"/>
  <c r="F7" i="5"/>
  <c r="D2" i="5"/>
  <c r="F2" i="5"/>
  <c r="D8" i="5"/>
  <c r="F8" i="5"/>
  <c r="D3" i="5"/>
  <c r="F3" i="5"/>
  <c r="D14" i="5"/>
  <c r="F14" i="5"/>
  <c r="D15" i="5"/>
  <c r="F15" i="5"/>
  <c r="D17" i="5"/>
  <c r="F17" i="5"/>
  <c r="D16" i="5"/>
  <c r="F16" i="5"/>
  <c r="D1" i="5"/>
  <c r="F1" i="5"/>
  <c r="D9" i="5"/>
  <c r="F9" i="5"/>
  <c r="D11" i="5"/>
  <c r="F11" i="5"/>
  <c r="D12" i="5"/>
  <c r="F12" i="5"/>
  <c r="D18" i="5"/>
  <c r="F18" i="5"/>
  <c r="D4" i="5"/>
  <c r="F4" i="5"/>
  <c r="D10" i="5"/>
  <c r="F10" i="5"/>
  <c r="D5" i="5"/>
  <c r="F5" i="5"/>
  <c r="D13" i="5"/>
  <c r="F13" i="5"/>
  <c r="D6" i="5"/>
  <c r="F6" i="5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C18" i="1"/>
  <c r="C19" i="1"/>
  <c r="C16" i="1"/>
  <c r="C17" i="1"/>
  <c r="C13" i="1"/>
  <c r="M14" i="1"/>
  <c r="D4" i="1"/>
  <c r="M16" i="1"/>
  <c r="D10" i="1"/>
  <c r="D18" i="1"/>
  <c r="D19" i="1"/>
  <c r="D16" i="1"/>
  <c r="D17" i="1"/>
  <c r="M15" i="1"/>
  <c r="D9" i="1"/>
  <c r="D13" i="1"/>
  <c r="E19" i="1"/>
  <c r="E16" i="1"/>
  <c r="E17" i="1"/>
  <c r="E13" i="1"/>
  <c r="B14" i="1"/>
  <c r="B18" i="1"/>
  <c r="B19" i="1"/>
  <c r="B16" i="1"/>
  <c r="B12" i="1"/>
  <c r="C12" i="1"/>
  <c r="D8" i="1"/>
  <c r="D12" i="1"/>
  <c r="E12" i="1"/>
  <c r="B17" i="1"/>
  <c r="B13" i="1"/>
  <c r="E11" i="1"/>
  <c r="M6" i="1"/>
  <c r="D7" i="1"/>
  <c r="D11" i="1"/>
  <c r="C11" i="1"/>
  <c r="K6" i="1"/>
  <c r="B7" i="1"/>
  <c r="B11" i="1"/>
  <c r="B37" i="1"/>
  <c r="C37" i="1"/>
  <c r="L14" i="1"/>
  <c r="C3" i="1"/>
  <c r="C4" i="1"/>
  <c r="K13" i="1"/>
  <c r="L13" i="1"/>
  <c r="L16" i="1"/>
  <c r="B15" i="1"/>
  <c r="E14" i="1"/>
  <c r="D37" i="1"/>
  <c r="E37" i="1"/>
  <c r="N14" i="1"/>
  <c r="G26" i="1"/>
  <c r="N20" i="1"/>
  <c r="E3" i="1"/>
  <c r="E4" i="1"/>
  <c r="M13" i="1"/>
  <c r="N13" i="1"/>
  <c r="N16" i="1"/>
  <c r="E10" i="1"/>
  <c r="D14" i="1"/>
  <c r="M20" i="1"/>
  <c r="M22" i="1"/>
  <c r="N22" i="1"/>
  <c r="D3" i="1"/>
  <c r="B3" i="1"/>
  <c r="N15" i="1"/>
  <c r="E9" i="1"/>
  <c r="L15" i="1"/>
  <c r="N5" i="1"/>
  <c r="M5" i="1"/>
  <c r="N6" i="1"/>
  <c r="L5" i="1"/>
  <c r="K5" i="1"/>
  <c r="L6" i="1"/>
  <c r="E7" i="1"/>
  <c r="D6" i="1"/>
  <c r="D5" i="1"/>
  <c r="B6" i="1"/>
  <c r="B5" i="1"/>
  <c r="E5" i="1"/>
  <c r="C5" i="1"/>
  <c r="E6" i="1"/>
  <c r="C6" i="1"/>
  <c r="E20" i="1"/>
  <c r="C20" i="1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N21" i="3"/>
  <c r="J14" i="3"/>
  <c r="E19" i="3"/>
  <c r="E20" i="3"/>
  <c r="N14" i="3"/>
  <c r="J10" i="3"/>
  <c r="K21" i="3"/>
  <c r="G14" i="3"/>
  <c r="D20" i="3"/>
  <c r="K14" i="3"/>
  <c r="G10" i="3"/>
  <c r="L21" i="3"/>
  <c r="H14" i="3"/>
  <c r="L14" i="3"/>
  <c r="H10" i="3"/>
  <c r="B23" i="4"/>
  <c r="C8" i="4"/>
  <c r="D23" i="4"/>
  <c r="E5" i="4"/>
  <c r="C5" i="4"/>
  <c r="C7" i="4"/>
  <c r="H7" i="4"/>
  <c r="H5" i="4"/>
  <c r="H6" i="4"/>
  <c r="H8" i="4"/>
  <c r="I10" i="4"/>
  <c r="I11" i="4"/>
  <c r="I12" i="4"/>
  <c r="H12" i="4"/>
  <c r="E7" i="4"/>
  <c r="I13" i="4"/>
  <c r="H13" i="4"/>
  <c r="E8" i="4"/>
  <c r="F5" i="4"/>
  <c r="F6" i="4"/>
  <c r="F7" i="4"/>
  <c r="F8" i="4"/>
  <c r="G10" i="4"/>
  <c r="F10" i="4"/>
  <c r="G11" i="4"/>
  <c r="G12" i="4"/>
  <c r="F12" i="4"/>
  <c r="G13" i="4"/>
  <c r="F13" i="4"/>
  <c r="H10" i="4"/>
  <c r="F11" i="4"/>
  <c r="H11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  <c r="B4" i="6"/>
  <c r="B13" i="6"/>
  <c r="B12" i="6"/>
  <c r="B5" i="6"/>
  <c r="B17" i="4"/>
  <c r="C17" i="4"/>
  <c r="B18" i="4"/>
  <c r="B8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D7" i="4"/>
  <c r="E10" i="4"/>
  <c r="E14" i="4"/>
  <c r="E3" i="4"/>
  <c r="E4" i="4"/>
  <c r="D4" i="4"/>
  <c r="D8" i="4"/>
  <c r="B16" i="4"/>
  <c r="C3" i="4"/>
  <c r="B3" i="4"/>
  <c r="B10" i="4"/>
  <c r="D10" i="4"/>
  <c r="C15" i="4"/>
  <c r="E15" i="4"/>
</calcChain>
</file>

<file path=xl/sharedStrings.xml><?xml version="1.0" encoding="utf-8"?>
<sst xmlns="http://schemas.openxmlformats.org/spreadsheetml/2006/main" count="220" uniqueCount="70">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</sst>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50" zoomScaleNormal="150" workbookViewId="0">
      <selection activeCell="A11" sqref="A11:XFD11"/>
    </sheetView>
  </sheetViews>
  <sheetFormatPr baseColWidth="10" defaultRowHeight="16" x14ac:dyDescent="0.2"/>
  <sheetData>
    <row r="1" spans="1:13" x14ac:dyDescent="0.2">
      <c r="A1" s="19"/>
      <c r="B1" s="19" t="s">
        <v>10</v>
      </c>
      <c r="C1" s="19"/>
      <c r="D1" s="19" t="s">
        <v>8</v>
      </c>
      <c r="E1" s="19"/>
      <c r="F1" s="19" t="s">
        <v>10</v>
      </c>
      <c r="G1" s="19"/>
      <c r="H1" s="19" t="s">
        <v>8</v>
      </c>
      <c r="I1" s="19"/>
      <c r="J1" s="19" t="s">
        <v>10</v>
      </c>
      <c r="K1" s="19"/>
      <c r="L1" s="19" t="s">
        <v>8</v>
      </c>
      <c r="M1" s="19"/>
    </row>
    <row r="2" spans="1:13" x14ac:dyDescent="0.2">
      <c r="A2" s="19"/>
      <c r="B2" s="19" t="s">
        <v>9</v>
      </c>
      <c r="C2" s="19" t="s">
        <v>3</v>
      </c>
      <c r="D2" s="19" t="s">
        <v>9</v>
      </c>
      <c r="E2" s="19" t="s">
        <v>3</v>
      </c>
      <c r="F2" s="19" t="s">
        <v>9</v>
      </c>
      <c r="G2" s="19" t="s">
        <v>3</v>
      </c>
      <c r="H2" s="19" t="s">
        <v>9</v>
      </c>
      <c r="I2" s="19" t="s">
        <v>3</v>
      </c>
      <c r="J2" s="19" t="s">
        <v>9</v>
      </c>
      <c r="K2" s="19" t="s">
        <v>3</v>
      </c>
      <c r="L2" s="19" t="s">
        <v>9</v>
      </c>
      <c r="M2" s="19" t="s">
        <v>3</v>
      </c>
    </row>
    <row r="3" spans="1:13" x14ac:dyDescent="0.2">
      <c r="A3" s="19" t="s">
        <v>0</v>
      </c>
      <c r="B3" s="19">
        <v>1.1672</v>
      </c>
      <c r="C3" s="19">
        <v>1.9504999999999999</v>
      </c>
      <c r="D3" s="19">
        <v>0.91250000000000009</v>
      </c>
      <c r="E3" s="19">
        <v>1.3190500000000001</v>
      </c>
      <c r="F3" s="19">
        <v>1.1539999999999999</v>
      </c>
      <c r="G3" s="19">
        <v>1.891</v>
      </c>
      <c r="H3" s="19">
        <v>0.92</v>
      </c>
      <c r="I3" s="19">
        <v>1.2569999999999999</v>
      </c>
      <c r="J3" s="19">
        <f>B3/F3</f>
        <v>1.0114384748700174</v>
      </c>
      <c r="K3" s="19">
        <f t="shared" ref="K3:M3" si="0">C3/G3</f>
        <v>1.03146483342147</v>
      </c>
      <c r="L3" s="19">
        <f t="shared" si="0"/>
        <v>0.99184782608695654</v>
      </c>
      <c r="M3" s="19">
        <f t="shared" si="0"/>
        <v>1.0493635640413685</v>
      </c>
    </row>
    <row r="4" spans="1:13" x14ac:dyDescent="0.2">
      <c r="A4" s="19" t="s">
        <v>1</v>
      </c>
      <c r="B4" s="19">
        <f>F4*J4</f>
        <v>1.0641220886314284</v>
      </c>
      <c r="C4" s="19">
        <f t="shared" ref="C4:E4" si="1">G4*K4</f>
        <v>1.5858590891152857</v>
      </c>
      <c r="D4" s="19">
        <f t="shared" si="1"/>
        <v>0.91806428058107903</v>
      </c>
      <c r="E4" s="19">
        <f t="shared" si="1"/>
        <v>1.2991219071392655</v>
      </c>
      <c r="F4" s="19">
        <v>1.0009999999999999</v>
      </c>
      <c r="G4" s="19">
        <v>1.488</v>
      </c>
      <c r="H4" s="19">
        <v>0.88800000000000001</v>
      </c>
      <c r="I4" s="19">
        <v>1.218</v>
      </c>
      <c r="J4" s="19">
        <f>0.1*J3+0.9*J10</f>
        <v>1.0630590296018267</v>
      </c>
      <c r="K4" s="19">
        <f t="shared" ref="K4:M4" si="2">0.1*K3+0.9*K10</f>
        <v>1.0657655168785523</v>
      </c>
      <c r="L4" s="19">
        <f t="shared" si="2"/>
        <v>1.0338561718255395</v>
      </c>
      <c r="M4" s="19">
        <f t="shared" si="2"/>
        <v>1.0666025510174593</v>
      </c>
    </row>
    <row r="5" spans="1:13" x14ac:dyDescent="0.2">
      <c r="A5" s="19" t="s">
        <v>13</v>
      </c>
      <c r="B5" s="19">
        <f>B7+(B3-B7)/(F3-F7)*(F5-F7)</f>
        <v>0.91373956998807548</v>
      </c>
      <c r="C5" s="19">
        <f>C7+(C3-C7)/(G3-G7)*(G5-G7)</f>
        <v>1.1808892916574876</v>
      </c>
      <c r="D5" s="19">
        <f>D3*H5/H3</f>
        <v>0.9611005434782609</v>
      </c>
      <c r="E5" s="19">
        <f>E3*I5/I3</f>
        <v>1.512132895783612</v>
      </c>
      <c r="F5" s="20">
        <v>0.86699999999999999</v>
      </c>
      <c r="G5" s="20">
        <v>1.115</v>
      </c>
      <c r="H5" s="20">
        <v>0.96899999999999997</v>
      </c>
      <c r="I5" s="20">
        <v>1.4410000000000001</v>
      </c>
      <c r="J5" s="19"/>
      <c r="K5" s="19"/>
      <c r="L5" s="19"/>
      <c r="M5" s="19"/>
    </row>
    <row r="6" spans="1:13" x14ac:dyDescent="0.2">
      <c r="A6" s="19" t="s">
        <v>14</v>
      </c>
      <c r="B6" s="19">
        <f>B3*F6/F3</f>
        <v>1.1904630849220104</v>
      </c>
      <c r="C6" s="19">
        <f>C3*G6/G3</f>
        <v>2.2434360126916975</v>
      </c>
      <c r="D6" s="19">
        <f>D7+(D3-D7)/(H3-H7)*(H6-H7)</f>
        <v>0.89967402390648443</v>
      </c>
      <c r="E6" s="19">
        <f>E7+(E3-E7)/(I3-I7)*(I6-I7)</f>
        <v>1.2791421661462539</v>
      </c>
      <c r="F6" s="20">
        <v>1.177</v>
      </c>
      <c r="G6" s="20">
        <v>2.1749999999999998</v>
      </c>
      <c r="H6" s="20">
        <v>0.88400000000000001</v>
      </c>
      <c r="I6" s="20">
        <v>1.214</v>
      </c>
      <c r="J6" s="19"/>
      <c r="K6" s="19"/>
      <c r="L6" s="19"/>
      <c r="M6" s="19"/>
    </row>
    <row r="7" spans="1:13" x14ac:dyDescent="0.2">
      <c r="A7" s="19" t="s">
        <v>6</v>
      </c>
      <c r="B7" s="19">
        <f>F7*J7</f>
        <v>0.86340073894041103</v>
      </c>
      <c r="C7" s="19">
        <f t="shared" ref="C7:E9" si="3">G7*K7</f>
        <v>1.0559267281895024</v>
      </c>
      <c r="D7" s="19">
        <f t="shared" si="3"/>
        <v>0.89112337317747403</v>
      </c>
      <c r="E7" s="19">
        <f t="shared" si="3"/>
        <v>1.166843377860131</v>
      </c>
      <c r="F7" s="19">
        <v>0.81</v>
      </c>
      <c r="G7" s="19">
        <v>0.98899999999999999</v>
      </c>
      <c r="H7" s="19">
        <v>0.86</v>
      </c>
      <c r="I7" s="19">
        <v>1.093</v>
      </c>
      <c r="J7" s="19">
        <f>AVERAGE(J4,J10)</f>
        <v>1.0659268381980382</v>
      </c>
      <c r="K7" s="19">
        <f t="shared" ref="K7:M7" si="4">AVERAGE(K4,K10)</f>
        <v>1.0676711104039458</v>
      </c>
      <c r="L7" s="19">
        <f t="shared" si="4"/>
        <v>1.0361899688110163</v>
      </c>
      <c r="M7" s="19">
        <f t="shared" si="4"/>
        <v>1.0675602725161308</v>
      </c>
    </row>
    <row r="8" spans="1:13" x14ac:dyDescent="0.2">
      <c r="A8" s="19" t="s">
        <v>11</v>
      </c>
      <c r="B8" s="19">
        <f>F8*J8</f>
        <v>0.85175387251192292</v>
      </c>
      <c r="C8" s="19">
        <f>G8*K8</f>
        <v>1.0461828051161428</v>
      </c>
      <c r="D8" s="19">
        <f t="shared" si="3"/>
        <v>0.8630809135967239</v>
      </c>
      <c r="E8" s="19">
        <f t="shared" si="3"/>
        <v>1.1374616769277222</v>
      </c>
      <c r="F8" s="19">
        <v>0.79800000000000004</v>
      </c>
      <c r="G8" s="19">
        <v>0.97899999999999998</v>
      </c>
      <c r="H8" s="19">
        <v>0.83199999999999996</v>
      </c>
      <c r="I8" s="19">
        <v>1.0649999999999999</v>
      </c>
      <c r="J8" s="19">
        <f>AVERAGE(J7,J10)</f>
        <v>1.067360742496144</v>
      </c>
      <c r="K8" s="19">
        <f t="shared" ref="K8:M8" si="5">AVERAGE(K7,K10)</f>
        <v>1.0686239071666424</v>
      </c>
      <c r="L8" s="19">
        <f t="shared" si="5"/>
        <v>1.0373568673037548</v>
      </c>
      <c r="M8" s="19">
        <f t="shared" si="5"/>
        <v>1.0680391332654668</v>
      </c>
    </row>
    <row r="9" spans="1:13" x14ac:dyDescent="0.2">
      <c r="A9" s="19" t="s">
        <v>7</v>
      </c>
      <c r="B9" s="19">
        <f t="shared" ref="B8:B9" si="6">F9*J9</f>
        <v>0.79785403789996223</v>
      </c>
      <c r="C9" s="19">
        <f t="shared" si="3"/>
        <v>1.0327508951593589</v>
      </c>
      <c r="D9" s="19">
        <f t="shared" si="3"/>
        <v>0.80751756627599647</v>
      </c>
      <c r="E9" s="19">
        <f>I9*M9</f>
        <v>1.0575957780037335</v>
      </c>
      <c r="F9" s="19">
        <v>0.747</v>
      </c>
      <c r="G9" s="19">
        <v>0.96599999999999997</v>
      </c>
      <c r="H9" s="19">
        <v>0.77800000000000002</v>
      </c>
      <c r="I9" s="19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1.037940316550124</v>
      </c>
      <c r="M9" s="3">
        <f t="shared" si="7"/>
        <v>1.0682785636401348</v>
      </c>
    </row>
    <row r="10" spans="1:13" x14ac:dyDescent="0.2">
      <c r="A10" s="19" t="s">
        <v>12</v>
      </c>
      <c r="B10" s="19">
        <f>B14/B18</f>
        <v>0.78663286004056798</v>
      </c>
      <c r="C10" s="19">
        <f>C14/C18</f>
        <v>1.0235849056603774</v>
      </c>
      <c r="D10" s="19">
        <f t="shared" ref="C10:E10" si="8">D14/D18</f>
        <v>0.78512396694214881</v>
      </c>
      <c r="E10" s="19">
        <f>E14/E18</f>
        <v>1.0332569002123142</v>
      </c>
      <c r="F10" s="19">
        <v>0.73599999999999999</v>
      </c>
      <c r="G10" s="19">
        <v>0.95699999999999996</v>
      </c>
      <c r="H10" s="19">
        <v>0.75600000000000001</v>
      </c>
      <c r="I10" s="19">
        <v>0.96699999999999997</v>
      </c>
      <c r="J10" s="19">
        <f>B10/F10</f>
        <v>1.06879464679425</v>
      </c>
      <c r="K10" s="19">
        <f>C10/G10</f>
        <v>1.0695767039293391</v>
      </c>
      <c r="L10" s="19">
        <f t="shared" ref="K10:M10" si="9">D10/H10</f>
        <v>1.0385237657964932</v>
      </c>
      <c r="M10" s="19">
        <f t="shared" si="9"/>
        <v>1.0685179940148026</v>
      </c>
    </row>
    <row r="11" spans="1:13" x14ac:dyDescent="0.2">
      <c r="A11" s="19" t="s">
        <v>15</v>
      </c>
      <c r="B11" s="19">
        <f>B7*B15</f>
        <v>0.83231831233855624</v>
      </c>
      <c r="C11" s="19">
        <f>C7*C15</f>
        <v>0.99890668486726919</v>
      </c>
      <c r="D11" s="19">
        <f t="shared" ref="C11:E11" si="10">D7*D15</f>
        <v>0.82696249030869595</v>
      </c>
      <c r="E11" s="19">
        <f>E7*E15</f>
        <v>1.0524927268298383</v>
      </c>
      <c r="F11" s="21"/>
      <c r="G11" s="21"/>
      <c r="H11" s="21"/>
      <c r="I11" s="21"/>
      <c r="J11" s="19"/>
      <c r="K11" s="19"/>
      <c r="L11" s="19"/>
      <c r="M11" s="19"/>
    </row>
    <row r="12" spans="1:13" x14ac:dyDescent="0.2">
      <c r="A12" s="19" t="s">
        <v>16</v>
      </c>
      <c r="B12" s="19">
        <f>B8*B16</f>
        <v>0.82733692816658111</v>
      </c>
      <c r="C12" s="19">
        <f>C8*C16</f>
        <v>0.99247875445351419</v>
      </c>
      <c r="D12" s="19">
        <f t="shared" ref="B12:E13" si="11">D8*D16</f>
        <v>0.81244683333238277</v>
      </c>
      <c r="E12" s="19">
        <f>E8*E16</f>
        <v>1.0411565882811751</v>
      </c>
      <c r="F12" s="19"/>
      <c r="G12" s="19"/>
      <c r="H12" s="19"/>
      <c r="I12" s="19"/>
      <c r="J12" s="19"/>
      <c r="K12" s="19"/>
      <c r="L12" s="19"/>
      <c r="M12" s="19"/>
    </row>
    <row r="13" spans="1:13" x14ac:dyDescent="0.2">
      <c r="A13" s="19" t="s">
        <v>17</v>
      </c>
      <c r="B13" s="19">
        <f t="shared" si="11"/>
        <v>0.78083315175809631</v>
      </c>
      <c r="C13" s="19">
        <f t="shared" si="11"/>
        <v>0.98249035159493681</v>
      </c>
      <c r="D13" s="19">
        <f>D9*D17</f>
        <v>0.77091010327148457</v>
      </c>
      <c r="E13" s="19">
        <f>E9*E17</f>
        <v>0.98215394583946714</v>
      </c>
      <c r="F13" s="19"/>
      <c r="G13" s="19"/>
      <c r="H13" s="19"/>
      <c r="I13" s="19"/>
      <c r="J13" s="19"/>
      <c r="K13" s="19"/>
      <c r="L13" s="19"/>
      <c r="M13" s="19"/>
    </row>
    <row r="14" spans="1:13" x14ac:dyDescent="0.2">
      <c r="A14" s="20" t="s">
        <v>18</v>
      </c>
      <c r="B14" s="20">
        <v>0.77561999999999998</v>
      </c>
      <c r="C14" s="20">
        <v>0.97650000000000003</v>
      </c>
      <c r="D14" s="20">
        <v>0.76</v>
      </c>
      <c r="E14" s="20">
        <v>0.97332799999999997</v>
      </c>
      <c r="F14" s="19"/>
      <c r="G14" s="19"/>
      <c r="H14" s="19"/>
      <c r="I14" s="19"/>
      <c r="J14" s="19"/>
      <c r="K14" s="19"/>
      <c r="L14" s="19"/>
      <c r="M14" s="19"/>
    </row>
    <row r="15" spans="1:13" x14ac:dyDescent="0.2">
      <c r="A15" s="19"/>
      <c r="B15" s="19">
        <v>0.96399999999999997</v>
      </c>
      <c r="C15" s="19">
        <v>0.94599999999999995</v>
      </c>
      <c r="D15" s="19">
        <v>0.92800000000000005</v>
      </c>
      <c r="E15" s="19">
        <v>0.90200000000000002</v>
      </c>
      <c r="F15" s="19"/>
      <c r="G15" s="19"/>
      <c r="H15" s="19"/>
      <c r="I15" s="19"/>
      <c r="J15" s="19"/>
      <c r="K15" s="19"/>
      <c r="L15" s="19"/>
      <c r="M15" s="19"/>
    </row>
    <row r="16" spans="1:13" x14ac:dyDescent="0.2">
      <c r="A16" s="19"/>
      <c r="B16" s="19">
        <f>B15+B19</f>
        <v>0.97133333333333327</v>
      </c>
      <c r="C16" s="19">
        <f t="shared" ref="C16:E16" si="12">C15+C19</f>
        <v>0.94866666666666666</v>
      </c>
      <c r="D16" s="19">
        <f t="shared" si="12"/>
        <v>0.94133333333333336</v>
      </c>
      <c r="E16" s="19">
        <f t="shared" si="12"/>
        <v>0.91533333333333333</v>
      </c>
      <c r="F16" s="19"/>
      <c r="G16" s="19"/>
      <c r="H16" s="19"/>
      <c r="I16" s="19"/>
      <c r="J16" s="19"/>
      <c r="K16" s="19"/>
      <c r="L16" s="19"/>
      <c r="M16" s="19"/>
    </row>
    <row r="17" spans="1:13" x14ac:dyDescent="0.2">
      <c r="A17" s="19"/>
      <c r="B17" s="19">
        <f>B16+B19</f>
        <v>0.97866666666666657</v>
      </c>
      <c r="C17" s="19">
        <f t="shared" ref="C17:E17" si="13">C16+C19</f>
        <v>0.95133333333333336</v>
      </c>
      <c r="D17" s="19">
        <f t="shared" si="13"/>
        <v>0.95466666666666666</v>
      </c>
      <c r="E17" s="19">
        <f t="shared" si="13"/>
        <v>0.92866666666666664</v>
      </c>
      <c r="F17" s="19"/>
      <c r="G17" s="19"/>
      <c r="H17" s="19"/>
      <c r="I17" s="19"/>
      <c r="J17" s="19"/>
      <c r="K17" s="19"/>
      <c r="L17" s="19"/>
      <c r="M17" s="19"/>
    </row>
    <row r="18" spans="1:13" x14ac:dyDescent="0.2">
      <c r="A18" s="19"/>
      <c r="B18" s="19">
        <v>0.98599999999999999</v>
      </c>
      <c r="C18" s="19">
        <v>0.95399999999999996</v>
      </c>
      <c r="D18" s="19">
        <v>0.96799999999999997</v>
      </c>
      <c r="E18" s="19">
        <v>0.94199999999999995</v>
      </c>
      <c r="F18" s="19"/>
      <c r="G18" s="19"/>
      <c r="H18" s="19"/>
      <c r="I18" s="19"/>
      <c r="J18" s="19"/>
      <c r="K18" s="19"/>
      <c r="L18" s="19"/>
      <c r="M18" s="19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E14" sqref="A3:E14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39</v>
      </c>
      <c r="D1" s="14" t="s">
        <v>40</v>
      </c>
      <c r="F1" s="14" t="s">
        <v>50</v>
      </c>
      <c r="H1" s="14" t="s">
        <v>40</v>
      </c>
      <c r="K1" s="14" t="s">
        <v>50</v>
      </c>
      <c r="M1" s="14" t="s">
        <v>40</v>
      </c>
    </row>
    <row r="2" spans="1:14" x14ac:dyDescent="0.2">
      <c r="B2" s="9" t="s">
        <v>9</v>
      </c>
      <c r="C2" s="9" t="s">
        <v>3</v>
      </c>
      <c r="D2" s="9" t="s">
        <v>9</v>
      </c>
      <c r="E2" s="9" t="s">
        <v>3</v>
      </c>
      <c r="F2" s="9" t="s">
        <v>9</v>
      </c>
      <c r="G2" s="9" t="s">
        <v>3</v>
      </c>
      <c r="H2" s="9" t="s">
        <v>9</v>
      </c>
      <c r="I2" s="9" t="s">
        <v>3</v>
      </c>
      <c r="K2" s="9" t="s">
        <v>9</v>
      </c>
      <c r="L2" s="9" t="s">
        <v>3</v>
      </c>
      <c r="M2" s="9" t="s">
        <v>9</v>
      </c>
      <c r="N2" s="9" t="s">
        <v>3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1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6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13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14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19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6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19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11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7</v>
      </c>
      <c r="B9" s="13">
        <f>B3*K15</f>
        <v>0.58880470625275094</v>
      </c>
      <c r="C9" s="13">
        <f>C3*L15</f>
        <v>0.67669886771139631</v>
      </c>
      <c r="D9" s="13">
        <f t="shared" ref="B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50</v>
      </c>
      <c r="M9" s="14" t="s">
        <v>40</v>
      </c>
    </row>
    <row r="10" spans="1:14" x14ac:dyDescent="0.2">
      <c r="A10" s="9" t="s">
        <v>12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9</v>
      </c>
      <c r="L10" s="14" t="s">
        <v>3</v>
      </c>
      <c r="M10" s="14" t="s">
        <v>9</v>
      </c>
      <c r="N10" s="14" t="s">
        <v>3</v>
      </c>
    </row>
    <row r="11" spans="1:14" x14ac:dyDescent="0.2">
      <c r="A11" s="9" t="s">
        <v>15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16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7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17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18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27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20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20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39</v>
      </c>
      <c r="M18" s="14" t="s">
        <v>40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9</v>
      </c>
      <c r="L19" s="14" t="s">
        <v>3</v>
      </c>
      <c r="M19" s="14" t="s">
        <v>9</v>
      </c>
      <c r="N19" s="14" t="s">
        <v>3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18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41</v>
      </c>
      <c r="D24" s="13"/>
      <c r="E24" s="13"/>
      <c r="F24" s="13" t="s">
        <v>42</v>
      </c>
      <c r="G24" s="13"/>
      <c r="H24" s="13"/>
      <c r="I24" s="13" t="s">
        <v>43</v>
      </c>
      <c r="J24" s="13"/>
      <c r="K24" s="13"/>
      <c r="L24" s="13" t="s">
        <v>44</v>
      </c>
      <c r="M24" s="13"/>
      <c r="N24" s="13"/>
    </row>
    <row r="25" spans="1:15" x14ac:dyDescent="0.2">
      <c r="A25" s="13"/>
      <c r="B25" s="13"/>
      <c r="C25" s="13" t="s">
        <v>9</v>
      </c>
      <c r="D25" s="13" t="s">
        <v>3</v>
      </c>
      <c r="E25" s="13" t="s">
        <v>2</v>
      </c>
      <c r="F25" s="13" t="s">
        <v>9</v>
      </c>
      <c r="G25" s="13" t="s">
        <v>3</v>
      </c>
      <c r="H25" s="13" t="s">
        <v>2</v>
      </c>
      <c r="I25" s="13" t="s">
        <v>9</v>
      </c>
      <c r="J25" s="13" t="s">
        <v>3</v>
      </c>
      <c r="K25" s="13" t="s">
        <v>2</v>
      </c>
      <c r="L25" s="13" t="s">
        <v>9</v>
      </c>
      <c r="M25" s="13" t="s">
        <v>3</v>
      </c>
      <c r="N25" s="13" t="s">
        <v>2</v>
      </c>
    </row>
    <row r="26" spans="1:15" x14ac:dyDescent="0.2">
      <c r="A26" s="13" t="s">
        <v>45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47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48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46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13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49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4</v>
      </c>
      <c r="D33" s="14" t="s">
        <v>5</v>
      </c>
    </row>
    <row r="34" spans="1:5" x14ac:dyDescent="0.2">
      <c r="B34" s="14" t="s">
        <v>2</v>
      </c>
      <c r="C34" s="14" t="s">
        <v>2</v>
      </c>
      <c r="D34" s="14" t="s">
        <v>2</v>
      </c>
      <c r="E34" s="14" t="s">
        <v>2</v>
      </c>
    </row>
    <row r="35" spans="1:5" x14ac:dyDescent="0.2">
      <c r="A35" s="14" t="s">
        <v>51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1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K11" sqref="K11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10</v>
      </c>
      <c r="C1" s="12"/>
      <c r="D1" s="12" t="s">
        <v>8</v>
      </c>
      <c r="E1" s="12"/>
      <c r="F1" s="4"/>
      <c r="G1" s="12" t="s">
        <v>10</v>
      </c>
      <c r="H1" s="12"/>
      <c r="I1" s="12" t="s">
        <v>8</v>
      </c>
      <c r="J1" s="12"/>
      <c r="K1" s="17" t="s">
        <v>10</v>
      </c>
      <c r="L1" s="17"/>
      <c r="M1" s="17" t="s">
        <v>8</v>
      </c>
      <c r="N1" s="17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10</v>
      </c>
      <c r="L16" s="11"/>
      <c r="M16" s="11" t="s">
        <v>8</v>
      </c>
      <c r="N16" s="11"/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9</v>
      </c>
      <c r="L17" s="11" t="s">
        <v>3</v>
      </c>
      <c r="M17" s="11" t="s">
        <v>9</v>
      </c>
      <c r="N17" s="11" t="s">
        <v>3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D3" sqref="D3"/>
    </sheetView>
  </sheetViews>
  <sheetFormatPr baseColWidth="10" defaultRowHeight="16" x14ac:dyDescent="0.2"/>
  <sheetData>
    <row r="1" spans="1:9" x14ac:dyDescent="0.2">
      <c r="A1" s="2"/>
      <c r="B1" s="17" t="s">
        <v>10</v>
      </c>
      <c r="C1" s="17"/>
      <c r="D1" s="17" t="s">
        <v>8</v>
      </c>
      <c r="E1" s="17"/>
      <c r="F1" s="18" t="s">
        <v>4</v>
      </c>
      <c r="G1" s="18"/>
      <c r="H1" s="18" t="s">
        <v>5</v>
      </c>
      <c r="I1" s="18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0.81248774694025805</v>
      </c>
      <c r="C3" s="4">
        <f>C9+C11*C14</f>
        <v>1.0441845518867925</v>
      </c>
      <c r="D3" s="4">
        <f>E3*D17</f>
        <v>0.78457686035487806</v>
      </c>
      <c r="E3" s="4">
        <f>E9-E11*E14</f>
        <v>1.0278088183748311</v>
      </c>
      <c r="F3" s="2"/>
      <c r="G3" s="2"/>
      <c r="H3" s="4"/>
      <c r="I3" s="4"/>
    </row>
    <row r="4" spans="1:9" x14ac:dyDescent="0.2">
      <c r="A4" s="6" t="s">
        <v>36</v>
      </c>
      <c r="B4" s="4">
        <f>C4*B20</f>
        <v>0.79124799940931523</v>
      </c>
      <c r="C4" s="4">
        <f>C9-C12*C14</f>
        <v>1.0029852594339623</v>
      </c>
      <c r="D4" s="4">
        <f>E4*D19</f>
        <v>0.77497463714366388</v>
      </c>
      <c r="E4" s="4">
        <f>E3-E12*E14</f>
        <v>1.0060164910248985</v>
      </c>
      <c r="F4" s="2"/>
      <c r="G4" s="2"/>
      <c r="H4" s="2"/>
      <c r="I4" s="2"/>
    </row>
    <row r="5" spans="1:9" x14ac:dyDescent="0.2">
      <c r="A5" s="6" t="s">
        <v>35</v>
      </c>
      <c r="B5" s="4">
        <f>C5*B21</f>
        <v>0.80287738947852549</v>
      </c>
      <c r="C5" s="4">
        <f>C6*F10</f>
        <v>1.0142599921920914</v>
      </c>
      <c r="D5" s="4">
        <f>E5*D21</f>
        <v>0.76804018445769506</v>
      </c>
      <c r="E5" s="4">
        <f>H10*E6</f>
        <v>0.98804810226581818</v>
      </c>
      <c r="F5" s="2">
        <f>POWER(G5,2)</f>
        <v>0.10195248999999998</v>
      </c>
      <c r="G5" s="2">
        <v>0.31929999999999997</v>
      </c>
      <c r="H5" s="4">
        <f>POWER(I5,2)</f>
        <v>0.21911761000000002</v>
      </c>
      <c r="I5" s="2">
        <v>0.46810000000000002</v>
      </c>
    </row>
    <row r="6" spans="1:9" x14ac:dyDescent="0.2">
      <c r="A6" s="2" t="s">
        <v>32</v>
      </c>
      <c r="B6" s="15">
        <f>'mar-n'!B14</f>
        <v>0.77561999999999998</v>
      </c>
      <c r="C6" s="15">
        <f>'mar-n'!C14</f>
        <v>0.97650000000000003</v>
      </c>
      <c r="D6" s="15">
        <f>'mar-n'!D14</f>
        <v>0.76</v>
      </c>
      <c r="E6" s="15">
        <f>'mar-n'!E14</f>
        <v>0.97332799999999997</v>
      </c>
      <c r="F6" s="2">
        <f>POWER(G6,2)</f>
        <v>9.8156890000000011E-2</v>
      </c>
      <c r="G6" s="2">
        <v>0.31330000000000002</v>
      </c>
      <c r="H6" s="4">
        <f>POWER(I6,2)</f>
        <v>0.21585316000000002</v>
      </c>
      <c r="I6" s="4">
        <v>0.46460000000000001</v>
      </c>
    </row>
    <row r="7" spans="1:9" x14ac:dyDescent="0.2">
      <c r="A7" s="2" t="s">
        <v>33</v>
      </c>
      <c r="B7" s="4">
        <f>C7*B19</f>
        <v>0.80190931081160288</v>
      </c>
      <c r="C7" s="4">
        <f>C6*F12</f>
        <v>1.0199857703315578</v>
      </c>
      <c r="D7" s="4">
        <f>E7*D20</f>
        <v>0.77179030078001298</v>
      </c>
      <c r="E7" s="4">
        <f>E6*H12</f>
        <v>0.99735728351403319</v>
      </c>
      <c r="F7" s="2">
        <f>POWER(G7,2)</f>
        <v>0.10252803999999999</v>
      </c>
      <c r="G7" s="2">
        <v>0.32019999999999998</v>
      </c>
      <c r="H7" s="4">
        <f>POWER(I7,2)</f>
        <v>0.22118209</v>
      </c>
      <c r="I7" s="4">
        <v>0.4703</v>
      </c>
    </row>
    <row r="8" spans="1:9" x14ac:dyDescent="0.2">
      <c r="A8" s="6" t="s">
        <v>34</v>
      </c>
      <c r="B8" s="4">
        <f>C8*B18</f>
        <v>0.8076673264456935</v>
      </c>
      <c r="C8" s="4">
        <f>C6*F13</f>
        <v>1.0308451007871176</v>
      </c>
      <c r="D8" s="4">
        <f>E8*D18</f>
        <v>0.78083802525754109</v>
      </c>
      <c r="E8" s="4">
        <f>E6*H13</f>
        <v>1.0182482445618124</v>
      </c>
      <c r="F8" s="2">
        <f>POWER(G8,2)</f>
        <v>0.10361961000000001</v>
      </c>
      <c r="G8" s="2">
        <v>0.32190000000000002</v>
      </c>
      <c r="H8" s="4">
        <f>POWER(I8,2)</f>
        <v>0.22581504000000002</v>
      </c>
      <c r="I8" s="4">
        <v>0.47520000000000001</v>
      </c>
    </row>
    <row r="9" spans="1:9" x14ac:dyDescent="0.2">
      <c r="A9" s="2" t="str">
        <f>'mar-n'!A10</f>
        <v>NFM-DR</v>
      </c>
      <c r="B9" s="16">
        <f>'mar-n'!B10</f>
        <v>0.78663286004056798</v>
      </c>
      <c r="C9" s="16">
        <f>'mar-n'!C10</f>
        <v>1.0235849056603774</v>
      </c>
      <c r="D9" s="16">
        <f>'mar-n'!D10</f>
        <v>0.78512396694214881</v>
      </c>
      <c r="E9" s="16">
        <f>'mar-n'!E10</f>
        <v>1.0332569002123142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1.1012860040568007E-2</v>
      </c>
      <c r="C10" s="2">
        <f>C9-C6</f>
        <v>4.7084905660377374E-2</v>
      </c>
      <c r="D10" s="2">
        <f>D9-D6</f>
        <v>2.5123966942148801E-2</v>
      </c>
      <c r="E10" s="2">
        <f>E9-E6</f>
        <v>5.9928900212314229E-2</v>
      </c>
      <c r="F10" s="2">
        <f>F5/G10</f>
        <v>1.0386687068019369</v>
      </c>
      <c r="G10" s="2">
        <f>MIN(F5:F8)</f>
        <v>9.8156890000000011E-2</v>
      </c>
      <c r="H10" s="4">
        <f>H5/I10</f>
        <v>1.0151234756072138</v>
      </c>
      <c r="I10" s="4">
        <f>MIN(H5:H8)</f>
        <v>0.21585316000000002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9.8156890000000011E-2</v>
      </c>
      <c r="H11" s="4">
        <f>H6/I11</f>
        <v>1</v>
      </c>
      <c r="I11" s="4">
        <f>I10</f>
        <v>0.21585316000000002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1.0445322788853637</v>
      </c>
      <c r="G12" s="2">
        <f>G11</f>
        <v>9.8156890000000011E-2</v>
      </c>
      <c r="H12" s="4">
        <f>H7/I12</f>
        <v>1.0246877553240359</v>
      </c>
      <c r="I12" s="4">
        <f>I11</f>
        <v>0.21585316000000002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1.055652944994488</v>
      </c>
      <c r="G13" s="2">
        <f>G12</f>
        <v>9.8156890000000011E-2</v>
      </c>
      <c r="H13" s="4">
        <f>H8/I13</f>
        <v>1.0461511890768707</v>
      </c>
      <c r="I13" s="4">
        <f>I12</f>
        <v>0.21585316000000002</v>
      </c>
    </row>
    <row r="14" spans="1:9" x14ac:dyDescent="0.2">
      <c r="A14" s="2"/>
      <c r="B14" s="2"/>
      <c r="C14" s="2">
        <f>C10/SUM(C12:C13)</f>
        <v>2.9428066037735859E-3</v>
      </c>
      <c r="D14" s="2"/>
      <c r="E14" s="2">
        <f>E10/SUM(E11:E13)</f>
        <v>5.448081837483112E-3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0.97650000000000003</v>
      </c>
      <c r="D15" s="2"/>
      <c r="E15" s="2">
        <f>E4-E13*E14</f>
        <v>0.97332799999999986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0.77810741929875404</v>
      </c>
      <c r="D16" s="7">
        <f>D9/E9*1</f>
        <v>0.75985359186163781</v>
      </c>
      <c r="E16" s="2">
        <f>(D23-D16)/(A23-A16)</f>
        <v>3.495434074381206E-3</v>
      </c>
    </row>
    <row r="17" spans="1:5" x14ac:dyDescent="0.2">
      <c r="A17" s="2">
        <v>1</v>
      </c>
      <c r="B17" s="7">
        <f>B9/C9*1.016</f>
        <v>0.78080380179658071</v>
      </c>
      <c r="C17">
        <f>(B23-B17)/(A23-A17)</f>
        <v>2.6963824978267102E-3</v>
      </c>
      <c r="D17">
        <f>D16+E16</f>
        <v>0.76334902593601905</v>
      </c>
      <c r="E17" s="2">
        <f>E16</f>
        <v>3.495434074381206E-3</v>
      </c>
    </row>
    <row r="18" spans="1:5" x14ac:dyDescent="0.2">
      <c r="A18" s="2">
        <v>2</v>
      </c>
      <c r="B18">
        <f>B17+C17</f>
        <v>0.78350018429440738</v>
      </c>
      <c r="C18">
        <f>C17</f>
        <v>2.6963824978267102E-3</v>
      </c>
      <c r="D18">
        <f t="shared" ref="D18:D21" si="0">D17+E17</f>
        <v>0.7668444600104003</v>
      </c>
      <c r="E18" s="2">
        <f t="shared" ref="E18:E22" si="1">E17</f>
        <v>3.495434074381206E-3</v>
      </c>
    </row>
    <row r="19" spans="1:5" x14ac:dyDescent="0.2">
      <c r="A19" s="2">
        <v>3</v>
      </c>
      <c r="B19">
        <f t="shared" ref="B19:B22" si="2">B18+C18</f>
        <v>0.78619656679223404</v>
      </c>
      <c r="C19">
        <f t="shared" ref="C19:C22" si="3">C18</f>
        <v>2.6963824978267102E-3</v>
      </c>
      <c r="D19">
        <f t="shared" si="0"/>
        <v>0.77033989408478154</v>
      </c>
      <c r="E19" s="2">
        <f t="shared" si="1"/>
        <v>3.495434074381206E-3</v>
      </c>
    </row>
    <row r="20" spans="1:5" x14ac:dyDescent="0.2">
      <c r="A20" s="2">
        <v>4</v>
      </c>
      <c r="B20">
        <f t="shared" si="2"/>
        <v>0.78889294929006071</v>
      </c>
      <c r="C20">
        <f t="shared" si="3"/>
        <v>2.6963824978267102E-3</v>
      </c>
      <c r="D20">
        <f t="shared" si="0"/>
        <v>0.77383532815916278</v>
      </c>
      <c r="E20" s="2">
        <f t="shared" si="1"/>
        <v>3.495434074381206E-3</v>
      </c>
    </row>
    <row r="21" spans="1:5" x14ac:dyDescent="0.2">
      <c r="A21" s="2">
        <v>5</v>
      </c>
      <c r="B21">
        <f t="shared" si="2"/>
        <v>0.79158933178788737</v>
      </c>
      <c r="C21">
        <f t="shared" si="3"/>
        <v>2.6963824978267102E-3</v>
      </c>
      <c r="D21">
        <f t="shared" si="0"/>
        <v>0.77733076223354403</v>
      </c>
      <c r="E21" s="2">
        <f t="shared" si="1"/>
        <v>3.495434074381206E-3</v>
      </c>
    </row>
    <row r="22" spans="1:5" x14ac:dyDescent="0.2">
      <c r="A22" s="2">
        <v>6</v>
      </c>
      <c r="B22">
        <f t="shared" si="2"/>
        <v>0.79428571428571404</v>
      </c>
      <c r="C22">
        <f t="shared" si="3"/>
        <v>2.6963824978267102E-3</v>
      </c>
      <c r="D22">
        <f>D21+E21</f>
        <v>0.78082619630792527</v>
      </c>
      <c r="E22" s="2">
        <f t="shared" si="1"/>
        <v>3.495434074381206E-3</v>
      </c>
    </row>
    <row r="23" spans="1:5" x14ac:dyDescent="0.2">
      <c r="A23" s="2">
        <v>6</v>
      </c>
      <c r="B23">
        <f>B6/C6</f>
        <v>0.79428571428571426</v>
      </c>
      <c r="D23">
        <f>D6/E6</f>
        <v>0.78082619630792505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10</v>
      </c>
      <c r="F1" t="s">
        <v>8</v>
      </c>
    </row>
    <row r="2" spans="1:13" x14ac:dyDescent="0.2">
      <c r="B2" t="s">
        <v>9</v>
      </c>
      <c r="C2" t="s">
        <v>3</v>
      </c>
      <c r="D2" t="s">
        <v>9</v>
      </c>
      <c r="E2" t="s">
        <v>3</v>
      </c>
      <c r="F2" t="s">
        <v>9</v>
      </c>
      <c r="G2" t="s">
        <v>3</v>
      </c>
      <c r="H2" t="s">
        <v>9</v>
      </c>
      <c r="I2" t="s">
        <v>3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55</v>
      </c>
      <c r="B1">
        <v>1.147</v>
      </c>
      <c r="C1">
        <v>1.9619</v>
      </c>
      <c r="D1">
        <f>B1/C1</f>
        <v>0.58463734135277035</v>
      </c>
      <c r="E1">
        <f>1.153/1.928</f>
        <v>0.59802904564315351</v>
      </c>
      <c r="F1">
        <f>ABS(D1-E1)</f>
        <v>1.3391704290383166E-2</v>
      </c>
    </row>
    <row r="2" spans="1:6" x14ac:dyDescent="0.2">
      <c r="A2" t="s">
        <v>63</v>
      </c>
      <c r="B2">
        <v>1.1471</v>
      </c>
      <c r="C2">
        <v>1.9419</v>
      </c>
      <c r="D2">
        <f>B2/C2</f>
        <v>0.59071012925485356</v>
      </c>
      <c r="E2">
        <f>1.153/1.928</f>
        <v>0.59802904564315351</v>
      </c>
      <c r="F2">
        <f>ABS(D2-E2)</f>
        <v>7.3189163882999564E-3</v>
      </c>
    </row>
    <row r="3" spans="1:6" x14ac:dyDescent="0.2">
      <c r="A3" t="s">
        <v>64</v>
      </c>
      <c r="B3">
        <v>1.1473</v>
      </c>
      <c r="C3">
        <v>1.9496</v>
      </c>
      <c r="D3">
        <f>B3/C3</f>
        <v>0.58847968814115714</v>
      </c>
      <c r="E3">
        <f>1.153/1.928</f>
        <v>0.59802904564315351</v>
      </c>
      <c r="F3">
        <f>ABS(D3-E3)</f>
        <v>9.5493575019963695E-3</v>
      </c>
    </row>
    <row r="4" spans="1:6" x14ac:dyDescent="0.2">
      <c r="A4" t="s">
        <v>60</v>
      </c>
      <c r="B4">
        <v>1.1475</v>
      </c>
      <c r="C4">
        <v>1.9823999999999999</v>
      </c>
      <c r="D4">
        <f>B4/C4</f>
        <v>0.57884382566585957</v>
      </c>
      <c r="E4">
        <f>1.153/1.928</f>
        <v>0.59802904564315351</v>
      </c>
      <c r="F4">
        <f>ABS(D4-E4)</f>
        <v>1.9185219977293944E-2</v>
      </c>
    </row>
    <row r="5" spans="1:6" x14ac:dyDescent="0.2">
      <c r="A5" t="s">
        <v>56</v>
      </c>
      <c r="B5">
        <v>1.1514</v>
      </c>
      <c r="C5">
        <v>1.9937</v>
      </c>
      <c r="D5">
        <f>B5/C5</f>
        <v>0.5775191854341174</v>
      </c>
      <c r="E5">
        <f>1.153/1.928</f>
        <v>0.59802904564315351</v>
      </c>
      <c r="F5">
        <f>ABS(D5-E5)</f>
        <v>2.0509860209036113E-2</v>
      </c>
    </row>
    <row r="6" spans="1:6" x14ac:dyDescent="0.2">
      <c r="A6" t="s">
        <v>66</v>
      </c>
      <c r="B6">
        <v>1.1531</v>
      </c>
      <c r="C6">
        <v>1.9276</v>
      </c>
      <c r="D6">
        <f>B6/C6</f>
        <v>0.5982050217887529</v>
      </c>
      <c r="E6">
        <f>1.153/1.928</f>
        <v>0.59802904564315351</v>
      </c>
      <c r="F6">
        <f>ABS(D6-E6)</f>
        <v>1.7597614559938801E-4</v>
      </c>
    </row>
    <row r="7" spans="1:6" x14ac:dyDescent="0.2">
      <c r="A7" t="s">
        <v>53</v>
      </c>
      <c r="B7">
        <v>1.1535</v>
      </c>
      <c r="C7">
        <v>1.9334</v>
      </c>
      <c r="D7">
        <f>B7/C7</f>
        <v>0.59661735802213711</v>
      </c>
      <c r="E7">
        <f>1.153/1.928</f>
        <v>0.59802904564315351</v>
      </c>
      <c r="F7">
        <f>ABS(D7-E7)</f>
        <v>1.4116876210163998E-3</v>
      </c>
    </row>
    <row r="8" spans="1:6" x14ac:dyDescent="0.2">
      <c r="A8" t="s">
        <v>67</v>
      </c>
      <c r="B8">
        <v>1.1536999999999999</v>
      </c>
      <c r="C8">
        <v>1.9484999999999999</v>
      </c>
      <c r="D8">
        <f>B8/C8</f>
        <v>0.59209648447523733</v>
      </c>
      <c r="E8">
        <f>1.153/1.928</f>
        <v>0.59802904564315351</v>
      </c>
      <c r="F8">
        <f>ABS(D8-E8)</f>
        <v>5.9325611679161838E-3</v>
      </c>
    </row>
    <row r="9" spans="1:6" x14ac:dyDescent="0.2">
      <c r="A9" t="s">
        <v>59</v>
      </c>
      <c r="B9">
        <v>1.1547000000000001</v>
      </c>
      <c r="C9">
        <v>1.9635</v>
      </c>
      <c r="D9">
        <f>B9/C9</f>
        <v>0.58808250572956455</v>
      </c>
      <c r="E9">
        <f>1.153/1.928</f>
        <v>0.59802904564315351</v>
      </c>
      <c r="F9">
        <f>ABS(D9-E9)</f>
        <v>9.9465399135889587E-3</v>
      </c>
    </row>
    <row r="10" spans="1:6" x14ac:dyDescent="0.2">
      <c r="A10" t="s">
        <v>69</v>
      </c>
      <c r="B10">
        <v>1.1558999999999999</v>
      </c>
      <c r="C10">
        <v>1.9877</v>
      </c>
      <c r="D10">
        <f>B10/C10</f>
        <v>0.58152638728178296</v>
      </c>
      <c r="E10">
        <f>1.153/1.928</f>
        <v>0.59802904564315351</v>
      </c>
      <c r="F10">
        <f>ABS(D10-E10)</f>
        <v>1.6502658361370548E-2</v>
      </c>
    </row>
    <row r="11" spans="1:6" x14ac:dyDescent="0.2">
      <c r="A11" t="s">
        <v>61</v>
      </c>
      <c r="B11">
        <v>1.1563000000000001</v>
      </c>
      <c r="C11">
        <v>1.9774</v>
      </c>
      <c r="D11">
        <f>B11/C11</f>
        <v>0.5847577627187216</v>
      </c>
      <c r="E11">
        <f>1.153/1.928</f>
        <v>0.59802904564315351</v>
      </c>
      <c r="F11">
        <f>ABS(D11-E11)</f>
        <v>1.3271282924431915E-2</v>
      </c>
    </row>
    <row r="12" spans="1:6" x14ac:dyDescent="0.2">
      <c r="A12" t="s">
        <v>62</v>
      </c>
      <c r="B12">
        <v>1.1583000000000001</v>
      </c>
      <c r="C12">
        <v>1.9782999999999999</v>
      </c>
      <c r="D12">
        <f>B12/C12</f>
        <v>0.58550270434211193</v>
      </c>
      <c r="E12">
        <f>1.153/1.928</f>
        <v>0.59802904564315351</v>
      </c>
      <c r="F12">
        <f>ABS(D12-E12)</f>
        <v>1.2526341301041577E-2</v>
      </c>
    </row>
    <row r="13" spans="1:6" x14ac:dyDescent="0.2">
      <c r="A13" t="s">
        <v>57</v>
      </c>
      <c r="B13">
        <v>1.1603000000000001</v>
      </c>
      <c r="C13">
        <v>1.9956</v>
      </c>
      <c r="D13">
        <f>B13/C13</f>
        <v>0.58142914411705759</v>
      </c>
      <c r="E13">
        <f>1.153/1.928</f>
        <v>0.59802904564315351</v>
      </c>
      <c r="F13">
        <f>ABS(D13-E13)</f>
        <v>1.6599901526095917E-2</v>
      </c>
    </row>
    <row r="14" spans="1:6" x14ac:dyDescent="0.2">
      <c r="A14" t="s">
        <v>54</v>
      </c>
      <c r="B14">
        <v>1.1623000000000001</v>
      </c>
      <c r="C14">
        <v>1.9504999999999999</v>
      </c>
      <c r="D14">
        <f>B14/C14</f>
        <v>0.59589848756729058</v>
      </c>
      <c r="E14">
        <f>1.153/1.928</f>
        <v>0.59802904564315351</v>
      </c>
      <c r="F14">
        <f>ABS(D14-E14)</f>
        <v>2.1305580758629317E-3</v>
      </c>
    </row>
    <row r="15" spans="1:6" x14ac:dyDescent="0.2">
      <c r="A15" t="s">
        <v>52</v>
      </c>
      <c r="B15">
        <v>1.1623000000000001</v>
      </c>
      <c r="C15">
        <v>1.9542999999999999</v>
      </c>
      <c r="D15">
        <f>B15/C15</f>
        <v>0.59473980453359265</v>
      </c>
      <c r="E15">
        <f>1.153/1.928</f>
        <v>0.59802904564315351</v>
      </c>
      <c r="F15">
        <f>ABS(D15-E15)</f>
        <v>3.2892411095608587E-3</v>
      </c>
    </row>
    <row r="16" spans="1:6" x14ac:dyDescent="0.2">
      <c r="A16" t="s">
        <v>65</v>
      </c>
      <c r="B16">
        <v>1.1647000000000001</v>
      </c>
      <c r="C16">
        <v>1.9573</v>
      </c>
      <c r="D16">
        <f>B16/C16</f>
        <v>0.5950544116895724</v>
      </c>
      <c r="E16">
        <f>1.153/1.928</f>
        <v>0.59802904564315351</v>
      </c>
      <c r="F16">
        <f>ABS(D16-E16)</f>
        <v>2.9746339535811073E-3</v>
      </c>
    </row>
    <row r="17" spans="1:6" x14ac:dyDescent="0.2">
      <c r="A17" t="s">
        <v>58</v>
      </c>
      <c r="B17">
        <v>1.1648000000000001</v>
      </c>
      <c r="C17">
        <v>1.9559</v>
      </c>
      <c r="D17">
        <f>B17/C17</f>
        <v>0.59553146888900255</v>
      </c>
      <c r="E17">
        <f>1.153/1.928</f>
        <v>0.59802904564315351</v>
      </c>
      <c r="F17">
        <f>ABS(D17-E17)</f>
        <v>2.4975767541509653E-3</v>
      </c>
    </row>
    <row r="18" spans="1:6" x14ac:dyDescent="0.2">
      <c r="A18" t="s">
        <v>68</v>
      </c>
      <c r="B18">
        <v>1.1672</v>
      </c>
      <c r="C18">
        <v>1.9810000000000001</v>
      </c>
      <c r="D18">
        <f>B18/C18</f>
        <v>0.58919737506309944</v>
      </c>
      <c r="E18">
        <f>1.153/1.928</f>
        <v>0.59802904564315351</v>
      </c>
      <c r="F18">
        <f>ABS(D18-E18)</f>
        <v>8.831670580054074E-3</v>
      </c>
    </row>
  </sheetData>
  <sortState ref="A1:F2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mar-n</vt:lpstr>
      <vt:lpstr>mnar</vt:lpstr>
      <vt:lpstr>mar-o</vt:lpstr>
      <vt:lpstr>npm</vt:lpstr>
      <vt:lpstr>test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2019-06-20T23:08:23Z</dcterms:modified>
</cp:coreProperties>
</file>