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K21" i="1"/>
  <c r="D16" i="4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9" i="4"/>
  <c r="E9" i="4"/>
  <c r="D23" i="4"/>
  <c r="D7" i="4"/>
  <c r="E10" i="4"/>
  <c r="E14" i="4"/>
  <c r="E3" i="4"/>
  <c r="E4" i="4"/>
  <c r="D4" i="4"/>
  <c r="I13" i="4"/>
  <c r="H13" i="4"/>
  <c r="E8" i="4"/>
  <c r="D8" i="4"/>
  <c r="D3" i="4"/>
  <c r="B9" i="4"/>
  <c r="C9" i="4"/>
  <c r="B23" i="4"/>
  <c r="B16" i="4"/>
  <c r="F5" i="4"/>
  <c r="F6" i="4"/>
  <c r="F7" i="4"/>
  <c r="F8" i="4"/>
  <c r="G10" i="4"/>
  <c r="F10" i="4"/>
  <c r="C5" i="4"/>
  <c r="C10" i="4"/>
  <c r="C14" i="4"/>
  <c r="C4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5" i="3"/>
  <c r="I5" i="3"/>
  <c r="J6" i="3"/>
  <c r="I6" i="3"/>
  <c r="H5" i="3"/>
  <c r="K5" i="3"/>
  <c r="G5" i="3"/>
  <c r="L3" i="3"/>
  <c r="M3" i="3"/>
  <c r="N3" i="3"/>
  <c r="L7" i="3"/>
  <c r="M7" i="3"/>
  <c r="N7" i="3"/>
  <c r="K7" i="3"/>
  <c r="K22" i="3"/>
  <c r="L22" i="3"/>
  <c r="M22" i="3"/>
  <c r="N22" i="3"/>
  <c r="G14" i="3"/>
  <c r="H3" i="3"/>
  <c r="I3" i="3"/>
  <c r="J3" i="3"/>
  <c r="G3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D20" i="3"/>
  <c r="K14" i="3"/>
  <c r="G10" i="3"/>
  <c r="G21" i="3"/>
  <c r="G4" i="3"/>
  <c r="G8" i="3"/>
  <c r="K12" i="3"/>
  <c r="G12" i="3"/>
  <c r="E19" i="3"/>
  <c r="E18" i="3"/>
  <c r="E20" i="3"/>
  <c r="L14" i="3"/>
  <c r="H14" i="3"/>
  <c r="H10" i="3"/>
  <c r="H15" i="3"/>
  <c r="H21" i="3"/>
  <c r="H4" i="3"/>
  <c r="H8" i="3"/>
  <c r="L12" i="3"/>
  <c r="H12" i="3"/>
  <c r="I15" i="3"/>
  <c r="M14" i="3"/>
  <c r="I14" i="3"/>
  <c r="I10" i="3"/>
  <c r="I21" i="3"/>
  <c r="I4" i="3"/>
  <c r="I8" i="3"/>
  <c r="I12" i="3"/>
  <c r="N14" i="3"/>
  <c r="J14" i="3"/>
  <c r="J10" i="3"/>
  <c r="J15" i="3"/>
  <c r="J21" i="3"/>
  <c r="J4" i="3"/>
  <c r="J8" i="3"/>
  <c r="N12" i="3"/>
  <c r="J12" i="3"/>
  <c r="K13" i="3"/>
  <c r="G20" i="3"/>
  <c r="G7" i="3"/>
  <c r="G9" i="3"/>
  <c r="G13" i="3"/>
  <c r="H20" i="3"/>
  <c r="H7" i="3"/>
  <c r="H9" i="3"/>
  <c r="L13" i="3"/>
  <c r="H13" i="3"/>
  <c r="I20" i="3"/>
  <c r="I7" i="3"/>
  <c r="I9" i="3"/>
  <c r="I13" i="3"/>
  <c r="J20" i="3"/>
  <c r="J7" i="3"/>
  <c r="J9" i="3"/>
  <c r="N13" i="3"/>
  <c r="J13" i="3"/>
  <c r="L11" i="3"/>
  <c r="H11" i="3"/>
  <c r="E16" i="3"/>
  <c r="D16" i="3"/>
  <c r="M11" i="3"/>
  <c r="I11" i="3"/>
  <c r="N11" i="3"/>
  <c r="J11" i="3"/>
  <c r="C20" i="3"/>
  <c r="K11" i="3"/>
  <c r="G11" i="3"/>
  <c r="M12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<sst xmlns="http://schemas.openxmlformats.org/spreadsheetml/2006/main" count="83" uniqueCount="41">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</sst>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zoomScale="150" zoomScaleNormal="150" workbookViewId="0">
      <selection activeCell="D17" sqref="D17"/>
    </sheetView>
  </sheetViews>
  <sheetFormatPr baseColWidth="10" defaultRowHeight="16" x14ac:dyDescent="0.2"/>
  <sheetData>
    <row r="1" spans="1:13" x14ac:dyDescent="0.2">
      <c r="J1" s="2"/>
      <c r="M1" s="2"/>
    </row>
    <row r="2" spans="1:13" x14ac:dyDescent="0.2">
      <c r="J2" s="4"/>
      <c r="M2" s="3"/>
    </row>
    <row r="3" spans="1:13" x14ac:dyDescent="0.2">
      <c r="A3" s="9"/>
      <c r="B3" s="9"/>
      <c r="J3" s="2"/>
    </row>
    <row r="4" spans="1:13" x14ac:dyDescent="0.2">
      <c r="A4" s="9"/>
      <c r="B4" s="9"/>
      <c r="M4" s="3"/>
    </row>
    <row r="5" spans="1:13" x14ac:dyDescent="0.2">
      <c r="J5" s="2"/>
    </row>
    <row r="6" spans="1:13" x14ac:dyDescent="0.2">
      <c r="J6" s="2"/>
      <c r="M6" s="3"/>
    </row>
    <row r="7" spans="1:13" x14ac:dyDescent="0.2">
      <c r="J7" s="2"/>
      <c r="M7" s="3"/>
    </row>
    <row r="8" spans="1:13" x14ac:dyDescent="0.2">
      <c r="J8" s="2"/>
      <c r="M8" s="3"/>
    </row>
    <row r="9" spans="1:13" x14ac:dyDescent="0.2">
      <c r="M9" s="3"/>
    </row>
    <row r="10" spans="1:13" x14ac:dyDescent="0.2">
      <c r="M10" s="3"/>
    </row>
    <row r="11" spans="1:13" x14ac:dyDescent="0.2">
      <c r="A11" s="9"/>
      <c r="B11" s="9"/>
      <c r="M11" s="3"/>
    </row>
    <row r="12" spans="1:13" x14ac:dyDescent="0.2">
      <c r="M12" s="3"/>
    </row>
    <row r="13" spans="1:13" x14ac:dyDescent="0.2">
      <c r="M13" s="3"/>
    </row>
    <row r="14" spans="1:13" x14ac:dyDescent="0.2">
      <c r="A14" s="9"/>
      <c r="B14" s="9"/>
      <c r="M14" s="3"/>
    </row>
    <row r="15" spans="1:13" x14ac:dyDescent="0.2">
      <c r="A15" s="9"/>
      <c r="B15" s="9"/>
    </row>
    <row r="27" spans="1:2" x14ac:dyDescent="0.2">
      <c r="A27" s="9"/>
      <c r="B27" s="9"/>
    </row>
    <row r="54" spans="1:2" x14ac:dyDescent="0.2">
      <c r="A54" s="9"/>
      <c r="B54" s="9"/>
    </row>
  </sheetData>
  <sortState ref="A1:D6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1" t="s">
        <v>10</v>
      </c>
      <c r="C1" s="11"/>
      <c r="D1" s="11" t="s">
        <v>8</v>
      </c>
      <c r="E1" s="11"/>
      <c r="F1" s="12" t="s">
        <v>4</v>
      </c>
      <c r="G1" s="12"/>
      <c r="H1" s="12" t="s">
        <v>5</v>
      </c>
      <c r="I1" s="12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0.93738261606487328</v>
      </c>
      <c r="C3" s="4">
        <f>C9+C11*C14</f>
        <v>1.3324208762195964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7" t="s">
        <v>36</v>
      </c>
      <c r="B4" s="4">
        <f>C4*B20</f>
        <v>0.88659291576436217</v>
      </c>
      <c r="C4" s="4">
        <f>C9-C12*C14</f>
        <v>1.2536429515641898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7" t="s">
        <v>35</v>
      </c>
      <c r="B5" s="4">
        <f>C5*B21</f>
        <v>0.88483021175381593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0.88750390119212708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7" t="s">
        <v>34</v>
      </c>
      <c r="B8" s="4">
        <f>C8*B18</f>
        <v>0.89577968821335707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0.89652179623496753</v>
      </c>
      <c r="C9" s="4">
        <f>mar!H10</f>
        <v>1.2930319138918931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4.3521796234967547E-2</v>
      </c>
      <c r="C10" s="2">
        <f>C9-C6</f>
        <v>9.0031913891893023E-2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5.6269946182433139E-3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0.70351840983192704</v>
      </c>
      <c r="D16" s="8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8">
        <f>B9/C9*1.016</f>
        <v>0.70444212179814925</v>
      </c>
      <c r="C17">
        <f>(B23-B17)/(A23-A17)</f>
        <v>9.2371196622218486E-4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0.70536583376437145</v>
      </c>
      <c r="C18">
        <f>C17</f>
        <v>9.2371196622218486E-4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0.70628954573059366</v>
      </c>
      <c r="C19">
        <f t="shared" ref="C19:C22" si="3">C18</f>
        <v>9.2371196622218486E-4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0.70721325769681587</v>
      </c>
      <c r="C20">
        <f t="shared" si="3"/>
        <v>9.2371196622218486E-4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0.70813696966303807</v>
      </c>
      <c r="C21">
        <f t="shared" si="3"/>
        <v>9.2371196622218486E-4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0.70906068162926028</v>
      </c>
      <c r="C22">
        <f t="shared" si="3"/>
        <v>9.2371196622218486E-4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7" sqref="K17:N22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1" t="s">
        <v>10</v>
      </c>
      <c r="C1" s="11"/>
      <c r="D1" s="11" t="s">
        <v>8</v>
      </c>
      <c r="E1" s="11"/>
      <c r="F1" s="4"/>
      <c r="G1" s="11" t="s">
        <v>10</v>
      </c>
      <c r="H1" s="11"/>
      <c r="I1" s="11" t="s">
        <v>8</v>
      </c>
      <c r="J1" s="11"/>
      <c r="K1" s="11" t="s">
        <v>10</v>
      </c>
      <c r="L1" s="11"/>
      <c r="M1" s="11" t="s">
        <v>8</v>
      </c>
      <c r="N1" s="11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mar!K19</f>
        <v>1.153</v>
      </c>
      <c r="H3" s="4">
        <f>mar!L19</f>
        <v>1.9279999999999999</v>
      </c>
      <c r="I3" s="4">
        <f>mar!M19</f>
        <v>0.873</v>
      </c>
      <c r="J3" s="4">
        <f>mar!N19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1.0984790000979185</v>
      </c>
      <c r="H4" s="4">
        <f>H3*H15*H21</f>
        <v>1.7578714258745392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1.022474968456242</v>
      </c>
      <c r="H5" s="4">
        <f>H7+(H3-H7)/(L3-L7)*(L5-L7)</f>
        <v>1.5320172274892365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0.99674575277737176</v>
      </c>
      <c r="H7" s="4">
        <f t="shared" ref="H7:J7" si="1">H3*H17*H20</f>
        <v>1.4677210556640352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0.97641009857454564</v>
      </c>
      <c r="H8" s="4">
        <f>H4*H19*H21</f>
        <v>1.3883811392012639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0.92797445755058405</v>
      </c>
      <c r="H9" s="4">
        <f t="shared" ref="H9:J9" si="3">H7*C10*H20</f>
        <v>1.3552567629024312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0.89652179623496753</v>
      </c>
      <c r="H10" s="4">
        <f t="shared" ref="H10:J10" si="4">H14/L14</f>
        <v>1.2930319138918931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0.92193861278372358</v>
      </c>
      <c r="H11" s="4">
        <f t="shared" ref="H11:J11" si="6">H7*L11</f>
        <v>1.3281178781085798</v>
      </c>
      <c r="I11" s="4">
        <f t="shared" si="6"/>
        <v>0.79348004550806461</v>
      </c>
      <c r="J11" s="4">
        <f t="shared" si="6"/>
        <v>1.057200020125227</v>
      </c>
      <c r="K11" s="4">
        <f>PRODUCT(B20,C20,D20,E16)</f>
        <v>0.92494862427534541</v>
      </c>
      <c r="L11" s="4">
        <f>PRODUCT(B20,C20,D20,E20)</f>
        <v>0.90488439406335608</v>
      </c>
      <c r="M11" s="4">
        <f>PRODUCT(B20,C20,D16,E16)</f>
        <v>0.94205794871453852</v>
      </c>
      <c r="N11" s="4">
        <f>PRODUCT(B20,C20,D16,E20)</f>
        <v>0.92162257851129992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0.91247849117690327</v>
      </c>
      <c r="H12" s="4">
        <f t="shared" ref="H12:H13" si="8">H8*L12</f>
        <v>1.2693300639948708</v>
      </c>
      <c r="I12" s="4">
        <f t="shared" ref="I12:I13" si="9">I8*M12</f>
        <v>0.79014375206569476</v>
      </c>
      <c r="J12" s="4">
        <f t="shared" ref="J12:J13" si="10">J8*N12</f>
        <v>1.0391568691409616</v>
      </c>
      <c r="K12" s="4">
        <f>PRODUCT(B16,C20,D20,E16)</f>
        <v>0.93452381587308886</v>
      </c>
      <c r="L12" s="4">
        <f>PRODUCT(B16,C20,D20,E20)</f>
        <v>0.91425187807226826</v>
      </c>
      <c r="M12" s="4">
        <f>PRODUCT(B16,C20,D16,E16)</f>
        <v>0.95181025832220556</v>
      </c>
      <c r="N12" s="4">
        <f>PRODUCT(B16,C20,D16,E20)</f>
        <v>0.93116333843941568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0.87351455794088229</v>
      </c>
      <c r="H13" s="4">
        <f t="shared" si="8"/>
        <v>1.2480477323127519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0.94131314804348143</v>
      </c>
      <c r="L13" s="4">
        <f>PRODUCT(B20,C16,D20,E20)</f>
        <v>0.92089393425340338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mar!K22</f>
        <v>0.85264399999999996</v>
      </c>
      <c r="H14" s="4">
        <f>mar!L22</f>
        <v>1.2030719999999999</v>
      </c>
      <c r="I14" s="4">
        <f>mar!M22</f>
        <v>0.75245799999999996</v>
      </c>
      <c r="J14" s="4">
        <f>mar!N22</f>
        <v>0.97332799999999997</v>
      </c>
      <c r="K14" s="4">
        <f>PRODUCT(B16,C16,D20,E16)</f>
        <v>0.9510577473752041</v>
      </c>
      <c r="L14" s="4">
        <f>PRODUCT(B16,C16,D20,E20)</f>
        <v>0.93042715115891994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3" t="s">
        <v>10</v>
      </c>
      <c r="L17" s="13"/>
      <c r="M17" s="13" t="s">
        <v>8</v>
      </c>
      <c r="N17" s="13"/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5" t="s">
        <v>9</v>
      </c>
      <c r="L18" s="5" t="s">
        <v>3</v>
      </c>
      <c r="M18" s="5" t="s">
        <v>9</v>
      </c>
      <c r="N18" s="5" t="s">
        <v>3</v>
      </c>
    </row>
    <row r="19" spans="1:14" x14ac:dyDescent="0.2">
      <c r="A19" s="4"/>
      <c r="B19" s="4">
        <v>1.1759999999999999</v>
      </c>
      <c r="C19" s="4">
        <v>1.234</v>
      </c>
      <c r="D19" s="4">
        <v>1.208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5">
        <v>1.153</v>
      </c>
      <c r="L19" s="5">
        <v>1.9279999999999999</v>
      </c>
      <c r="M19" s="5">
        <v>0.873</v>
      </c>
      <c r="N19" s="5">
        <v>1.298</v>
      </c>
    </row>
    <row r="20" spans="1:14" x14ac:dyDescent="0.2">
      <c r="A20" s="5">
        <f>PRODUCT(B20:E20)</f>
        <v>0.90488439406335608</v>
      </c>
      <c r="B20" s="5">
        <f>B18*B19</f>
        <v>0.98314316736622465</v>
      </c>
      <c r="C20" s="5">
        <f>C18*C19</f>
        <v>0.9711082435033711</v>
      </c>
      <c r="D20" s="5">
        <f t="shared" ref="D20" si="15">D18*D19</f>
        <v>0.97067136179878033</v>
      </c>
      <c r="E20" s="5">
        <f t="shared" ref="E20" si="16">E18*E19</f>
        <v>0.97641957087192432</v>
      </c>
      <c r="F20" s="4"/>
      <c r="G20" s="4">
        <f>POWER((G10/G3)/(G15*G17*B10), 1/3)</f>
        <v>1.009522599725404</v>
      </c>
      <c r="H20" s="4">
        <f t="shared" ref="H20:J20" si="17">POWER((H10/H3)/(H15*H17*C10), 1/3)</f>
        <v>0.99696262287822324</v>
      </c>
      <c r="I20" s="4">
        <f t="shared" si="17"/>
        <v>1.0321279137225394</v>
      </c>
      <c r="J20" s="4">
        <f t="shared" si="17"/>
        <v>1.0163527817346705</v>
      </c>
      <c r="K20" s="5">
        <v>0.86299999999999999</v>
      </c>
      <c r="L20" s="5">
        <v>1.248</v>
      </c>
      <c r="M20" s="5">
        <v>0.75700000000000001</v>
      </c>
      <c r="N20" s="5">
        <v>1.016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0.99552843030270877</v>
      </c>
      <c r="H21" s="4">
        <f>POWER((H10/H3)/(H15*H19*C12), 1/3)</f>
        <v>0.95273318552612807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v>0.98799999999999999</v>
      </c>
      <c r="L21" s="5">
        <v>0.96399999999999997</v>
      </c>
      <c r="M21" s="5">
        <v>0.99399999999999999</v>
      </c>
      <c r="N21" s="5">
        <v>0.95799999999999996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0.89652179623496731</v>
      </c>
      <c r="H22" s="4">
        <f>H9*H15*H20</f>
        <v>1.2930319138918931</v>
      </c>
      <c r="I22" s="4">
        <f>I9*I15*I20</f>
        <v>0.77681100337432218</v>
      </c>
      <c r="J22" s="4">
        <f>J9*J15*J20</f>
        <v>1.0271097083958198</v>
      </c>
      <c r="K22" s="5">
        <f>K20*K21</f>
        <v>0.85264399999999996</v>
      </c>
      <c r="L22" s="5">
        <f>L20*L21</f>
        <v>1.2030719999999999</v>
      </c>
      <c r="M22" s="5">
        <f>M20*M21</f>
        <v>0.75245799999999996</v>
      </c>
      <c r="N22" s="5">
        <f>N20*N21</f>
        <v>0.97332799999999997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0.89652179623496753</v>
      </c>
      <c r="H23" s="4">
        <f>H8*C12*H21</f>
        <v>1.2930319138918931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8">
    <mergeCell ref="K17:L17"/>
    <mergeCell ref="M17:N17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zoomScale="150" zoomScaleNormal="150" workbookViewId="0">
      <selection activeCell="L22" sqref="L22"/>
    </sheetView>
  </sheetViews>
  <sheetFormatPr baseColWidth="10" defaultRowHeight="16" x14ac:dyDescent="0.2"/>
  <cols>
    <col min="1" max="11" width="10.83203125" style="1"/>
    <col min="14" max="16384" width="10.83203125" style="1"/>
  </cols>
  <sheetData>
    <row r="1" spans="2:13" x14ac:dyDescent="0.2">
      <c r="B1" s="12"/>
      <c r="C1" s="12"/>
      <c r="D1" s="12"/>
      <c r="E1" s="12"/>
      <c r="H1" s="12"/>
      <c r="I1" s="12"/>
      <c r="J1" s="12"/>
      <c r="K1" s="12"/>
      <c r="L1" s="1"/>
      <c r="M1" s="1"/>
    </row>
    <row r="2" spans="2:13" x14ac:dyDescent="0.2">
      <c r="L2" s="1"/>
      <c r="M2" s="1"/>
    </row>
    <row r="3" spans="2:13" x14ac:dyDescent="0.2">
      <c r="L3" s="1"/>
      <c r="M3" s="1"/>
    </row>
    <row r="4" spans="2:13" x14ac:dyDescent="0.2">
      <c r="L4" s="1"/>
      <c r="M4" s="1"/>
    </row>
    <row r="5" spans="2:13" x14ac:dyDescent="0.2">
      <c r="L5" s="1"/>
      <c r="M5" s="1"/>
    </row>
    <row r="17" spans="11:14" x14ac:dyDescent="0.2">
      <c r="K17" s="13" t="s">
        <v>39</v>
      </c>
      <c r="L17" s="13"/>
      <c r="M17" s="13" t="s">
        <v>40</v>
      </c>
      <c r="N17" s="13"/>
    </row>
    <row r="18" spans="11:14" x14ac:dyDescent="0.2">
      <c r="K18" s="6" t="s">
        <v>9</v>
      </c>
      <c r="L18" s="6" t="s">
        <v>3</v>
      </c>
      <c r="M18" s="6" t="s">
        <v>9</v>
      </c>
      <c r="N18" s="6" t="s">
        <v>3</v>
      </c>
    </row>
    <row r="19" spans="11:14" x14ac:dyDescent="0.2">
      <c r="K19" s="6">
        <v>0.60899999999999999</v>
      </c>
      <c r="L19" s="6">
        <v>0.71899999999999997</v>
      </c>
      <c r="M19" s="6">
        <v>0.73099999999999998</v>
      </c>
      <c r="N19" s="6">
        <v>0.86</v>
      </c>
    </row>
    <row r="20" spans="11:14" x14ac:dyDescent="0.2">
      <c r="K20">
        <v>0.48949999999999999</v>
      </c>
      <c r="L20">
        <v>0.52039999999999997</v>
      </c>
      <c r="M20" s="6"/>
      <c r="N20" s="6"/>
    </row>
    <row r="21" spans="11:14" x14ac:dyDescent="0.2">
      <c r="K21" s="10">
        <f>K20/K19</f>
        <v>0.80377668308702788</v>
      </c>
      <c r="L21" s="10">
        <f>L20/L19</f>
        <v>0.72378303198887339</v>
      </c>
      <c r="M21" s="10"/>
      <c r="N21" s="6"/>
    </row>
    <row r="22" spans="11:14" x14ac:dyDescent="0.2">
      <c r="K22" s="6"/>
      <c r="L22" s="6"/>
      <c r="M22" s="6"/>
      <c r="N22" s="6"/>
    </row>
    <row r="23" spans="11:14" x14ac:dyDescent="0.2">
      <c r="L23" s="1"/>
      <c r="M23" s="1"/>
    </row>
    <row r="24" spans="11:14" x14ac:dyDescent="0.2">
      <c r="L24" s="1"/>
      <c r="M24" s="1"/>
    </row>
    <row r="25" spans="11:14" x14ac:dyDescent="0.2">
      <c r="L25" s="1"/>
      <c r="M25" s="1"/>
    </row>
  </sheetData>
  <mergeCells count="6">
    <mergeCell ref="M17:N17"/>
    <mergeCell ref="B1:C1"/>
    <mergeCell ref="D1:E1"/>
    <mergeCell ref="J1:K1"/>
    <mergeCell ref="H1:I1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2019-06-17T23:56:25Z</dcterms:modified>
</cp:coreProperties>
</file>