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cairns/Desktop/code/WeightOfEvidenceDemo/"/>
    </mc:Choice>
  </mc:AlternateContent>
  <xr:revisionPtr revIDLastSave="0" documentId="13_ncr:1_{1EE8637F-B46B-8D4D-8505-F793FD357224}" xr6:coauthVersionLast="45" xr6:coauthVersionMax="45" xr10:uidLastSave="{00000000-0000-0000-0000-000000000000}"/>
  <bookViews>
    <workbookView xWindow="380" yWindow="460" windowWidth="28040" windowHeight="16060" activeTab="5" xr2:uid="{762E3304-FB65-904E-81F4-911B3579DB61}"/>
  </bookViews>
  <sheets>
    <sheet name="single_var_decision_tree" sheetId="1" r:id="rId1"/>
    <sheet name="gini" sheetId="2" r:id="rId2"/>
    <sheet name="best_split" sheetId="3" r:id="rId3"/>
    <sheet name="woe_scaler" sheetId="4" r:id="rId4"/>
    <sheet name="fit&amp;transform" sheetId="5" r:id="rId5"/>
    <sheet name="gini example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3" i="3"/>
  <c r="O4" i="3"/>
  <c r="O5" i="3"/>
  <c r="O6" i="3"/>
  <c r="O7" i="3"/>
  <c r="O8" i="3"/>
  <c r="O9" i="3"/>
  <c r="O10" i="3"/>
  <c r="O11" i="3"/>
  <c r="O12" i="3"/>
  <c r="O13" i="3"/>
  <c r="O14" i="3"/>
  <c r="O3" i="3"/>
  <c r="N4" i="3"/>
  <c r="N5" i="3"/>
  <c r="N6" i="3"/>
  <c r="N7" i="3"/>
  <c r="N8" i="3"/>
  <c r="N9" i="3"/>
  <c r="N10" i="3"/>
  <c r="N11" i="3"/>
  <c r="N12" i="3"/>
  <c r="N13" i="3"/>
  <c r="N14" i="3"/>
  <c r="N3" i="3"/>
  <c r="I5" i="3"/>
  <c r="I6" i="3"/>
  <c r="I7" i="3"/>
  <c r="I8" i="3"/>
  <c r="I9" i="3"/>
  <c r="I10" i="3"/>
  <c r="I11" i="3"/>
  <c r="I12" i="3"/>
  <c r="K12" i="3" s="1"/>
  <c r="I13" i="3"/>
  <c r="I14" i="3"/>
  <c r="I4" i="3"/>
  <c r="I3" i="3"/>
  <c r="K3" i="3" s="1"/>
  <c r="H4" i="3"/>
  <c r="H5" i="3"/>
  <c r="H6" i="3"/>
  <c r="H7" i="3"/>
  <c r="H8" i="3"/>
  <c r="H9" i="3"/>
  <c r="J9" i="3" s="1"/>
  <c r="H10" i="3"/>
  <c r="J10" i="3" s="1"/>
  <c r="H11" i="3"/>
  <c r="J11" i="3" s="1"/>
  <c r="H12" i="3"/>
  <c r="H13" i="3"/>
  <c r="H14" i="3"/>
  <c r="F4" i="3"/>
  <c r="F5" i="3"/>
  <c r="J5" i="3" s="1"/>
  <c r="F6" i="3"/>
  <c r="F7" i="3"/>
  <c r="F8" i="3"/>
  <c r="F9" i="3"/>
  <c r="G9" i="3" s="1"/>
  <c r="F10" i="3"/>
  <c r="G10" i="3" s="1"/>
  <c r="F11" i="3"/>
  <c r="G11" i="3" s="1"/>
  <c r="F12" i="3"/>
  <c r="F13" i="3"/>
  <c r="F14" i="3"/>
  <c r="F3" i="3"/>
  <c r="H3" i="3"/>
  <c r="J3" i="3" s="1"/>
  <c r="E20" i="5"/>
  <c r="E19" i="5"/>
  <c r="E18" i="5"/>
  <c r="C19" i="5"/>
  <c r="D19" i="5" s="1"/>
  <c r="D4" i="5" s="1"/>
  <c r="C20" i="5"/>
  <c r="D20" i="5" s="1"/>
  <c r="C18" i="5"/>
  <c r="D18" i="5" s="1"/>
  <c r="D5" i="5" s="1"/>
  <c r="M4" i="3"/>
  <c r="M5" i="3"/>
  <c r="M6" i="3"/>
  <c r="M7" i="3"/>
  <c r="M8" i="3"/>
  <c r="M9" i="3"/>
  <c r="M10" i="3"/>
  <c r="M11" i="3"/>
  <c r="M12" i="3"/>
  <c r="M13" i="3"/>
  <c r="M14" i="3"/>
  <c r="M3" i="3"/>
  <c r="K4" i="3"/>
  <c r="J4" i="3"/>
  <c r="J6" i="3"/>
  <c r="J12" i="3"/>
  <c r="J14" i="3"/>
  <c r="J7" i="3"/>
  <c r="J8" i="3"/>
  <c r="G4" i="3"/>
  <c r="G5" i="3"/>
  <c r="K5" i="3" s="1"/>
  <c r="G6" i="3"/>
  <c r="G7" i="3"/>
  <c r="K7" i="3" s="1"/>
  <c r="L7" i="3" s="1"/>
  <c r="G8" i="3"/>
  <c r="G12" i="3"/>
  <c r="G13" i="3"/>
  <c r="K13" i="3" s="1"/>
  <c r="G14" i="3"/>
  <c r="G3" i="3"/>
  <c r="E4" i="3"/>
  <c r="E5" i="3"/>
  <c r="E6" i="3"/>
  <c r="E7" i="3"/>
  <c r="E8" i="3"/>
  <c r="E9" i="3"/>
  <c r="E10" i="3"/>
  <c r="E11" i="3"/>
  <c r="E12" i="3"/>
  <c r="E13" i="3"/>
  <c r="E14" i="3"/>
  <c r="E3" i="3"/>
  <c r="D4" i="3"/>
  <c r="D5" i="3"/>
  <c r="D6" i="3"/>
  <c r="D7" i="3"/>
  <c r="D8" i="3"/>
  <c r="D9" i="3"/>
  <c r="D10" i="3"/>
  <c r="D11" i="3"/>
  <c r="D12" i="3"/>
  <c r="D13" i="3"/>
  <c r="D14" i="3"/>
  <c r="D3" i="3"/>
  <c r="D7" i="2"/>
  <c r="E7" i="2" s="1"/>
  <c r="E6" i="2"/>
  <c r="D6" i="2"/>
  <c r="E5" i="2"/>
  <c r="E4" i="2"/>
  <c r="E3" i="2"/>
  <c r="D5" i="2"/>
  <c r="D4" i="2"/>
  <c r="D3" i="2"/>
  <c r="K14" i="3" l="1"/>
  <c r="L14" i="3" s="1"/>
  <c r="K6" i="3"/>
  <c r="L6" i="3" s="1"/>
  <c r="K10" i="3"/>
  <c r="L10" i="3" s="1"/>
  <c r="K11" i="3"/>
  <c r="K9" i="3"/>
  <c r="L9" i="3" s="1"/>
  <c r="K8" i="3"/>
  <c r="L8" i="3" s="1"/>
  <c r="L12" i="3"/>
  <c r="L11" i="3"/>
  <c r="L4" i="3"/>
  <c r="L5" i="3"/>
  <c r="J13" i="3"/>
  <c r="L13" i="3" s="1"/>
  <c r="L3" i="3"/>
  <c r="D12" i="5"/>
  <c r="D8" i="5"/>
  <c r="D3" i="5"/>
  <c r="D7" i="5"/>
  <c r="D11" i="5"/>
  <c r="D9" i="5"/>
  <c r="D14" i="5"/>
  <c r="D6" i="5"/>
  <c r="D13" i="5"/>
  <c r="D10" i="5"/>
</calcChain>
</file>

<file path=xl/sharedStrings.xml><?xml version="1.0" encoding="utf-8"?>
<sst xmlns="http://schemas.openxmlformats.org/spreadsheetml/2006/main" count="52" uniqueCount="31">
  <si>
    <t>y1</t>
  </si>
  <si>
    <t>ycount</t>
  </si>
  <si>
    <t>gini</t>
  </si>
  <si>
    <t>p</t>
  </si>
  <si>
    <t>X</t>
  </si>
  <si>
    <t>y</t>
  </si>
  <si>
    <t>gini_baseline</t>
  </si>
  <si>
    <t>p_baseline</t>
  </si>
  <si>
    <t>p_total</t>
  </si>
  <si>
    <t>gini_total</t>
  </si>
  <si>
    <t>gini_left</t>
  </si>
  <si>
    <t>gini_right</t>
  </si>
  <si>
    <t>count left</t>
  </si>
  <si>
    <t>count right</t>
  </si>
  <si>
    <t>p_left</t>
  </si>
  <si>
    <t>p_right</t>
  </si>
  <si>
    <t>gini_combined</t>
  </si>
  <si>
    <t>X_changed</t>
  </si>
  <si>
    <t>'young'</t>
  </si>
  <si>
    <t>'medium'</t>
  </si>
  <si>
    <t>'old'</t>
  </si>
  <si>
    <t>bad rate</t>
  </si>
  <si>
    <t>bad count</t>
  </si>
  <si>
    <t>woe</t>
  </si>
  <si>
    <t>X_woe</t>
  </si>
  <si>
    <t>N.A</t>
  </si>
  <si>
    <t>Gini unsplit</t>
  </si>
  <si>
    <t>Gini left</t>
  </si>
  <si>
    <t>Gini Right</t>
  </si>
  <si>
    <t>Gini split</t>
  </si>
  <si>
    <t>X changed?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</si>
</sst>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2F6C-EC4B-F44D-9501-056FB95A369A}">
  <sheetPr>
    <tabColor theme="4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2730-9F6E-7448-B5D8-FC1CFFE5A476}">
  <dimension ref="B2:E7"/>
  <sheetViews>
    <sheetView workbookViewId="0">
      <selection activeCell="G9" sqref="G9"/>
    </sheetView>
  </sheetViews>
  <sheetFormatPr baseColWidth="10" defaultRowHeight="16" x14ac:dyDescent="0.2"/>
  <sheetData>
    <row r="2" spans="2:5" x14ac:dyDescent="0.2">
      <c r="B2" t="s">
        <v>0</v>
      </c>
      <c r="C2" t="s">
        <v>1</v>
      </c>
      <c r="D2" t="s">
        <v>3</v>
      </c>
      <c r="E2" t="s">
        <v>2</v>
      </c>
    </row>
    <row r="3" spans="2:5" x14ac:dyDescent="0.2">
      <c r="B3">
        <v>1</v>
      </c>
      <c r="C3">
        <v>2</v>
      </c>
      <c r="D3">
        <f>B3/C3</f>
        <v>0.5</v>
      </c>
      <c r="E3">
        <f xml:space="preserve"> 1 - (D3*D3) - ((1-D3)*(1-D3))</f>
        <v>0.5</v>
      </c>
    </row>
    <row r="4" spans="2:5" x14ac:dyDescent="0.2">
      <c r="B4">
        <v>5</v>
      </c>
      <c r="C4">
        <v>20</v>
      </c>
      <c r="D4">
        <f t="shared" ref="D4:D7" si="0">B4/C4</f>
        <v>0.25</v>
      </c>
      <c r="E4">
        <f t="shared" ref="E4:E7" si="1" xml:space="preserve"> 1 - (D4*D4) - ((1-D4)*(1-D4))</f>
        <v>0.375</v>
      </c>
    </row>
    <row r="5" spans="2:5" x14ac:dyDescent="0.2">
      <c r="B5">
        <v>20</v>
      </c>
      <c r="C5">
        <v>50</v>
      </c>
      <c r="D5">
        <f t="shared" si="0"/>
        <v>0.4</v>
      </c>
      <c r="E5">
        <f t="shared" si="1"/>
        <v>0.48</v>
      </c>
    </row>
    <row r="6" spans="2:5" x14ac:dyDescent="0.2">
      <c r="B6">
        <v>10</v>
      </c>
      <c r="C6">
        <v>10</v>
      </c>
      <c r="D6">
        <f t="shared" si="0"/>
        <v>1</v>
      </c>
      <c r="E6">
        <f t="shared" si="1"/>
        <v>0</v>
      </c>
    </row>
    <row r="7" spans="2:5" x14ac:dyDescent="0.2">
      <c r="B7">
        <v>0</v>
      </c>
      <c r="C7">
        <v>10</v>
      </c>
      <c r="D7">
        <f t="shared" si="0"/>
        <v>0</v>
      </c>
      <c r="E7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FEDC-BD8C-104F-AC7C-B5B7693E67BB}">
  <dimension ref="B2:P14"/>
  <sheetViews>
    <sheetView workbookViewId="0">
      <selection activeCell="B2" sqref="B2:P14"/>
    </sheetView>
  </sheetViews>
  <sheetFormatPr baseColWidth="10" defaultRowHeight="16" x14ac:dyDescent="0.2"/>
  <sheetData>
    <row r="2" spans="2:16" x14ac:dyDescent="0.2">
      <c r="B2" t="s">
        <v>4</v>
      </c>
      <c r="C2" t="s">
        <v>5</v>
      </c>
      <c r="D2" t="s">
        <v>8</v>
      </c>
      <c r="E2" t="s">
        <v>9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16</v>
      </c>
      <c r="M2" t="s">
        <v>17</v>
      </c>
      <c r="N2" t="s">
        <v>7</v>
      </c>
      <c r="O2" t="s">
        <v>6</v>
      </c>
    </row>
    <row r="3" spans="2:16" x14ac:dyDescent="0.2">
      <c r="B3">
        <v>1</v>
      </c>
      <c r="C3">
        <v>0</v>
      </c>
      <c r="D3">
        <f>SUM($C$3:$C$14)/COUNT($C$3:$C$14)</f>
        <v>0.58333333333333337</v>
      </c>
      <c r="E3">
        <f>1-(D3*D3)-((1-D3)*(1-D3))</f>
        <v>0.48611111111111105</v>
      </c>
      <c r="F3">
        <f>COUNT(C3:$C$3)-1</f>
        <v>0</v>
      </c>
      <c r="G3">
        <f>COUNT($C$3:$C$14)-F3</f>
        <v>12</v>
      </c>
      <c r="H3" t="e">
        <f>(SUM($C$3:C3)-C3)/F3</f>
        <v>#DIV/0!</v>
      </c>
      <c r="I3" t="e">
        <f>(SUM($C$3:$C$14)-(H3*F3)/(G3))</f>
        <v>#DIV/0!</v>
      </c>
      <c r="J3" t="e">
        <f>1-(H3*H3)-((1-H3)*(1-H3))</f>
        <v>#DIV/0!</v>
      </c>
      <c r="K3" t="e">
        <f>1-(I3*I3)-((1-I3)*(1-I3))</f>
        <v>#DIV/0!</v>
      </c>
      <c r="L3" t="e">
        <f>((F3*J3)+(G3*K3))/COUNT($C$3:$C$14)</f>
        <v>#DIV/0!</v>
      </c>
      <c r="M3" t="b">
        <f>NOT(B3=B2)</f>
        <v>1</v>
      </c>
      <c r="N3">
        <f>SUM($C$3:$C$14)/COUNT($C$3:$C$14)</f>
        <v>0.58333333333333337</v>
      </c>
      <c r="O3">
        <f>1-(N3*N3)-((1-N3)*(1-N3))</f>
        <v>0.48611111111111105</v>
      </c>
      <c r="P3" t="e">
        <f>O3-L3</f>
        <v>#DIV/0!</v>
      </c>
    </row>
    <row r="4" spans="2:16" x14ac:dyDescent="0.2">
      <c r="B4">
        <v>1</v>
      </c>
      <c r="C4">
        <v>1</v>
      </c>
      <c r="D4">
        <f t="shared" ref="D4:D14" si="0">SUM($C$3:$C$14)/COUNT($C$3:$C$14)</f>
        <v>0.58333333333333337</v>
      </c>
      <c r="E4">
        <f t="shared" ref="E4:E14" si="1">1-(D4*D4)-((1-D4)*(1-D4))</f>
        <v>0.48611111111111105</v>
      </c>
      <c r="F4">
        <f>COUNT(C$3:$C4)-1</f>
        <v>1</v>
      </c>
      <c r="G4">
        <f t="shared" ref="G4:G14" si="2">COUNT($C$3:$C$14)-F4</f>
        <v>11</v>
      </c>
      <c r="H4">
        <f>(SUM($C$3:C4)-C4)/F4</f>
        <v>0</v>
      </c>
      <c r="I4">
        <f>(SUM($C$3:$C$14)-(H4*F4))/(G4)</f>
        <v>0.63636363636363635</v>
      </c>
      <c r="J4">
        <f t="shared" ref="J4:K14" si="3">1-(H4*H4)-((1-H4)*(1-H4))</f>
        <v>0</v>
      </c>
      <c r="K4">
        <f t="shared" si="3"/>
        <v>0.46280991735537191</v>
      </c>
      <c r="L4">
        <f t="shared" ref="L4:L14" si="4">((F4*J4)+(G4*K4))/COUNT($C$3:$C$14)</f>
        <v>0.42424242424242425</v>
      </c>
      <c r="M4" t="b">
        <f t="shared" ref="M4:M14" si="5">NOT(B4=B3)</f>
        <v>0</v>
      </c>
      <c r="N4">
        <f t="shared" ref="N4:N14" si="6">SUM($C$3:$C$14)/COUNT($C$3:$C$14)</f>
        <v>0.58333333333333337</v>
      </c>
      <c r="O4">
        <f t="shared" ref="O4:O14" si="7">1-(N4*N4)-((1-N4)*(1-N4))</f>
        <v>0.48611111111111105</v>
      </c>
      <c r="P4">
        <f t="shared" ref="P4:P14" si="8">O4-L4</f>
        <v>6.1868686868686795E-2</v>
      </c>
    </row>
    <row r="5" spans="2:16" x14ac:dyDescent="0.2">
      <c r="B5">
        <v>2</v>
      </c>
      <c r="C5">
        <v>0</v>
      </c>
      <c r="D5">
        <f t="shared" si="0"/>
        <v>0.58333333333333337</v>
      </c>
      <c r="E5">
        <f t="shared" si="1"/>
        <v>0.48611111111111105</v>
      </c>
      <c r="F5">
        <f>COUNT(C$3:$C5)-1</f>
        <v>2</v>
      </c>
      <c r="G5">
        <f t="shared" si="2"/>
        <v>10</v>
      </c>
      <c r="H5">
        <f>(SUM($C$3:C5)-C5)/F5</f>
        <v>0.5</v>
      </c>
      <c r="I5">
        <f t="shared" ref="I5:I14" si="9">(SUM($C$3:$C$14)-(H5*F5))/(G5)</f>
        <v>0.6</v>
      </c>
      <c r="J5">
        <f t="shared" si="3"/>
        <v>0.5</v>
      </c>
      <c r="K5">
        <f t="shared" si="3"/>
        <v>0.48</v>
      </c>
      <c r="L5">
        <f t="shared" si="4"/>
        <v>0.48333333333333334</v>
      </c>
      <c r="M5" t="b">
        <f t="shared" si="5"/>
        <v>1</v>
      </c>
      <c r="N5">
        <f t="shared" si="6"/>
        <v>0.58333333333333337</v>
      </c>
      <c r="O5">
        <f t="shared" si="7"/>
        <v>0.48611111111111105</v>
      </c>
      <c r="P5">
        <f t="shared" si="8"/>
        <v>2.7777777777777124E-3</v>
      </c>
    </row>
    <row r="6" spans="2:16" x14ac:dyDescent="0.2">
      <c r="B6">
        <v>2</v>
      </c>
      <c r="C6">
        <v>0</v>
      </c>
      <c r="D6">
        <f t="shared" si="0"/>
        <v>0.58333333333333337</v>
      </c>
      <c r="E6">
        <f t="shared" si="1"/>
        <v>0.48611111111111105</v>
      </c>
      <c r="F6">
        <f>COUNT(C$3:$C6)-1</f>
        <v>3</v>
      </c>
      <c r="G6">
        <f t="shared" si="2"/>
        <v>9</v>
      </c>
      <c r="H6">
        <f>(SUM($C$3:C6)-C6)/F6</f>
        <v>0.33333333333333331</v>
      </c>
      <c r="I6">
        <f t="shared" si="9"/>
        <v>0.66666666666666663</v>
      </c>
      <c r="J6">
        <f t="shared" si="3"/>
        <v>0.44444444444444431</v>
      </c>
      <c r="K6">
        <f t="shared" si="3"/>
        <v>0.44444444444444442</v>
      </c>
      <c r="L6">
        <f t="shared" si="4"/>
        <v>0.44444444444444442</v>
      </c>
      <c r="M6" t="b">
        <f t="shared" si="5"/>
        <v>0</v>
      </c>
      <c r="N6">
        <f t="shared" si="6"/>
        <v>0.58333333333333337</v>
      </c>
      <c r="O6">
        <f t="shared" si="7"/>
        <v>0.48611111111111105</v>
      </c>
      <c r="P6">
        <f t="shared" si="8"/>
        <v>4.166666666666663E-2</v>
      </c>
    </row>
    <row r="7" spans="2:16" x14ac:dyDescent="0.2">
      <c r="B7">
        <v>3</v>
      </c>
      <c r="C7">
        <v>0</v>
      </c>
      <c r="D7">
        <f t="shared" si="0"/>
        <v>0.58333333333333337</v>
      </c>
      <c r="E7">
        <f t="shared" si="1"/>
        <v>0.48611111111111105</v>
      </c>
      <c r="F7">
        <f>COUNT(C$3:$C7)-1</f>
        <v>4</v>
      </c>
      <c r="G7">
        <f t="shared" si="2"/>
        <v>8</v>
      </c>
      <c r="H7">
        <f>(SUM($C$3:C7)-C7)/F7</f>
        <v>0.25</v>
      </c>
      <c r="I7">
        <f t="shared" si="9"/>
        <v>0.75</v>
      </c>
      <c r="J7">
        <f t="shared" si="3"/>
        <v>0.375</v>
      </c>
      <c r="K7">
        <f t="shared" si="3"/>
        <v>0.375</v>
      </c>
      <c r="L7">
        <f t="shared" si="4"/>
        <v>0.375</v>
      </c>
      <c r="M7" s="1" t="b">
        <f t="shared" si="5"/>
        <v>1</v>
      </c>
      <c r="N7">
        <f t="shared" si="6"/>
        <v>0.58333333333333337</v>
      </c>
      <c r="O7">
        <f t="shared" si="7"/>
        <v>0.48611111111111105</v>
      </c>
      <c r="P7">
        <f t="shared" si="8"/>
        <v>0.11111111111111105</v>
      </c>
    </row>
    <row r="8" spans="2:16" x14ac:dyDescent="0.2">
      <c r="B8">
        <v>3</v>
      </c>
      <c r="C8">
        <v>1</v>
      </c>
      <c r="D8">
        <f t="shared" si="0"/>
        <v>0.58333333333333337</v>
      </c>
      <c r="E8">
        <f t="shared" si="1"/>
        <v>0.48611111111111105</v>
      </c>
      <c r="F8">
        <f>COUNT(C$3:$C8)-1</f>
        <v>5</v>
      </c>
      <c r="G8">
        <f t="shared" si="2"/>
        <v>7</v>
      </c>
      <c r="H8">
        <f>(SUM($C$3:C8)-C8)/F8</f>
        <v>0.2</v>
      </c>
      <c r="I8">
        <f t="shared" si="9"/>
        <v>0.8571428571428571</v>
      </c>
      <c r="J8">
        <f t="shared" si="3"/>
        <v>0.31999999999999984</v>
      </c>
      <c r="K8">
        <f t="shared" si="3"/>
        <v>0.24489795918367352</v>
      </c>
      <c r="L8">
        <f t="shared" si="4"/>
        <v>0.27619047619047615</v>
      </c>
      <c r="M8" t="b">
        <f t="shared" si="5"/>
        <v>0</v>
      </c>
      <c r="N8">
        <f t="shared" si="6"/>
        <v>0.58333333333333337</v>
      </c>
      <c r="O8">
        <f t="shared" si="7"/>
        <v>0.48611111111111105</v>
      </c>
      <c r="P8">
        <f t="shared" si="8"/>
        <v>0.2099206349206349</v>
      </c>
    </row>
    <row r="9" spans="2:16" x14ac:dyDescent="0.2">
      <c r="B9">
        <v>3</v>
      </c>
      <c r="C9">
        <v>1</v>
      </c>
      <c r="D9">
        <f t="shared" si="0"/>
        <v>0.58333333333333337</v>
      </c>
      <c r="E9">
        <f t="shared" si="1"/>
        <v>0.48611111111111105</v>
      </c>
      <c r="F9">
        <f>COUNT(C$3:$C9)-1</f>
        <v>6</v>
      </c>
      <c r="G9">
        <f t="shared" si="2"/>
        <v>6</v>
      </c>
      <c r="H9">
        <f>(SUM($C$3:C9)-C9)/F9</f>
        <v>0.33333333333333331</v>
      </c>
      <c r="I9">
        <f t="shared" si="9"/>
        <v>0.83333333333333337</v>
      </c>
      <c r="J9">
        <f t="shared" si="3"/>
        <v>0.44444444444444431</v>
      </c>
      <c r="K9">
        <f t="shared" si="3"/>
        <v>0.27777777777777768</v>
      </c>
      <c r="L9">
        <f t="shared" si="4"/>
        <v>0.36111111111111099</v>
      </c>
      <c r="M9" t="b">
        <f t="shared" si="5"/>
        <v>0</v>
      </c>
      <c r="N9">
        <f t="shared" si="6"/>
        <v>0.58333333333333337</v>
      </c>
      <c r="O9">
        <f t="shared" si="7"/>
        <v>0.48611111111111105</v>
      </c>
      <c r="P9">
        <f t="shared" si="8"/>
        <v>0.12500000000000006</v>
      </c>
    </row>
    <row r="10" spans="2:16" x14ac:dyDescent="0.2">
      <c r="B10">
        <v>3</v>
      </c>
      <c r="C10">
        <v>1</v>
      </c>
      <c r="D10">
        <f t="shared" si="0"/>
        <v>0.58333333333333337</v>
      </c>
      <c r="E10">
        <f t="shared" si="1"/>
        <v>0.48611111111111105</v>
      </c>
      <c r="F10">
        <f>COUNT(C$3:$C10)-1</f>
        <v>7</v>
      </c>
      <c r="G10">
        <f t="shared" si="2"/>
        <v>5</v>
      </c>
      <c r="H10">
        <f>(SUM($C$3:C10)-C10)/F10</f>
        <v>0.42857142857142855</v>
      </c>
      <c r="I10">
        <f t="shared" si="9"/>
        <v>0.8</v>
      </c>
      <c r="J10">
        <f t="shared" si="3"/>
        <v>0.48979591836734698</v>
      </c>
      <c r="K10">
        <f t="shared" si="3"/>
        <v>0.3199999999999999</v>
      </c>
      <c r="L10">
        <f t="shared" si="4"/>
        <v>0.41904761904761906</v>
      </c>
      <c r="M10" t="b">
        <f t="shared" si="5"/>
        <v>0</v>
      </c>
      <c r="N10">
        <f t="shared" si="6"/>
        <v>0.58333333333333337</v>
      </c>
      <c r="O10">
        <f t="shared" si="7"/>
        <v>0.48611111111111105</v>
      </c>
      <c r="P10">
        <f t="shared" si="8"/>
        <v>6.7063492063491992E-2</v>
      </c>
    </row>
    <row r="11" spans="2:16" x14ac:dyDescent="0.2">
      <c r="B11">
        <v>3</v>
      </c>
      <c r="C11">
        <v>1</v>
      </c>
      <c r="D11">
        <f t="shared" si="0"/>
        <v>0.58333333333333337</v>
      </c>
      <c r="E11">
        <f t="shared" si="1"/>
        <v>0.48611111111111105</v>
      </c>
      <c r="F11">
        <f>COUNT(C$3:$C11)-1</f>
        <v>8</v>
      </c>
      <c r="G11">
        <f t="shared" si="2"/>
        <v>4</v>
      </c>
      <c r="H11">
        <f>(SUM($C$3:C11)-C11)/F11</f>
        <v>0.5</v>
      </c>
      <c r="I11">
        <f t="shared" si="9"/>
        <v>0.75</v>
      </c>
      <c r="J11">
        <f t="shared" si="3"/>
        <v>0.5</v>
      </c>
      <c r="K11">
        <f t="shared" si="3"/>
        <v>0.375</v>
      </c>
      <c r="L11">
        <f t="shared" si="4"/>
        <v>0.45833333333333331</v>
      </c>
      <c r="M11" t="b">
        <f t="shared" si="5"/>
        <v>0</v>
      </c>
      <c r="N11">
        <f t="shared" si="6"/>
        <v>0.58333333333333337</v>
      </c>
      <c r="O11">
        <f t="shared" si="7"/>
        <v>0.48611111111111105</v>
      </c>
      <c r="P11">
        <f t="shared" si="8"/>
        <v>2.7777777777777735E-2</v>
      </c>
    </row>
    <row r="12" spans="2:16" x14ac:dyDescent="0.2">
      <c r="B12">
        <v>5</v>
      </c>
      <c r="C12">
        <v>0</v>
      </c>
      <c r="D12">
        <f t="shared" si="0"/>
        <v>0.58333333333333337</v>
      </c>
      <c r="E12">
        <f t="shared" si="1"/>
        <v>0.48611111111111105</v>
      </c>
      <c r="F12">
        <f>COUNT(C$3:$C12)-1</f>
        <v>9</v>
      </c>
      <c r="G12">
        <f t="shared" si="2"/>
        <v>3</v>
      </c>
      <c r="H12">
        <f>(SUM($C$3:C12)-C12)/F12</f>
        <v>0.55555555555555558</v>
      </c>
      <c r="I12">
        <f t="shared" si="9"/>
        <v>0.66666666666666663</v>
      </c>
      <c r="J12">
        <f t="shared" si="3"/>
        <v>0.49382716049382713</v>
      </c>
      <c r="K12">
        <f t="shared" si="3"/>
        <v>0.44444444444444442</v>
      </c>
      <c r="L12">
        <f t="shared" si="4"/>
        <v>0.48148148148148145</v>
      </c>
      <c r="M12" t="b">
        <f t="shared" si="5"/>
        <v>1</v>
      </c>
      <c r="N12">
        <f t="shared" si="6"/>
        <v>0.58333333333333337</v>
      </c>
      <c r="O12">
        <f t="shared" si="7"/>
        <v>0.48611111111111105</v>
      </c>
      <c r="P12">
        <f t="shared" si="8"/>
        <v>4.6296296296295947E-3</v>
      </c>
    </row>
    <row r="13" spans="2:16" x14ac:dyDescent="0.2">
      <c r="B13">
        <v>10</v>
      </c>
      <c r="C13">
        <v>1</v>
      </c>
      <c r="D13">
        <f t="shared" si="0"/>
        <v>0.58333333333333337</v>
      </c>
      <c r="E13">
        <f t="shared" si="1"/>
        <v>0.48611111111111105</v>
      </c>
      <c r="F13">
        <f>COUNT(C$3:$C13)-1</f>
        <v>10</v>
      </c>
      <c r="G13">
        <f t="shared" si="2"/>
        <v>2</v>
      </c>
      <c r="H13">
        <f>(SUM($C$3:C13)-C13)/F13</f>
        <v>0.5</v>
      </c>
      <c r="I13">
        <f t="shared" si="9"/>
        <v>1</v>
      </c>
      <c r="J13">
        <f t="shared" si="3"/>
        <v>0.5</v>
      </c>
      <c r="K13">
        <f t="shared" si="3"/>
        <v>0</v>
      </c>
      <c r="L13">
        <f t="shared" si="4"/>
        <v>0.41666666666666669</v>
      </c>
      <c r="M13" t="b">
        <f t="shared" si="5"/>
        <v>1</v>
      </c>
      <c r="N13">
        <f t="shared" si="6"/>
        <v>0.58333333333333337</v>
      </c>
      <c r="O13">
        <f t="shared" si="7"/>
        <v>0.48611111111111105</v>
      </c>
      <c r="P13">
        <f t="shared" si="8"/>
        <v>6.9444444444444364E-2</v>
      </c>
    </row>
    <row r="14" spans="2:16" x14ac:dyDescent="0.2">
      <c r="B14">
        <v>20</v>
      </c>
      <c r="C14">
        <v>1</v>
      </c>
      <c r="D14">
        <f t="shared" si="0"/>
        <v>0.58333333333333337</v>
      </c>
      <c r="E14">
        <f t="shared" si="1"/>
        <v>0.48611111111111105</v>
      </c>
      <c r="F14">
        <f>COUNT(C$3:$C14)-1</f>
        <v>11</v>
      </c>
      <c r="G14">
        <f t="shared" si="2"/>
        <v>1</v>
      </c>
      <c r="H14">
        <f>(SUM($C$3:C14)-C14)/F14</f>
        <v>0.54545454545454541</v>
      </c>
      <c r="I14">
        <f t="shared" si="9"/>
        <v>1</v>
      </c>
      <c r="J14">
        <f t="shared" si="3"/>
        <v>0.49586776859504139</v>
      </c>
      <c r="K14">
        <f t="shared" si="3"/>
        <v>0</v>
      </c>
      <c r="L14">
        <f t="shared" si="4"/>
        <v>0.45454545454545459</v>
      </c>
      <c r="M14" t="b">
        <f t="shared" si="5"/>
        <v>1</v>
      </c>
      <c r="N14">
        <f t="shared" si="6"/>
        <v>0.58333333333333337</v>
      </c>
      <c r="O14">
        <f t="shared" si="7"/>
        <v>0.48611111111111105</v>
      </c>
      <c r="P14">
        <f t="shared" si="8"/>
        <v>3.1565656565656464E-2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A9FF-5A4F-414E-8CA7-5DAAD98E43B1}">
  <sheetPr>
    <tabColor theme="4"/>
  </sheetPr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C083-EECE-FA44-8831-ABBAD6B85E7A}">
  <dimension ref="B2:G20"/>
  <sheetViews>
    <sheetView workbookViewId="0">
      <selection activeCell="D3" sqref="D3:D14"/>
    </sheetView>
  </sheetViews>
  <sheetFormatPr baseColWidth="10" defaultRowHeight="16" x14ac:dyDescent="0.2"/>
  <sheetData>
    <row r="2" spans="2:7" x14ac:dyDescent="0.2">
      <c r="B2" t="s">
        <v>4</v>
      </c>
      <c r="C2" t="s">
        <v>5</v>
      </c>
      <c r="D2" t="s">
        <v>24</v>
      </c>
    </row>
    <row r="3" spans="2:7" x14ac:dyDescent="0.2">
      <c r="B3" t="s">
        <v>18</v>
      </c>
      <c r="C3">
        <v>0</v>
      </c>
      <c r="D3">
        <f>VLOOKUP(B3,$B$18:$E$20,4,FALSE)</f>
        <v>-0.40546510810816427</v>
      </c>
      <c r="G3" s="2"/>
    </row>
    <row r="4" spans="2:7" x14ac:dyDescent="0.2">
      <c r="B4" t="s">
        <v>19</v>
      </c>
      <c r="C4">
        <v>1</v>
      </c>
      <c r="D4">
        <f t="shared" ref="D4:D14" si="0">VLOOKUP(B4,$B$18:$E$20,4,FALSE)</f>
        <v>1.0986122886681098</v>
      </c>
    </row>
    <row r="5" spans="2:7" x14ac:dyDescent="0.2">
      <c r="B5" t="s">
        <v>18</v>
      </c>
      <c r="C5">
        <v>0</v>
      </c>
      <c r="D5">
        <f t="shared" si="0"/>
        <v>-0.40546510810816427</v>
      </c>
      <c r="G5" s="2"/>
    </row>
    <row r="6" spans="2:7" x14ac:dyDescent="0.2">
      <c r="B6" t="s">
        <v>19</v>
      </c>
      <c r="C6">
        <v>0</v>
      </c>
      <c r="D6">
        <f t="shared" si="0"/>
        <v>1.0986122886681098</v>
      </c>
    </row>
    <row r="7" spans="2:7" x14ac:dyDescent="0.2">
      <c r="B7" t="s">
        <v>18</v>
      </c>
      <c r="C7">
        <v>0</v>
      </c>
      <c r="D7">
        <f t="shared" si="0"/>
        <v>-0.40546510810816427</v>
      </c>
    </row>
    <row r="8" spans="2:7" x14ac:dyDescent="0.2">
      <c r="B8" t="s">
        <v>19</v>
      </c>
      <c r="C8">
        <v>1</v>
      </c>
      <c r="D8">
        <f t="shared" si="0"/>
        <v>1.0986122886681098</v>
      </c>
    </row>
    <row r="9" spans="2:7" x14ac:dyDescent="0.2">
      <c r="B9" t="s">
        <v>20</v>
      </c>
      <c r="C9">
        <v>1</v>
      </c>
      <c r="D9">
        <f t="shared" si="0"/>
        <v>0.69314718055994506</v>
      </c>
    </row>
    <row r="10" spans="2:7" x14ac:dyDescent="0.2">
      <c r="B10" t="s">
        <v>19</v>
      </c>
      <c r="C10">
        <v>1</v>
      </c>
      <c r="D10">
        <f t="shared" si="0"/>
        <v>1.0986122886681098</v>
      </c>
    </row>
    <row r="11" spans="2:7" x14ac:dyDescent="0.2">
      <c r="B11" t="s">
        <v>20</v>
      </c>
      <c r="C11">
        <v>1</v>
      </c>
      <c r="D11">
        <f t="shared" si="0"/>
        <v>0.69314718055994506</v>
      </c>
    </row>
    <row r="12" spans="2:7" x14ac:dyDescent="0.2">
      <c r="B12" t="s">
        <v>20</v>
      </c>
      <c r="C12">
        <v>0</v>
      </c>
      <c r="D12">
        <f t="shared" si="0"/>
        <v>0.69314718055994506</v>
      </c>
    </row>
    <row r="13" spans="2:7" x14ac:dyDescent="0.2">
      <c r="B13" t="s">
        <v>18</v>
      </c>
      <c r="C13">
        <v>1</v>
      </c>
      <c r="D13">
        <f t="shared" si="0"/>
        <v>-0.40546510810816427</v>
      </c>
    </row>
    <row r="14" spans="2:7" x14ac:dyDescent="0.2">
      <c r="B14" t="s">
        <v>18</v>
      </c>
      <c r="C14">
        <v>1</v>
      </c>
      <c r="D14">
        <f t="shared" si="0"/>
        <v>-0.40546510810816427</v>
      </c>
    </row>
    <row r="17" spans="2:5" x14ac:dyDescent="0.2">
      <c r="C17" t="s">
        <v>22</v>
      </c>
      <c r="D17" t="s">
        <v>21</v>
      </c>
      <c r="E17" t="s">
        <v>23</v>
      </c>
    </row>
    <row r="18" spans="2:5" x14ac:dyDescent="0.2">
      <c r="B18" t="s">
        <v>18</v>
      </c>
      <c r="C18">
        <f>SUMIF($B$3:$B$14,B18,$C$3:$C$14)</f>
        <v>2</v>
      </c>
      <c r="D18">
        <f>C18/COUNTIF($B$3:$B$14,B18)</f>
        <v>0.4</v>
      </c>
      <c r="E18">
        <f>LN(D18/(1-D18))</f>
        <v>-0.40546510810816427</v>
      </c>
    </row>
    <row r="19" spans="2:5" x14ac:dyDescent="0.2">
      <c r="B19" t="s">
        <v>19</v>
      </c>
      <c r="C19">
        <f t="shared" ref="C19:C20" si="1">SUMIF($B$3:$B$14,B19,$C$3:$C$14)</f>
        <v>3</v>
      </c>
      <c r="D19">
        <f>C19/COUNTIF($B$3:$B$14,B19)</f>
        <v>0.75</v>
      </c>
      <c r="E19">
        <f t="shared" ref="E19:E20" si="2">LN(D19/(1-D19))</f>
        <v>1.0986122886681098</v>
      </c>
    </row>
    <row r="20" spans="2:5" x14ac:dyDescent="0.2">
      <c r="B20" t="s">
        <v>20</v>
      </c>
      <c r="C20">
        <f t="shared" si="1"/>
        <v>2</v>
      </c>
      <c r="D20">
        <f>C20/COUNTIF($B$3:$B$14,B20)</f>
        <v>0.66666666666666663</v>
      </c>
      <c r="E20">
        <f t="shared" si="2"/>
        <v>0.69314718055994506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3969-4A60-C44D-8440-645DE769F71D}">
  <dimension ref="B3:H15"/>
  <sheetViews>
    <sheetView tabSelected="1" workbookViewId="0">
      <selection activeCell="B3" sqref="B3:H15"/>
    </sheetView>
  </sheetViews>
  <sheetFormatPr baseColWidth="10" defaultRowHeight="16" x14ac:dyDescent="0.2"/>
  <cols>
    <col min="2" max="2" width="6" customWidth="1"/>
    <col min="3" max="3" width="6.5" customWidth="1"/>
  </cols>
  <sheetData>
    <row r="3" spans="2:8" x14ac:dyDescent="0.2">
      <c r="B3" s="3" t="s">
        <v>4</v>
      </c>
      <c r="C3" s="3" t="s">
        <v>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</row>
    <row r="4" spans="2:8" x14ac:dyDescent="0.2">
      <c r="B4" s="4">
        <v>1</v>
      </c>
      <c r="C4" s="4">
        <v>0</v>
      </c>
      <c r="D4" s="5">
        <v>0.49586776859504139</v>
      </c>
      <c r="E4" s="4" t="s">
        <v>25</v>
      </c>
      <c r="F4" s="4" t="s">
        <v>25</v>
      </c>
      <c r="G4" s="4" t="s">
        <v>25</v>
      </c>
      <c r="H4" s="6" t="b">
        <v>1</v>
      </c>
    </row>
    <row r="5" spans="2:8" x14ac:dyDescent="0.2">
      <c r="B5" s="7">
        <v>1</v>
      </c>
      <c r="C5" s="7">
        <v>1</v>
      </c>
      <c r="D5" s="8">
        <v>0.49586776859504139</v>
      </c>
      <c r="E5" s="8">
        <v>0</v>
      </c>
      <c r="F5" s="8">
        <v>0.48</v>
      </c>
      <c r="G5" s="8">
        <v>0.43636363636363634</v>
      </c>
      <c r="H5" s="7" t="b">
        <v>0</v>
      </c>
    </row>
    <row r="6" spans="2:8" x14ac:dyDescent="0.2">
      <c r="B6" s="7">
        <v>2</v>
      </c>
      <c r="C6" s="7">
        <v>0</v>
      </c>
      <c r="D6" s="8">
        <v>0.49586776859504139</v>
      </c>
      <c r="E6" s="8">
        <v>0.5</v>
      </c>
      <c r="F6" s="8">
        <v>0.49382716049382713</v>
      </c>
      <c r="G6" s="13">
        <v>0.49494949494949497</v>
      </c>
      <c r="H6" s="12" t="b">
        <v>1</v>
      </c>
    </row>
    <row r="7" spans="2:8" x14ac:dyDescent="0.2">
      <c r="B7" s="7">
        <v>2</v>
      </c>
      <c r="C7" s="7">
        <v>0</v>
      </c>
      <c r="D7" s="8">
        <v>0.49586776859504139</v>
      </c>
      <c r="E7" s="8">
        <v>0.44444444444444431</v>
      </c>
      <c r="F7" s="8">
        <v>0.46875</v>
      </c>
      <c r="G7" s="8">
        <v>0.4621212121212121</v>
      </c>
      <c r="H7" s="7" t="b">
        <v>0</v>
      </c>
    </row>
    <row r="8" spans="2:8" x14ac:dyDescent="0.2">
      <c r="B8" s="7">
        <v>3</v>
      </c>
      <c r="C8" s="7">
        <v>0</v>
      </c>
      <c r="D8" s="8">
        <v>0.49586776859504139</v>
      </c>
      <c r="E8" s="8">
        <v>0.375</v>
      </c>
      <c r="F8" s="8">
        <v>0.40816326530612246</v>
      </c>
      <c r="G8" s="9">
        <v>0.39610389610389612</v>
      </c>
      <c r="H8" s="12" t="b">
        <v>1</v>
      </c>
    </row>
    <row r="9" spans="2:8" x14ac:dyDescent="0.2">
      <c r="B9" s="7">
        <v>3</v>
      </c>
      <c r="C9" s="7">
        <v>1</v>
      </c>
      <c r="D9" s="8">
        <v>0.49586776859504139</v>
      </c>
      <c r="E9" s="8">
        <v>0.31999999999999984</v>
      </c>
      <c r="F9" s="8">
        <v>0.27777777777777768</v>
      </c>
      <c r="G9" s="8">
        <v>0.29696969696969683</v>
      </c>
      <c r="H9" s="7" t="b">
        <v>0</v>
      </c>
    </row>
    <row r="10" spans="2:8" x14ac:dyDescent="0.2">
      <c r="B10" s="7">
        <v>3</v>
      </c>
      <c r="C10" s="7">
        <v>1</v>
      </c>
      <c r="D10" s="8">
        <v>0.49586776859504139</v>
      </c>
      <c r="E10" s="8">
        <v>0.44444444444444431</v>
      </c>
      <c r="F10" s="8">
        <v>0.3199999999999999</v>
      </c>
      <c r="G10" s="8">
        <v>0.38787878787878777</v>
      </c>
      <c r="H10" s="7" t="b">
        <v>0</v>
      </c>
    </row>
    <row r="11" spans="2:8" x14ac:dyDescent="0.2">
      <c r="B11" s="7">
        <v>3</v>
      </c>
      <c r="C11" s="7">
        <v>1</v>
      </c>
      <c r="D11" s="8">
        <v>0.49586776859504139</v>
      </c>
      <c r="E11" s="8">
        <v>0.48979591836734698</v>
      </c>
      <c r="F11" s="8">
        <v>0.375</v>
      </c>
      <c r="G11" s="8">
        <v>0.44805194805194809</v>
      </c>
      <c r="H11" s="7" t="b">
        <v>0</v>
      </c>
    </row>
    <row r="12" spans="2:8" x14ac:dyDescent="0.2">
      <c r="B12" s="7">
        <v>3</v>
      </c>
      <c r="C12" s="7">
        <v>1</v>
      </c>
      <c r="D12" s="8">
        <v>0.49586776859504139</v>
      </c>
      <c r="E12" s="8">
        <v>0.5</v>
      </c>
      <c r="F12" s="8">
        <v>0.44444444444444442</v>
      </c>
      <c r="G12" s="8">
        <v>0.48484848484848481</v>
      </c>
      <c r="H12" s="7" t="b">
        <v>0</v>
      </c>
    </row>
    <row r="13" spans="2:8" x14ac:dyDescent="0.2">
      <c r="B13" s="7">
        <v>5</v>
      </c>
      <c r="C13" s="7">
        <v>0</v>
      </c>
      <c r="D13" s="8">
        <v>0.49586776859504139</v>
      </c>
      <c r="E13" s="8">
        <v>0.49382716049382713</v>
      </c>
      <c r="F13" s="8">
        <v>0.5</v>
      </c>
      <c r="G13" s="13">
        <v>0.49494949494949497</v>
      </c>
      <c r="H13" s="12" t="b">
        <v>1</v>
      </c>
    </row>
    <row r="14" spans="2:8" x14ac:dyDescent="0.2">
      <c r="B14" s="7">
        <v>10</v>
      </c>
      <c r="C14" s="7">
        <v>1</v>
      </c>
      <c r="D14" s="8">
        <v>0.49586776859504139</v>
      </c>
      <c r="E14" s="8">
        <v>0.5</v>
      </c>
      <c r="F14" s="8">
        <v>0</v>
      </c>
      <c r="G14" s="13">
        <v>0.45454545454545453</v>
      </c>
      <c r="H14" s="12" t="b">
        <v>1</v>
      </c>
    </row>
    <row r="15" spans="2:8" x14ac:dyDescent="0.2">
      <c r="B15" s="10">
        <v>20</v>
      </c>
      <c r="C15" s="10">
        <v>1</v>
      </c>
      <c r="D15" s="11">
        <v>0.49586776859504139</v>
      </c>
      <c r="E15" s="10" t="s">
        <v>25</v>
      </c>
      <c r="F15" s="10" t="s">
        <v>25</v>
      </c>
      <c r="G15" s="10" t="s">
        <v>25</v>
      </c>
      <c r="H15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single_var_decision_tree</vt:lpstr>
      <vt:lpstr>gini</vt:lpstr>
      <vt:lpstr>best_split</vt:lpstr>
      <vt:lpstr>woe_scaler</vt:lpstr>
      <vt:lpstr>fit&amp;transform</vt:lpstr>
      <vt:lpstr>gini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2020-01-01T17:28:15Z</dcterms:created>
  <dcterms:modified xsi:type="dcterms:W3CDTF">2020-01-03T10:13:15Z</dcterms:modified>
</cp:coreProperties>
</file>