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한국외대/2024 - 3학기/경영통계와 의사결정/"/>
    </mc:Choice>
  </mc:AlternateContent>
  <xr:revisionPtr revIDLastSave="555" documentId="8_{98B4C67C-69F1-448F-8EA2-541B5164F04B}" xr6:coauthVersionLast="47" xr6:coauthVersionMax="47" xr10:uidLastSave="{B7FFEB84-69FA-4D6E-8AAB-08C90E6181DB}"/>
  <bookViews>
    <workbookView xWindow="-110" yWindow="-110" windowWidth="25820" windowHeight="13900" firstSheet="1" activeTab="4" xr2:uid="{67C8FE2E-1C97-43EA-8097-402946BF8B7B}"/>
  </bookViews>
  <sheets>
    <sheet name="9주차 1교시" sheetId="1" r:id="rId1"/>
    <sheet name="Data" sheetId="3" r:id="rId2"/>
    <sheet name="9주차 2교시" sheetId="2" r:id="rId3"/>
    <sheet name="indep_FM" sheetId="5" r:id="rId4"/>
    <sheet name="paired_FM" sheetId="6" r:id="rId5"/>
    <sheet name="9주차 3교시" sheetId="4" r:id="rId6"/>
  </sheets>
  <definedNames>
    <definedName name="_xlnm.Print_Area" localSheetId="1">Data!$A$1:$G$302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4" l="1"/>
  <c r="K10" i="4"/>
  <c r="J10" i="4"/>
  <c r="I10" i="4"/>
  <c r="H10" i="4"/>
  <c r="G10" i="4"/>
  <c r="F10" i="4"/>
  <c r="E10" i="4"/>
  <c r="D10" i="4"/>
  <c r="C10" i="4"/>
  <c r="E11" i="5"/>
  <c r="G9" i="6" a="1"/>
  <c r="G9" i="6" s="1"/>
  <c r="F9" i="6" a="1"/>
  <c r="F9" i="6" s="1"/>
  <c r="G8" i="6"/>
  <c r="F8" i="6"/>
  <c r="G5" i="6"/>
  <c r="F5" i="6"/>
  <c r="G4" i="6"/>
  <c r="F4" i="6"/>
  <c r="G3" i="6"/>
  <c r="F3" i="6"/>
  <c r="G2" i="6"/>
  <c r="F2" i="6"/>
  <c r="F9" i="5"/>
  <c r="E9" i="5"/>
  <c r="F8" i="5"/>
  <c r="E8" i="5"/>
  <c r="F5" i="5"/>
  <c r="F4" i="5"/>
  <c r="F3" i="5"/>
  <c r="E5" i="5"/>
  <c r="E4" i="5"/>
  <c r="E3" i="5"/>
  <c r="F2" i="5"/>
  <c r="E2" i="5"/>
  <c r="K18" i="3"/>
  <c r="I18" i="3"/>
  <c r="I19" i="3"/>
  <c r="E24" i="3"/>
  <c r="F24" i="3" s="1"/>
  <c r="G24" i="3" s="1"/>
  <c r="E23" i="3"/>
  <c r="F23" i="3" s="1"/>
  <c r="G23" i="3" s="1"/>
  <c r="G25" i="3" s="1"/>
  <c r="G6" i="3"/>
  <c r="G12" i="3" s="1"/>
  <c r="F6" i="3"/>
  <c r="F12" i="3" s="1"/>
  <c r="G11" i="3" l="1"/>
  <c r="F18" i="3" s="1"/>
  <c r="F11" i="3"/>
  <c r="E18" i="3" s="1"/>
  <c r="B43" i="1"/>
  <c r="C43" i="1" s="1"/>
  <c r="B42" i="1"/>
  <c r="C42" i="1" s="1"/>
  <c r="I37" i="1" l="1"/>
  <c r="G37" i="1"/>
  <c r="D42" i="1"/>
  <c r="D44" i="1" s="1"/>
  <c r="G38" i="1"/>
  <c r="D43" i="1"/>
</calcChain>
</file>

<file path=xl/sharedStrings.xml><?xml version="1.0" encoding="utf-8"?>
<sst xmlns="http://schemas.openxmlformats.org/spreadsheetml/2006/main" count="826" uniqueCount="189">
  <si>
    <t>1. 두 공급업체가 제공하는 부품의 불량률 차이</t>
    <phoneticPr fontId="1" type="noConversion"/>
  </si>
  <si>
    <t>2. 두회사에서 제조하는 전기자동차의 배터리의 수명차이</t>
    <phoneticPr fontId="1" type="noConversion"/>
  </si>
  <si>
    <t>3. 남녀가 쇼핑하는데 소비하는 금액의 차이</t>
    <phoneticPr fontId="1" type="noConversion"/>
  </si>
  <si>
    <t>4. 성수기와 비수기의 여행객 수의 차이</t>
    <phoneticPr fontId="1" type="noConversion"/>
  </si>
  <si>
    <t>5. 어문학 전공자와 상경계전공자의 취업률의 차이</t>
    <phoneticPr fontId="1" type="noConversion"/>
  </si>
  <si>
    <t>6. 건강앱 이용자와 이용하지 않은 사람들의 건강지수 차이</t>
    <phoneticPr fontId="1" type="noConversion"/>
  </si>
  <si>
    <t>두 그룹의 차이에 대한 신뢰구간</t>
    <phoneticPr fontId="1" type="noConversion"/>
  </si>
  <si>
    <t>7. 마케팅 쿠폰을 받은 사람과 받지않은 사람의 제품 구매율 차이</t>
    <phoneticPr fontId="1" type="noConversion"/>
  </si>
  <si>
    <t>8. 선거에서 후보자A와 후보자 B의 지지율 차이</t>
    <phoneticPr fontId="1" type="noConversion"/>
  </si>
  <si>
    <r>
      <t xml:space="preserve">* 모평균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Arial Unicode MS"/>
        <family val="2"/>
        <charset val="129"/>
      </rPr>
      <t>에 대한 신뢰구간</t>
    </r>
    <phoneticPr fontId="1" type="noConversion"/>
  </si>
  <si>
    <r>
      <t>신뢰구간 = X(Bar) =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/2SE(X(bar))</t>
    </r>
    <phoneticPr fontId="1" type="noConversion"/>
  </si>
  <si>
    <r>
      <t>* SE는 표준오차(Standard Error)를 뜻하며, 모표준편차를 알때 X(bar)의 SE는 SQRT(var(X(bar)))=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/SQRT(n) 이고, 모표준편차를 모른다면,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Arial Unicode MS"/>
        <family val="2"/>
        <charset val="129"/>
      </rPr>
      <t xml:space="preserve">를 </t>
    </r>
    <r>
      <rPr>
        <sz val="11"/>
        <color theme="1"/>
        <rFont val="D2Coding"/>
        <family val="2"/>
        <charset val="129"/>
      </rPr>
      <t>s로 추정하고,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가 아닌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/2를 이용</t>
    </r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</si>
  <si>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2 에 대한 신뢰구간</t>
    </r>
    <phoneticPr fontId="1" type="noConversion"/>
  </si>
  <si>
    <r>
      <t>신뢰구간 = X(bar)1 - X(bar)2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* SE[X(bar)1 -X(bar)2]</t>
    </r>
    <phoneticPr fontId="1" type="noConversion"/>
  </si>
  <si>
    <r>
      <t>* X1 -X2의 SE는 SQRT(V(X1-X2)) = SQRT(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1^2/n1 +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2^2/n2 ) 이고, 모표준편차를 모른다면,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Arial Unicode MS"/>
        <family val="2"/>
        <charset val="129"/>
      </rPr>
      <t xml:space="preserve">를 </t>
    </r>
    <r>
      <rPr>
        <sz val="11"/>
        <color theme="1"/>
        <rFont val="D2Coding"/>
        <family val="2"/>
        <charset val="129"/>
      </rPr>
      <t>s로 추정하고,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가 아닌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을 이용</t>
    </r>
    <phoneticPr fontId="1" type="noConversion"/>
  </si>
  <si>
    <t>** 두집단이 서로 독립이라고 가정</t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</si>
  <si>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2에 대한 신뢰구간(모표준편차를 알때)</t>
    </r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</si>
  <si>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2에 대한 신뢰구간 (모표준편차를 모를때)</t>
    </r>
    <phoneticPr fontId="1" type="noConversion"/>
  </si>
  <si>
    <r>
      <t>신뢰구간 = X1 - X2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* SQRT(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1^2/n +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2^2/n) </t>
    </r>
    <phoneticPr fontId="1" type="noConversion"/>
  </si>
  <si>
    <r>
      <t>신뢰구간 = X1 - X2 ±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</t>
    </r>
    <r>
      <rPr>
        <sz val="11"/>
        <color theme="1"/>
        <rFont val="Calibri"/>
        <family val="2"/>
        <charset val="161"/>
      </rPr>
      <t>ν</t>
    </r>
    <r>
      <rPr>
        <sz val="11"/>
        <color theme="1"/>
        <rFont val="D2Coding"/>
        <family val="2"/>
        <charset val="129"/>
      </rPr>
      <t xml:space="preserve"> * SQRT(s1^2/n +s2^2/n) </t>
    </r>
    <phoneticPr fontId="1" type="noConversion"/>
  </si>
  <si>
    <t>9주차 예제</t>
    <phoneticPr fontId="1" type="noConversion"/>
  </si>
  <si>
    <t>A</t>
    <phoneticPr fontId="1" type="noConversion"/>
  </si>
  <si>
    <t>B</t>
    <phoneticPr fontId="1" type="noConversion"/>
  </si>
  <si>
    <t>평균</t>
    <phoneticPr fontId="1" type="noConversion"/>
  </si>
  <si>
    <t>모분산</t>
    <phoneticPr fontId="1" type="noConversion"/>
  </si>
  <si>
    <t>n(표본수)</t>
    <phoneticPr fontId="1" type="noConversion"/>
  </si>
  <si>
    <t>신뢰구간(95%)</t>
    <phoneticPr fontId="1" type="noConversion"/>
  </si>
  <si>
    <t>신뢰구간</t>
    <phoneticPr fontId="1" type="noConversion"/>
  </si>
  <si>
    <t>UCL(상한선)</t>
    <phoneticPr fontId="1" type="noConversion"/>
  </si>
  <si>
    <t>LCL(하한선)</t>
    <phoneticPr fontId="1" type="noConversion"/>
  </si>
  <si>
    <t>A - B</t>
    <phoneticPr fontId="1" type="noConversion"/>
  </si>
  <si>
    <t>160 ± 9.21</t>
    <phoneticPr fontId="1" type="noConversion"/>
  </si>
  <si>
    <t>범위</t>
    <phoneticPr fontId="1" type="noConversion"/>
  </si>
  <si>
    <t>Customer</t>
  </si>
  <si>
    <t>Received coupon</t>
  </si>
  <si>
    <t>Purchased</t>
  </si>
  <si>
    <t>Table of counts</t>
  </si>
  <si>
    <t>No</t>
  </si>
  <si>
    <t>Category</t>
  </si>
  <si>
    <t>Didn't receive coupon</t>
  </si>
  <si>
    <t>Yes</t>
  </si>
  <si>
    <t>Didn't purchase</t>
  </si>
  <si>
    <t>Sample sizes</t>
  </si>
  <si>
    <t>Table of proportions</t>
  </si>
  <si>
    <t>* 모비율 p 에대한 신뢰구간</t>
    <phoneticPr fontId="1" type="noConversion"/>
  </si>
  <si>
    <r>
      <t>신뢰구간 = p(hat = X/n)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/2*SE(p(hat))</t>
    </r>
    <phoneticPr fontId="1" type="noConversion"/>
  </si>
  <si>
    <t>* p(hat)의 SE는 SQRT(var(p(hat))) = p(1-p)/n 이고, p를 모르므로, p(hat)으로 추정</t>
    <phoneticPr fontId="1" type="noConversion"/>
  </si>
  <si>
    <t>* 모비율의 차이 p1-p2에 대한 신뢰구간</t>
    <phoneticPr fontId="1" type="noConversion"/>
  </si>
  <si>
    <r>
      <t>(####  위의 예제에서는 모평균에 대한 차이에 대한 신뢰구간(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1-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2)) 아래는 모비율(확률)에 대한 신뢰구간이다.) </t>
    </r>
    <phoneticPr fontId="1" type="noConversion"/>
  </si>
  <si>
    <r>
      <t>신뢰구간 = p1(hat) - p2(hat)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/2*SE(p1(hat) - p2(hat))</t>
    </r>
    <phoneticPr fontId="1" type="noConversion"/>
  </si>
  <si>
    <t>Received coupon</t>
    <phoneticPr fontId="1" type="noConversion"/>
  </si>
  <si>
    <t>Didn't receive coupon</t>
    <phoneticPr fontId="1" type="noConversion"/>
  </si>
  <si>
    <t>Purchased</t>
    <phoneticPr fontId="1" type="noConversion"/>
  </si>
  <si>
    <t>if p1(hat) is "Purchased" in the group of "Received coupon", &amp; p2(hat) is "Purchased" in the group of "Didn't receive coupon"</t>
    <phoneticPr fontId="1" type="noConversion"/>
  </si>
  <si>
    <t>p1(hat)</t>
    <phoneticPr fontId="1" type="noConversion"/>
  </si>
  <si>
    <t>p2(hat)</t>
    <phoneticPr fontId="1" type="noConversion"/>
  </si>
  <si>
    <t>신뢰구간(Confidence Interval, CI) (95% 가정)</t>
    <phoneticPr fontId="1" type="noConversion"/>
  </si>
  <si>
    <t>p1 - p2</t>
    <phoneticPr fontId="1" type="noConversion"/>
  </si>
  <si>
    <t xml:space="preserve">* p1(hat) - p2(hat)의 SE는 SQRT(V(p1(hat) - p2(hat))) = SQRT(p1(1-p1)/n2 + p2(1-p2)/n2) 이고, 각 모비율을 모르므로, p1(hat)과 p2(hat)로 추정 </t>
    <phoneticPr fontId="1" type="noConversion"/>
  </si>
  <si>
    <t>* 모비율의 차이 p1- p2 에 대한 신뢰구간</t>
    <phoneticPr fontId="1" type="noConversion"/>
  </si>
  <si>
    <r>
      <t>신뢰구간 = p1(hat) -p2(hat) ±z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/2*SQRT(p1(hat)(1-p1(hat))/n1  + p2(hat)(1-p2(hat))/n2)</t>
    </r>
    <phoneticPr fontId="1" type="noConversion"/>
  </si>
  <si>
    <t>n</t>
    <phoneticPr fontId="1" type="noConversion"/>
  </si>
  <si>
    <t>0.1333 ± 0.1026</t>
    <phoneticPr fontId="1" type="noConversion"/>
  </si>
  <si>
    <t>* 지금까지 다룬 주제들</t>
    <phoneticPr fontId="1" type="noConversion"/>
  </si>
  <si>
    <t>- 모평균에 대한 점추정</t>
    <phoneticPr fontId="1" type="noConversion"/>
  </si>
  <si>
    <t xml:space="preserve">     → 정규분포 또는 t분포 이용</t>
    <phoneticPr fontId="1" type="noConversion"/>
  </si>
  <si>
    <t>- 모평균 차이에 대한 신뢰구간 추정</t>
    <phoneticPr fontId="1" type="noConversion"/>
  </si>
  <si>
    <t xml:space="preserve">     → 두 집단이 독립인지 확인하고 정규분포 또는 t분포 이용</t>
    <phoneticPr fontId="1" type="noConversion"/>
  </si>
  <si>
    <t>- 모분산에 대한 점추정</t>
    <phoneticPr fontId="1" type="noConversion"/>
  </si>
  <si>
    <t>- 모비율에 대한 점추정</t>
    <phoneticPr fontId="1" type="noConversion"/>
  </si>
  <si>
    <t>- 모비율에 대한 신뢰구간 추정</t>
    <phoneticPr fontId="1" type="noConversion"/>
  </si>
  <si>
    <t xml:space="preserve">     → 정규분포 이용</t>
    <phoneticPr fontId="1" type="noConversion"/>
  </si>
  <si>
    <t>- 모비율 차이에 대한 신뢰구간 추정</t>
    <phoneticPr fontId="1" type="noConversion"/>
  </si>
  <si>
    <t>* 지금까지 다루지 않은 주제들</t>
    <phoneticPr fontId="1" type="noConversion"/>
  </si>
  <si>
    <t>- 두집단이 독립이 아니고 대응되는 경우, 모평균차이에 대한 신뢰구간 추정</t>
    <phoneticPr fontId="1" type="noConversion"/>
  </si>
  <si>
    <t>- 두집단이 독립이고, 모분산을 알지 못하면 두집단의 모분산이 같은 경우 같지 않을 경우로 나누어 분석</t>
    <phoneticPr fontId="1" type="noConversion"/>
  </si>
  <si>
    <t>- 모분산에 대한 신뢰구간 추정</t>
    <phoneticPr fontId="1" type="noConversion"/>
  </si>
  <si>
    <t>* 모분산에 대한 신뢰구간 추정</t>
    <phoneticPr fontId="1" type="noConversion"/>
  </si>
  <si>
    <t>* 두 집단의 모분산 비교(비율)에 대한 신뢰구간 추정</t>
    <phoneticPr fontId="1" type="noConversion"/>
  </si>
  <si>
    <r>
      <t xml:space="preserve">* 모분산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 xml:space="preserve">^2 의 점추정량 표본분산 s^2 = sigma(i=1~n) (xi-x(bar)^2 / (n-1) </t>
    </r>
    <phoneticPr fontId="1" type="noConversion"/>
  </si>
  <si>
    <r>
      <t xml:space="preserve">* 모분산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>^2에 대한 신뢰수준(1-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)의 신뢰구간은</t>
    </r>
    <phoneticPr fontId="1" type="noConversion"/>
  </si>
  <si>
    <r>
      <t>(하한선, 상한선) = [ (n-1)*s^2 / (</t>
    </r>
    <r>
      <rPr>
        <sz val="11"/>
        <color theme="1"/>
        <rFont val="Calibri"/>
        <family val="2"/>
        <charset val="161"/>
      </rPr>
      <t>Χα</t>
    </r>
    <r>
      <rPr>
        <sz val="11"/>
        <color theme="1"/>
        <rFont val="D2Coding"/>
        <family val="2"/>
        <charset val="129"/>
      </rPr>
      <t>/2)^2  , (n-1)*s^2 / (</t>
    </r>
    <r>
      <rPr>
        <sz val="11"/>
        <color theme="1"/>
        <rFont val="Calibri"/>
        <family val="2"/>
        <charset val="161"/>
      </rPr>
      <t>Χ</t>
    </r>
    <r>
      <rPr>
        <sz val="11"/>
        <color theme="1"/>
        <rFont val="D2Coding"/>
        <family val="2"/>
        <charset val="129"/>
      </rPr>
      <t>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/2)^2 ]</t>
    </r>
    <phoneticPr fontId="1" type="noConversion"/>
  </si>
  <si>
    <r>
      <t>* (</t>
    </r>
    <r>
      <rPr>
        <sz val="11"/>
        <color theme="1"/>
        <rFont val="Calibri"/>
        <family val="2"/>
        <charset val="161"/>
      </rPr>
      <t>Χα</t>
    </r>
    <r>
      <rPr>
        <sz val="11"/>
        <color theme="1"/>
        <rFont val="D2Coding"/>
        <family val="2"/>
        <charset val="129"/>
      </rPr>
      <t xml:space="preserve">/2)^2은 카이제곱 분포의 오른쪽 꼬리가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가 되는 값</t>
    </r>
    <phoneticPr fontId="1" type="noConversion"/>
  </si>
  <si>
    <r>
      <t xml:space="preserve">* 두그룹의 모분산 비율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1^2 /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2^2 에 대한 신뢰수준(1-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)의 구간은</t>
    </r>
    <phoneticPr fontId="1" type="noConversion"/>
  </si>
  <si>
    <t>→ F분포를 따르게 됨</t>
    <phoneticPr fontId="1" type="noConversion"/>
  </si>
  <si>
    <r>
      <t>(하한선, 상한선) = (s1^2/s2^2 1/ F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/2(n1-1, n2-1) , s1^2/s2^2 1/ F-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/2(n1-1, n2-1)</t>
    </r>
    <phoneticPr fontId="1" type="noConversion"/>
  </si>
  <si>
    <r>
      <t>F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/2(n1-1, n2-1)은 F분포의 오른쪽 꼬리가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가 되는 값.</t>
    </r>
    <phoneticPr fontId="1" type="noConversion"/>
  </si>
  <si>
    <t>Finance</t>
  </si>
  <si>
    <t>Marketing</t>
  </si>
  <si>
    <t>Group</t>
  </si>
  <si>
    <t>- 모평균에 대한 신뢰구간추정</t>
    <phoneticPr fontId="1" type="noConversion"/>
  </si>
  <si>
    <t>* 카이제곱(카이스퀘어드)</t>
    <phoneticPr fontId="1" type="noConversion"/>
  </si>
  <si>
    <t>중앙값</t>
    <phoneticPr fontId="1" type="noConversion"/>
  </si>
  <si>
    <t>최소값</t>
    <phoneticPr fontId="1" type="noConversion"/>
  </si>
  <si>
    <t>최대값</t>
    <phoneticPr fontId="1" type="noConversion"/>
  </si>
  <si>
    <r>
      <t xml:space="preserve">* 모평군의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2 = D 에 대한 신뢰구간</t>
    </r>
    <phoneticPr fontId="1" type="noConversion"/>
  </si>
  <si>
    <r>
      <t xml:space="preserve">     신뢰구간 = D(bar) ±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/2,n-1 * SE(D(bar))</t>
    </r>
    <phoneticPr fontId="1" type="noConversion"/>
  </si>
  <si>
    <t>* D(bar) = sigma(i=1~n) Di / n ,    Di = xi - yi</t>
    <phoneticPr fontId="1" type="noConversion"/>
  </si>
  <si>
    <r>
      <rPr>
        <sz val="10"/>
        <rFont val="Arial Unicode MS"/>
        <family val="2"/>
        <charset val="129"/>
      </rPr>
      <t>표본수(</t>
    </r>
    <r>
      <rPr>
        <sz val="10"/>
        <rFont val="Arial"/>
        <family val="2"/>
      </rPr>
      <t>n)</t>
    </r>
    <phoneticPr fontId="1" type="noConversion"/>
  </si>
  <si>
    <t>* sD^2   =  sigma(i=1~n) (Di - D(bar))^2 / n-1   , SE(D(bar)) = sD / SQRT(n)</t>
    <phoneticPr fontId="1" type="noConversion"/>
  </si>
  <si>
    <t>* 작년과 올해 매달 미세먼지 지수의 차이</t>
    <phoneticPr fontId="1" type="noConversion"/>
  </si>
  <si>
    <t>적용예제들(완전독립이라고 가정하기 힘듬)</t>
    <phoneticPr fontId="1" type="noConversion"/>
  </si>
  <si>
    <t>* 부부(남녀)의 제품에 대한 선호도 차이</t>
    <phoneticPr fontId="1" type="noConversion"/>
  </si>
  <si>
    <t>* 개인별 운동 전후의 다양한 건강 지수 차이</t>
    <phoneticPr fontId="1" type="noConversion"/>
  </si>
  <si>
    <r>
      <t xml:space="preserve">   신뢰구간 = X(bar)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* SE(X(bar))</t>
    </r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</si>
  <si>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 xml:space="preserve">μ2 </t>
    </r>
    <r>
      <rPr>
        <sz val="11"/>
        <color theme="1"/>
        <rFont val="D2Coding"/>
        <family val="2"/>
        <charset val="129"/>
      </rPr>
      <t>에 대한 신뢰구간</t>
    </r>
    <phoneticPr fontId="1" type="noConversion"/>
  </si>
  <si>
    <r>
      <t xml:space="preserve">   신뢰구간 = X1(bar) - X2(bar)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 * SE(X1(bar) - X2(bar))</t>
    </r>
    <phoneticPr fontId="1" type="noConversion"/>
  </si>
  <si>
    <t>* 모분산을 모를때, t분포를 이용하고, 두집단이 서로 독립이 아닐때는 대응표본에 대한 신뢰구간을 이용해야 함.</t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</si>
  <si>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1-</t>
    </r>
    <r>
      <rPr>
        <sz val="11"/>
        <color theme="1"/>
        <rFont val="Calibri"/>
        <family val="2"/>
        <charset val="161"/>
      </rPr>
      <t xml:space="preserve">μ2 </t>
    </r>
    <r>
      <rPr>
        <sz val="11"/>
        <color theme="1"/>
        <rFont val="D2Coding"/>
        <family val="2"/>
        <charset val="129"/>
      </rPr>
      <t>에 대한 신뢰구간(모표준편차를 알때)</t>
    </r>
    <phoneticPr fontId="1" type="noConversion"/>
  </si>
  <si>
    <r>
      <t xml:space="preserve">   신뢰구간 = X1(bar) - X2(bar)  ± z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/2* SQRT(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 xml:space="preserve">1^2 / n1  + 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 xml:space="preserve">2^2 / n2)  </t>
    </r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</si>
  <si>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>μ2</t>
    </r>
    <r>
      <rPr>
        <sz val="11"/>
        <color theme="1"/>
        <rFont val="Arial Unicode MS"/>
        <family val="2"/>
        <charset val="129"/>
      </rPr>
      <t>에 대한 신뢰구간</t>
    </r>
    <phoneticPr fontId="1" type="noConversion"/>
  </si>
  <si>
    <r>
      <t xml:space="preserve">(모표준편차를 모르고,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 xml:space="preserve">1^2 ≠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>2^2)</t>
    </r>
    <phoneticPr fontId="1" type="noConversion"/>
  </si>
  <si>
    <r>
      <t xml:space="preserve">   신뢰구간 = X1(bar) - X2(bar) ±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/2,</t>
    </r>
    <r>
      <rPr>
        <sz val="11"/>
        <color theme="1"/>
        <rFont val="Calibri"/>
        <family val="2"/>
        <charset val="161"/>
      </rPr>
      <t>ν</t>
    </r>
    <r>
      <rPr>
        <sz val="11"/>
        <color theme="1"/>
        <rFont val="D2Coding"/>
        <family val="2"/>
        <charset val="129"/>
      </rPr>
      <t xml:space="preserve">1 * SQRT(s1^2 / n1  +  s2^2 / n2) </t>
    </r>
    <phoneticPr fontId="1" type="noConversion"/>
  </si>
  <si>
    <r>
      <t xml:space="preserve">*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2에 대한 신뢰구간</t>
    </r>
    <phoneticPr fontId="1" type="noConversion"/>
  </si>
  <si>
    <r>
      <t xml:space="preserve">(모표준편차를 모르고,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 xml:space="preserve">1^2 =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D2Coding"/>
        <family val="2"/>
        <charset val="129"/>
      </rPr>
      <t>2^2)</t>
    </r>
    <phoneticPr fontId="1" type="noConversion"/>
  </si>
  <si>
    <t xml:space="preserve">분산 </t>
    <phoneticPr fontId="1" type="noConversion"/>
  </si>
  <si>
    <t>표준편차</t>
    <phoneticPr fontId="1" type="noConversion"/>
  </si>
  <si>
    <t>분산</t>
    <phoneticPr fontId="1" type="noConversion"/>
  </si>
  <si>
    <r>
      <t xml:space="preserve">   신뢰구간 = X1(bar) - X2(bar) ±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/2,</t>
    </r>
    <r>
      <rPr>
        <sz val="11"/>
        <color theme="1"/>
        <rFont val="Calibri"/>
        <family val="2"/>
        <charset val="161"/>
      </rPr>
      <t xml:space="preserve">ν2 * </t>
    </r>
    <r>
      <rPr>
        <sz val="11"/>
        <color theme="1"/>
        <rFont val="D2Coding"/>
        <family val="2"/>
      </rPr>
      <t>SQRT(sp^2 / n1  +  sp^2 / n2)</t>
    </r>
    <phoneticPr fontId="1" type="noConversion"/>
  </si>
  <si>
    <r>
      <t xml:space="preserve">* (대응표본) 모평균의 차이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 xml:space="preserve">1 -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D2Coding"/>
        <family val="2"/>
        <charset val="129"/>
      </rPr>
      <t>2 = D 에 대한 신뢰구간</t>
    </r>
    <phoneticPr fontId="1" type="noConversion"/>
  </si>
  <si>
    <r>
      <t xml:space="preserve">   신뢰구간 = D(bar) ± t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>/2,n-1 * SD /  SQRT(n)</t>
    </r>
    <phoneticPr fontId="1" type="noConversion"/>
  </si>
  <si>
    <t>모평균 차이 추정</t>
    <phoneticPr fontId="1" type="noConversion"/>
  </si>
  <si>
    <t>1. 독립이며, 모분산을 안다.   -&gt; 정규분포 이용</t>
    <phoneticPr fontId="1" type="noConversion"/>
  </si>
  <si>
    <t>2. 독립이며, 모분산을 모르고, 등분산이다.    -&gt; t분포이용(자유도1)</t>
    <phoneticPr fontId="1" type="noConversion"/>
  </si>
  <si>
    <t>3. 독립이며, 모분산을 모르고, 등분산이 아닌경우    -&gt; t분포 이용(자유도2)</t>
    <phoneticPr fontId="1" type="noConversion"/>
  </si>
  <si>
    <t>4. 독립이 아닌 경우   -&gt;   대응표본 , t분포 이용 (자유도 3)</t>
    <phoneticPr fontId="1" type="noConversion"/>
  </si>
  <si>
    <r>
      <rPr>
        <sz val="10"/>
        <rFont val="Arial Unicode MS"/>
        <family val="2"/>
        <charset val="129"/>
      </rPr>
      <t xml:space="preserve">독립 표본 </t>
    </r>
    <r>
      <rPr>
        <sz val="10"/>
        <rFont val="Arial"/>
        <family val="2"/>
      </rPr>
      <t>t-</t>
    </r>
    <r>
      <rPr>
        <sz val="10"/>
        <rFont val="Arial Unicode MS"/>
        <family val="2"/>
        <charset val="129"/>
      </rPr>
      <t>검정</t>
    </r>
    <phoneticPr fontId="1" type="noConversion"/>
  </si>
  <si>
    <t>가설검정(hypothesis testing)은 모집단의 모수에 대한 귀무가설(null hypothesis)과 대립가설(alternative hypothesis)을 설정한 다음,</t>
  </si>
  <si>
    <t>표본의 자료를 기초로 한 검정통계량(test statistics)의 값을 근거로 귀무가설을 채택할 것인지</t>
  </si>
  <si>
    <t>기각할 것인지를 판정하고 결론을 내리는 과정임.</t>
  </si>
  <si>
    <t>섭취전</t>
    <phoneticPr fontId="1" type="noConversion"/>
  </si>
  <si>
    <t>섭취후</t>
    <phoneticPr fontId="1" type="noConversion"/>
  </si>
  <si>
    <t>차이</t>
    <phoneticPr fontId="1" type="noConversion"/>
  </si>
  <si>
    <t>A사의 다이어트 보조제가 체중감량에 효과가 있다고 볼수 있는가?</t>
    <phoneticPr fontId="1" type="noConversion"/>
  </si>
  <si>
    <t>주장 1. 제약회사 A사의 다이어트 보조제가 효과가 없거나 거의 미미하다.</t>
    <phoneticPr fontId="1" type="noConversion"/>
  </si>
  <si>
    <t>주장 2. (제약회사 A사의 주장) 다이어트 보조제가 효과가 있다.</t>
    <phoneticPr fontId="1" type="noConversion"/>
  </si>
  <si>
    <t>-&gt;  검정이 안된 두 주장을 가설(Hypothesis)라고 한다.</t>
    <phoneticPr fontId="1" type="noConversion"/>
  </si>
  <si>
    <t>* 검정을 위해서 모집단의 모수에 대한 잠정적인 진술로 귀무가설과 대립가설로 설정함.</t>
    <phoneticPr fontId="1" type="noConversion"/>
  </si>
  <si>
    <t>귀무가설 : 일반적으로 맞다고 가정하는 가설</t>
    <phoneticPr fontId="1" type="noConversion"/>
  </si>
  <si>
    <t>(기존부터 유지되어 왔던 보수적인 주장을 의미)</t>
    <phoneticPr fontId="1" type="noConversion"/>
  </si>
  <si>
    <t>-&gt; H0 로 표기</t>
    <phoneticPr fontId="1" type="noConversion"/>
  </si>
  <si>
    <t>대립가설(연구가설) : 새롭게 입증하려는 가설</t>
    <phoneticPr fontId="1" type="noConversion"/>
  </si>
  <si>
    <t>(표본의 자료를 통해서 입증하려고 하는 모수에 대한 주장)</t>
    <phoneticPr fontId="1" type="noConversion"/>
  </si>
  <si>
    <t>-&gt; H1 또는 Ha 로 표기</t>
    <phoneticPr fontId="1" type="noConversion"/>
  </si>
  <si>
    <t>* 가설검정은 법정에서 피고인이 유죄인지 무죄인지 선고하는 재판과정과 흡사</t>
    <phoneticPr fontId="1" type="noConversion"/>
  </si>
  <si>
    <t>귀무가설 (H0) : 피고인이 무죄다</t>
    <phoneticPr fontId="1" type="noConversion"/>
  </si>
  <si>
    <t>대립가설 (H1 또는 Ha) : 피고인이 유죄다.</t>
    <phoneticPr fontId="1" type="noConversion"/>
  </si>
  <si>
    <t>- 두가지 의사결정이 가능 : A. 피고인이 유죄라고 판결하거나  B. 피고인이 무죄라고 판결</t>
    <phoneticPr fontId="1" type="noConversion"/>
  </si>
  <si>
    <t xml:space="preserve">- A의 경우, 귀무가설을 기각한다. (reject)라고 표현하고, </t>
    <phoneticPr fontId="1" type="noConversion"/>
  </si>
  <si>
    <t>- B의 경우, 귀무가설을 기각하지 않는다.(do not reject)라고 표현함</t>
    <phoneticPr fontId="1" type="noConversion"/>
  </si>
  <si>
    <t>H0가 옳음</t>
    <phoneticPr fontId="1" type="noConversion"/>
  </si>
  <si>
    <t>H0를 채택</t>
    <phoneticPr fontId="1" type="noConversion"/>
  </si>
  <si>
    <t>H0를 기각</t>
    <phoneticPr fontId="1" type="noConversion"/>
  </si>
  <si>
    <t>H0가 틀림</t>
    <phoneticPr fontId="1" type="noConversion"/>
  </si>
  <si>
    <t>옳은 결정</t>
    <phoneticPr fontId="1" type="noConversion"/>
  </si>
  <si>
    <t>잘못된 결정(제1종 오류)</t>
    <phoneticPr fontId="1" type="noConversion"/>
  </si>
  <si>
    <t>잘못된 결정(제2종오류)</t>
    <phoneticPr fontId="1" type="noConversion"/>
  </si>
  <si>
    <t>* 법정의 재판의 경우, 제1종 오류는 결백한 사람이 유죄로 선언될때, 제2종 오류는 유죄인 피고가 무죄로 선언 될때 발생함.</t>
    <phoneticPr fontId="1" type="noConversion"/>
  </si>
  <si>
    <t>* 재판의 경우 제1종 오류를 더 심각한 것으로 여김</t>
    <phoneticPr fontId="1" type="noConversion"/>
  </si>
  <si>
    <t>* 다이어트 보조제 예제의 경우, 제1종 오류는 보조제가 효과가 없는데 효과가 있다고 잘못된 결정을 내릴때, 제2종오류는 보조제가 효과가 있는데 효과가 없다고 잘못된 결정을 내릴 때 발생함</t>
    <phoneticPr fontId="1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</si>
  <si>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 = P(type I error)</t>
    </r>
    <phoneticPr fontId="1" type="noConversion"/>
  </si>
  <si>
    <t xml:space="preserve">  = P(H0를 기각함 | H0가 참)</t>
    <phoneticPr fontId="1" type="noConversion"/>
  </si>
  <si>
    <t xml:space="preserve">  = P(H0를 기각하지 않음 | H0가 거짓)</t>
    <phoneticPr fontId="1" type="noConversion"/>
  </si>
  <si>
    <r>
      <t xml:space="preserve">β </t>
    </r>
    <r>
      <rPr>
        <sz val="11"/>
        <color theme="1"/>
        <rFont val="D2Coding"/>
        <family val="2"/>
        <charset val="129"/>
      </rPr>
      <t xml:space="preserve"> </t>
    </r>
    <r>
      <rPr>
        <sz val="11"/>
        <color theme="1"/>
        <rFont val="Calibri"/>
        <family val="2"/>
        <charset val="161"/>
      </rPr>
      <t>= P(type II error)</t>
    </r>
    <phoneticPr fontId="1" type="noConversion"/>
  </si>
  <si>
    <r>
      <rPr>
        <sz val="11"/>
        <color rgb="FFFF0000"/>
        <rFont val="D2Coding"/>
        <family val="2"/>
        <charset val="129"/>
      </rPr>
      <t xml:space="preserve">* 제1종 오류(type 1 error) 를 저지를 확률을 </t>
    </r>
    <r>
      <rPr>
        <sz val="11"/>
        <color rgb="FFFF0000"/>
        <rFont val="Calibri"/>
        <family val="2"/>
        <charset val="161"/>
      </rPr>
      <t>α</t>
    </r>
    <r>
      <rPr>
        <sz val="11"/>
        <color rgb="FFFF0000"/>
        <rFont val="Arial Unicode MS"/>
        <family val="2"/>
        <charset val="129"/>
      </rPr>
      <t>라고 표시하고, 유의수준(</t>
    </r>
    <r>
      <rPr>
        <sz val="11"/>
        <color rgb="FFFF0000"/>
        <rFont val="D2Coding"/>
        <family val="2"/>
      </rPr>
      <t>significance level)이라고 부름</t>
    </r>
    <phoneticPr fontId="1" type="noConversion"/>
  </si>
  <si>
    <r>
      <t xml:space="preserve">* 제2종 오류(type II error)를 저지를 확률을 </t>
    </r>
    <r>
      <rPr>
        <sz val="11"/>
        <color rgb="FFFF0000"/>
        <rFont val="Calibri"/>
        <family val="2"/>
        <charset val="161"/>
      </rPr>
      <t>β</t>
    </r>
    <r>
      <rPr>
        <sz val="11"/>
        <color rgb="FFFF0000"/>
        <rFont val="Arial Unicode MS"/>
        <family val="2"/>
        <charset val="129"/>
      </rPr>
      <t>라고 표시함</t>
    </r>
    <phoneticPr fontId="1" type="noConversion"/>
  </si>
  <si>
    <t>* 두가지 가설이 존재, 하나는 귀무가설, 다른하나는 대립가설이라 부른다.</t>
    <phoneticPr fontId="1" type="noConversion"/>
  </si>
  <si>
    <t>* 검정과정은 귀무가설이 옳다는 가정을 가지고 시작한다.</t>
    <phoneticPr fontId="1" type="noConversion"/>
  </si>
  <si>
    <t>* 가설검정의 목표는 대립가설이 옳다고 추론할 수 있는 충분한 증거가 존재하는지 결정하는 것이다.</t>
    <phoneticPr fontId="1" type="noConversion"/>
  </si>
  <si>
    <t>* 두가지 가능한 결정</t>
    <phoneticPr fontId="1" type="noConversion"/>
  </si>
  <si>
    <t xml:space="preserve">   - 대립가설을 지지할 수 있는 충분한 증거가 존재한다고 결론을 내린다.</t>
    <phoneticPr fontId="1" type="noConversion"/>
  </si>
  <si>
    <t xml:space="preserve">   - 대립가설을 지지할 수 있는 충분한 증거가 존재하지 않는다고 결론을 내린다.</t>
    <phoneticPr fontId="1" type="noConversion"/>
  </si>
  <si>
    <t>* 어떤 가설검정에서도 두가지 오류(즉, 제1종 오류와 제2종 오류)가 발생하고, 그 확률은 다음과 같다.</t>
    <phoneticPr fontId="1" type="noConversion"/>
  </si>
  <si>
    <r>
      <t xml:space="preserve">    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D2Coding"/>
        <family val="2"/>
        <charset val="129"/>
      </rPr>
      <t xml:space="preserve"> = P(type I error)</t>
    </r>
    <phoneticPr fontId="1" type="noConversion"/>
  </si>
  <si>
    <r>
      <t xml:space="preserve">     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D2Coding"/>
        <family val="2"/>
        <charset val="129"/>
      </rPr>
      <t xml:space="preserve"> = P(type II error)</t>
    </r>
    <phoneticPr fontId="1" type="noConversion"/>
  </si>
  <si>
    <t>위 개념을 통계적 가설검정으로 확장</t>
    <phoneticPr fontId="1" type="noConversion"/>
  </si>
  <si>
    <t>t-검정: 이분산 가정 두 집단</t>
  </si>
  <si>
    <t>평균</t>
  </si>
  <si>
    <t>분산</t>
  </si>
  <si>
    <t>관측수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</si>
  <si>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</si>
  <si>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</si>
  <si>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</si>
  <si>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</si>
  <si>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</si>
  <si>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</si>
  <si>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</si>
  <si>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t-검정: 등분산 가정 두 집단</t>
  </si>
  <si>
    <t>공동(Pooled) 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</si>
</sst>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000000000_ "/>
  </numFmts>
  <fonts count="19"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11"/>
      <color theme="1"/>
      <name val="Calibri"/>
      <family val="2"/>
      <charset val="161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scheme val="minor"/>
    </font>
    <font>
      <b/>
      <sz val="10"/>
      <name val="Arial"/>
      <family val="2"/>
    </font>
    <font>
      <b/>
      <sz val="11"/>
      <color theme="1"/>
      <name val="맑은 고딕"/>
      <family val="2"/>
      <scheme val="minor"/>
    </font>
    <font>
      <sz val="10"/>
      <name val="Arial"/>
      <family val="2"/>
    </font>
    <font>
      <sz val="10"/>
      <name val="D2Coding"/>
      <family val="2"/>
      <charset val="129"/>
    </font>
    <font>
      <sz val="10"/>
      <name val="Arial Unicode MS"/>
      <family val="2"/>
      <charset val="129"/>
    </font>
    <font>
      <sz val="10"/>
      <name val="굴림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  <font>
      <sz val="11"/>
      <color theme="1"/>
      <name val="D2Coding"/>
      <family val="2"/>
    </font>
    <font>
      <sz val="11"/>
      <color theme="1"/>
      <name val="D2Coding"/>
      <family val="2"/>
      <charset val="161"/>
    </font>
    <font>
      <sz val="11"/>
      <color rgb="FFFF0000"/>
      <name val="D2Coding"/>
      <family val="2"/>
      <charset val="129"/>
    </font>
    <font>
      <sz val="11"/>
      <color rgb="FFFF0000"/>
      <name val="Calibri"/>
      <family val="2"/>
      <charset val="161"/>
    </font>
    <font>
      <sz val="11"/>
      <color rgb="FFFF0000"/>
      <name val="Arial Unicode MS"/>
      <family val="2"/>
      <charset val="129"/>
    </font>
    <font>
      <sz val="11"/>
      <color rgb="FFFF0000"/>
      <name val="D2Coding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/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1" applyBorder="1" applyAlignment="1">
      <alignment horizontal="center"/>
    </xf>
    <xf numFmtId="0" fontId="4" fillId="0" borderId="0" xfId="1"/>
    <xf numFmtId="0" fontId="5" fillId="0" borderId="0" xfId="1" applyFont="1"/>
    <xf numFmtId="0" fontId="4" fillId="3" borderId="0" xfId="1" applyFill="1"/>
    <xf numFmtId="0" fontId="4" fillId="3" borderId="0" xfId="1" applyFill="1" applyAlignment="1">
      <alignment horizontal="right"/>
    </xf>
    <xf numFmtId="0" fontId="4" fillId="3" borderId="0" xfId="1" applyFill="1" applyAlignment="1">
      <alignment horizontal="left"/>
    </xf>
    <xf numFmtId="0" fontId="4" fillId="3" borderId="2" xfId="1" applyFill="1" applyBorder="1"/>
    <xf numFmtId="0" fontId="4" fillId="3" borderId="3" xfId="1" applyFill="1" applyBorder="1"/>
    <xf numFmtId="0" fontId="4" fillId="3" borderId="4" xfId="1" applyFill="1" applyBorder="1"/>
    <xf numFmtId="0" fontId="4" fillId="3" borderId="5" xfId="1" applyFill="1" applyBorder="1"/>
    <xf numFmtId="0" fontId="4" fillId="0" borderId="0" xfId="1" applyAlignment="1">
      <alignment horizontal="left"/>
    </xf>
    <xf numFmtId="0" fontId="6" fillId="0" borderId="0" xfId="1" applyFont="1"/>
    <xf numFmtId="176" fontId="4" fillId="0" borderId="2" xfId="1" applyNumberFormat="1" applyBorder="1"/>
    <xf numFmtId="176" fontId="4" fillId="0" borderId="3" xfId="1" applyNumberFormat="1" applyBorder="1"/>
    <xf numFmtId="176" fontId="4" fillId="0" borderId="4" xfId="1" applyNumberFormat="1" applyBorder="1"/>
    <xf numFmtId="176" fontId="4" fillId="0" borderId="5" xfId="1" applyNumberFormat="1" applyBorder="1"/>
    <xf numFmtId="176" fontId="4" fillId="0" borderId="0" xfId="1" applyNumberFormat="1"/>
    <xf numFmtId="0" fontId="4" fillId="2" borderId="0" xfId="1" applyFill="1"/>
    <xf numFmtId="177" fontId="4" fillId="0" borderId="0" xfId="1" applyNumberFormat="1"/>
    <xf numFmtId="0" fontId="4" fillId="4" borderId="0" xfId="1" applyFill="1"/>
    <xf numFmtId="177" fontId="4" fillId="4" borderId="0" xfId="1" applyNumberFormat="1" applyFill="1"/>
    <xf numFmtId="0" fontId="0" fillId="4" borderId="0" xfId="0" applyFill="1">
      <alignment vertical="center"/>
    </xf>
    <xf numFmtId="0" fontId="0" fillId="0" borderId="0" xfId="0" quotePrefix="1">
      <alignment vertical="center"/>
    </xf>
    <xf numFmtId="0" fontId="5" fillId="0" borderId="0" xfId="2" applyFont="1" applyAlignment="1">
      <alignment horizontal="center"/>
    </xf>
    <xf numFmtId="0" fontId="7" fillId="0" borderId="0" xfId="2"/>
    <xf numFmtId="0" fontId="7" fillId="0" borderId="0" xfId="2" applyAlignment="1">
      <alignment horizontal="center"/>
    </xf>
    <xf numFmtId="0" fontId="8" fillId="0" borderId="0" xfId="2" applyFont="1"/>
    <xf numFmtId="0" fontId="9" fillId="0" borderId="0" xfId="2" applyFont="1"/>
    <xf numFmtId="0" fontId="10" fillId="0" borderId="0" xfId="2" applyFont="1"/>
    <xf numFmtId="0" fontId="11" fillId="0" borderId="0" xfId="2" applyFont="1"/>
    <xf numFmtId="0" fontId="12" fillId="0" borderId="0" xfId="2" applyFont="1"/>
    <xf numFmtId="0" fontId="7" fillId="0" borderId="0" xfId="2" quotePrefix="1"/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0" xfId="0" applyAlignment="1">
      <alignment horizontal="centerContinuous" vertical="center" wrapText="1"/>
    </xf>
    <xf numFmtId="0" fontId="0" fillId="0" borderId="0" xfId="0" applyAlignment="1">
      <alignment horizontal="centerContinuous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15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</cellXfs>
  <cellStyles count="3">
    <cellStyle name="표준" xfId="0" builtinId="0"/>
    <cellStyle name="표준 2" xfId="1" xr:uid="{69D38D67-6879-43AD-A80B-3B3EF8820FC3}"/>
    <cellStyle name="표준 3" xfId="2" xr:uid="{5E27B9C7-CDDC-44B4-8E45-A906948ED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133D-D68C-47F2-987C-71B9254EA2CD}">
  <dimension ref="B2:I64"/>
  <sheetViews>
    <sheetView topLeftCell="A33" workbookViewId="0">
      <selection activeCell="G42" sqref="G42"/>
    </sheetView>
  </sheetViews>
  <sheetFormatPr defaultRowHeight="14.5"/>
  <cols>
    <col min="2" max="2" width="10.26953125" bestFit="1" customWidth="1"/>
    <col min="6" max="6" width="12.453125" bestFit="1" customWidth="1"/>
    <col min="7" max="7" width="11.453125" bestFit="1" customWidth="1"/>
  </cols>
  <sheetData>
    <row r="2" spans="2:3">
      <c r="B2" t="s">
        <v>6</v>
      </c>
    </row>
    <row r="4" spans="2:3">
      <c r="B4" t="s">
        <v>0</v>
      </c>
    </row>
    <row r="5" spans="2:3">
      <c r="B5" t="s">
        <v>1</v>
      </c>
    </row>
    <row r="6" spans="2:3">
      <c r="B6" t="s">
        <v>2</v>
      </c>
    </row>
    <row r="7" spans="2:3">
      <c r="B7" t="s">
        <v>3</v>
      </c>
    </row>
    <row r="8" spans="2:3">
      <c r="B8" t="s">
        <v>4</v>
      </c>
    </row>
    <row r="9" spans="2:3">
      <c r="B9" t="s">
        <v>5</v>
      </c>
    </row>
    <row r="10" spans="2:3">
      <c r="B10" t="s">
        <v>7</v>
      </c>
    </row>
    <row r="11" spans="2:3">
      <c r="B11" t="s">
        <v>8</v>
      </c>
    </row>
    <row r="13" spans="2:3">
      <c r="B13" t="s">
        <v>9</v>
      </c>
    </row>
    <row r="14" spans="2:3">
      <c r="C14" t="s">
        <v>10</v>
      </c>
    </row>
    <row r="16" spans="2:3">
      <c r="B16" t="s">
        <v>11</v>
      </c>
    </row>
    <row r="18" spans="2:3">
      <c r="B18" t="s">
        <v>12</v>
      </c>
    </row>
    <row r="20" spans="2:3">
      <c r="B20" t="s">
        <v>13</v>
      </c>
    </row>
    <row r="22" spans="2:3">
      <c r="B22" t="s">
        <v>15</v>
      </c>
    </row>
    <row r="24" spans="2:3">
      <c r="B24" t="s">
        <v>14</v>
      </c>
    </row>
    <row r="26" spans="2:3">
      <c r="B26" t="s">
        <v>16</v>
      </c>
    </row>
    <row r="28" spans="2:3">
      <c r="C28" t="s">
        <v>18</v>
      </c>
    </row>
    <row r="30" spans="2:3">
      <c r="B30" t="s">
        <v>17</v>
      </c>
    </row>
    <row r="31" spans="2:3">
      <c r="C31" t="s">
        <v>19</v>
      </c>
    </row>
    <row r="34" spans="2:9">
      <c r="B34" t="s">
        <v>20</v>
      </c>
    </row>
    <row r="36" spans="2:9">
      <c r="C36" t="s">
        <v>21</v>
      </c>
      <c r="D36" t="s">
        <v>22</v>
      </c>
      <c r="F36" t="s">
        <v>27</v>
      </c>
      <c r="G36" t="s">
        <v>30</v>
      </c>
    </row>
    <row r="37" spans="2:9">
      <c r="B37" t="s">
        <v>23</v>
      </c>
      <c r="C37">
        <v>2560</v>
      </c>
      <c r="D37">
        <v>2400</v>
      </c>
      <c r="F37" t="s">
        <v>28</v>
      </c>
      <c r="G37">
        <f>C37-D37+C42*SQRT(C38/C39+D38/D39)</f>
        <v>169.21060982418282</v>
      </c>
      <c r="I37">
        <f>C42*SQRT(C38/C39+D38/D39)</f>
        <v>9.2106098241828338</v>
      </c>
    </row>
    <row r="38" spans="2:9">
      <c r="B38" t="s">
        <v>24</v>
      </c>
      <c r="C38">
        <v>400</v>
      </c>
      <c r="D38">
        <v>350</v>
      </c>
      <c r="F38" t="s">
        <v>29</v>
      </c>
      <c r="G38">
        <f>C37-D37+C43*SQRT(C38/C39+D38/D39)</f>
        <v>150.78939017581718</v>
      </c>
    </row>
    <row r="39" spans="2:9">
      <c r="B39" t="s">
        <v>25</v>
      </c>
      <c r="C39">
        <v>30</v>
      </c>
      <c r="D39">
        <v>40</v>
      </c>
    </row>
    <row r="40" spans="2:9">
      <c r="F40" s="23" t="s">
        <v>32</v>
      </c>
      <c r="G40" s="23" t="s">
        <v>31</v>
      </c>
    </row>
    <row r="41" spans="2:9">
      <c r="B41" t="s">
        <v>26</v>
      </c>
    </row>
    <row r="42" spans="2:9">
      <c r="B42">
        <f>_xlfn.NORM.S.INV(0.975)</f>
        <v>1.9599639845400536</v>
      </c>
      <c r="C42" s="1">
        <f>ROUND(B42,2)</f>
        <v>1.96</v>
      </c>
      <c r="D42">
        <f>_xlfn.NORM.S.DIST(C42,1)</f>
        <v>0.97500210485177952</v>
      </c>
    </row>
    <row r="43" spans="2:9">
      <c r="B43">
        <f>_xlfn.NORM.S.INV(0.025)</f>
        <v>-1.9599639845400538</v>
      </c>
      <c r="C43" s="1">
        <f>ROUND(B43,2)</f>
        <v>-1.96</v>
      </c>
      <c r="D43">
        <f>_xlfn.NORM.S.DIST(C43,1)</f>
        <v>2.4997895148220432E-2</v>
      </c>
    </row>
    <row r="44" spans="2:9">
      <c r="D44">
        <f>D42-D43</f>
        <v>0.95000420970355903</v>
      </c>
    </row>
    <row r="48" spans="2:9">
      <c r="B48" t="s">
        <v>44</v>
      </c>
    </row>
    <row r="50" spans="2:3">
      <c r="B50" t="s">
        <v>45</v>
      </c>
    </row>
    <row r="52" spans="2:3">
      <c r="B52" t="s">
        <v>46</v>
      </c>
    </row>
    <row r="55" spans="2:3">
      <c r="C55" t="s">
        <v>48</v>
      </c>
    </row>
    <row r="56" spans="2:3">
      <c r="B56" t="s">
        <v>47</v>
      </c>
    </row>
    <row r="58" spans="2:3">
      <c r="B58" t="s">
        <v>49</v>
      </c>
    </row>
    <row r="60" spans="2:3">
      <c r="B60" t="s">
        <v>58</v>
      </c>
    </row>
    <row r="62" spans="2:3">
      <c r="B62" t="s">
        <v>59</v>
      </c>
    </row>
    <row r="64" spans="2:3">
      <c r="B64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A041-E52C-450E-99BF-6C2A57ACC4ED}">
  <sheetPr>
    <pageSetUpPr fitToPage="1"/>
  </sheetPr>
  <dimension ref="A1:M301"/>
  <sheetViews>
    <sheetView topLeftCell="A17" workbookViewId="0">
      <selection activeCell="E26" sqref="E26"/>
    </sheetView>
  </sheetViews>
  <sheetFormatPr defaultColWidth="9.81640625" defaultRowHeight="17"/>
  <cols>
    <col min="1" max="1" width="10.453125" style="3" bestFit="1" customWidth="1"/>
    <col min="2" max="2" width="17.81640625" style="3" bestFit="1" customWidth="1"/>
    <col min="3" max="3" width="11" style="3" bestFit="1" customWidth="1"/>
    <col min="4" max="4" width="9.81640625" style="3"/>
    <col min="5" max="5" width="21.1796875" style="3" bestFit="1" customWidth="1"/>
    <col min="6" max="6" width="17.81640625" style="3" bestFit="1" customWidth="1"/>
    <col min="7" max="7" width="22.453125" style="3" bestFit="1" customWidth="1"/>
    <col min="8" max="8" width="12" style="3" bestFit="1" customWidth="1"/>
    <col min="9" max="9" width="20.7265625" style="3" bestFit="1" customWidth="1"/>
    <col min="10" max="10" width="17.453125" style="3" bestFit="1" customWidth="1"/>
    <col min="11" max="11" width="22.26953125" style="3" bestFit="1" customWidth="1"/>
    <col min="12" max="16384" width="9.81640625" style="3"/>
  </cols>
  <sheetData>
    <row r="1" spans="1:13">
      <c r="A1" s="2" t="s">
        <v>33</v>
      </c>
      <c r="B1" s="2" t="s">
        <v>34</v>
      </c>
      <c r="C1" s="2" t="s">
        <v>35</v>
      </c>
      <c r="E1" s="4" t="s">
        <v>36</v>
      </c>
      <c r="F1" s="4"/>
    </row>
    <row r="2" spans="1:13">
      <c r="A2" s="2">
        <v>1</v>
      </c>
      <c r="B2" s="2" t="s">
        <v>37</v>
      </c>
      <c r="C2" s="2" t="s">
        <v>37</v>
      </c>
    </row>
    <row r="3" spans="1:13">
      <c r="A3" s="2">
        <v>2</v>
      </c>
      <c r="B3" s="2" t="s">
        <v>37</v>
      </c>
      <c r="C3" s="2" t="s">
        <v>37</v>
      </c>
      <c r="E3" s="5" t="s">
        <v>38</v>
      </c>
      <c r="F3" s="6" t="s">
        <v>34</v>
      </c>
      <c r="G3" s="6" t="s">
        <v>39</v>
      </c>
      <c r="I3"/>
      <c r="J3"/>
      <c r="K3"/>
      <c r="L3"/>
      <c r="M3"/>
    </row>
    <row r="4" spans="1:13">
      <c r="A4" s="2">
        <v>3</v>
      </c>
      <c r="B4" s="2" t="s">
        <v>37</v>
      </c>
      <c r="C4" s="2" t="s">
        <v>37</v>
      </c>
      <c r="E4" s="7" t="s">
        <v>35</v>
      </c>
      <c r="F4" s="8">
        <v>55</v>
      </c>
      <c r="G4" s="9">
        <v>35</v>
      </c>
      <c r="I4"/>
      <c r="J4"/>
      <c r="K4"/>
      <c r="L4"/>
      <c r="M4"/>
    </row>
    <row r="5" spans="1:13">
      <c r="A5" s="2">
        <v>4</v>
      </c>
      <c r="B5" s="2" t="s">
        <v>37</v>
      </c>
      <c r="C5" s="2" t="s">
        <v>40</v>
      </c>
      <c r="E5" s="7" t="s">
        <v>41</v>
      </c>
      <c r="F5" s="10">
        <v>95</v>
      </c>
      <c r="G5" s="11">
        <v>115</v>
      </c>
      <c r="I5"/>
      <c r="J5"/>
      <c r="K5"/>
      <c r="L5"/>
      <c r="M5"/>
    </row>
    <row r="6" spans="1:13">
      <c r="A6" s="2">
        <v>5</v>
      </c>
      <c r="B6" s="2" t="s">
        <v>40</v>
      </c>
      <c r="C6" s="2" t="s">
        <v>37</v>
      </c>
      <c r="E6" s="12" t="s">
        <v>42</v>
      </c>
      <c r="F6" s="3">
        <f>SUM(F4:F5)</f>
        <v>150</v>
      </c>
      <c r="G6" s="3">
        <f>SUM(G4:G5)</f>
        <v>150</v>
      </c>
      <c r="I6"/>
      <c r="J6"/>
      <c r="K6"/>
      <c r="L6"/>
      <c r="M6"/>
    </row>
    <row r="7" spans="1:13">
      <c r="A7" s="2">
        <v>6</v>
      </c>
      <c r="B7" s="2" t="s">
        <v>40</v>
      </c>
      <c r="C7" s="2" t="s">
        <v>40</v>
      </c>
    </row>
    <row r="8" spans="1:13">
      <c r="A8" s="2">
        <v>7</v>
      </c>
      <c r="B8" s="2" t="s">
        <v>37</v>
      </c>
      <c r="C8" s="2" t="s">
        <v>40</v>
      </c>
      <c r="E8" s="13" t="s">
        <v>43</v>
      </c>
    </row>
    <row r="9" spans="1:13">
      <c r="A9" s="2">
        <v>8</v>
      </c>
      <c r="B9" s="2" t="s">
        <v>40</v>
      </c>
      <c r="C9" s="2" t="s">
        <v>37</v>
      </c>
    </row>
    <row r="10" spans="1:13">
      <c r="A10" s="2">
        <v>9</v>
      </c>
      <c r="B10" s="2" t="s">
        <v>40</v>
      </c>
      <c r="C10" s="2" t="s">
        <v>37</v>
      </c>
      <c r="E10" s="3" t="s">
        <v>38</v>
      </c>
      <c r="F10" s="3" t="s">
        <v>50</v>
      </c>
      <c r="G10" s="3" t="s">
        <v>51</v>
      </c>
    </row>
    <row r="11" spans="1:13">
      <c r="A11" s="2">
        <v>10</v>
      </c>
      <c r="B11" s="2" t="s">
        <v>37</v>
      </c>
      <c r="C11" s="2" t="s">
        <v>37</v>
      </c>
      <c r="E11" s="12" t="s">
        <v>52</v>
      </c>
      <c r="F11" s="14">
        <f>F4/F$6</f>
        <v>0.36666666666666664</v>
      </c>
      <c r="G11" s="15">
        <f>G4/G$6</f>
        <v>0.23333333333333334</v>
      </c>
    </row>
    <row r="12" spans="1:13">
      <c r="A12" s="2">
        <v>11</v>
      </c>
      <c r="B12" s="2" t="s">
        <v>40</v>
      </c>
      <c r="C12" s="2" t="s">
        <v>37</v>
      </c>
      <c r="E12" s="12" t="s">
        <v>41</v>
      </c>
      <c r="F12" s="16">
        <f>F5/F$6</f>
        <v>0.6333333333333333</v>
      </c>
      <c r="G12" s="17">
        <f>G5/G$6</f>
        <v>0.76666666666666672</v>
      </c>
    </row>
    <row r="13" spans="1:13">
      <c r="A13" s="2">
        <v>12</v>
      </c>
      <c r="B13" s="2" t="s">
        <v>40</v>
      </c>
      <c r="C13" s="2" t="s">
        <v>40</v>
      </c>
      <c r="E13" s="12" t="s">
        <v>42</v>
      </c>
      <c r="F13" s="3">
        <v>150</v>
      </c>
      <c r="G13" s="3">
        <v>150</v>
      </c>
    </row>
    <row r="14" spans="1:13">
      <c r="A14" s="2">
        <v>13</v>
      </c>
      <c r="B14" s="2" t="s">
        <v>40</v>
      </c>
      <c r="C14" s="2" t="s">
        <v>37</v>
      </c>
    </row>
    <row r="15" spans="1:13">
      <c r="A15" s="2">
        <v>14</v>
      </c>
      <c r="B15" s="2" t="s">
        <v>37</v>
      </c>
      <c r="C15" s="2" t="s">
        <v>37</v>
      </c>
      <c r="E15" s="19" t="s">
        <v>53</v>
      </c>
      <c r="F15" s="19"/>
      <c r="G15" s="19"/>
      <c r="H15" s="19"/>
      <c r="I15" s="19"/>
      <c r="J15" s="19"/>
      <c r="K15" s="19"/>
    </row>
    <row r="16" spans="1:13">
      <c r="A16" s="2">
        <v>15</v>
      </c>
      <c r="B16" s="2" t="s">
        <v>37</v>
      </c>
      <c r="C16" s="2" t="s">
        <v>37</v>
      </c>
    </row>
    <row r="17" spans="1:11">
      <c r="A17" s="2">
        <v>16</v>
      </c>
      <c r="B17" s="2" t="s">
        <v>40</v>
      </c>
      <c r="C17" s="2" t="s">
        <v>37</v>
      </c>
      <c r="E17" s="3" t="s">
        <v>54</v>
      </c>
      <c r="F17" s="3" t="s">
        <v>55</v>
      </c>
      <c r="H17" s="3" t="s">
        <v>27</v>
      </c>
      <c r="I17" s="3" t="s">
        <v>57</v>
      </c>
    </row>
    <row r="18" spans="1:11">
      <c r="A18" s="2">
        <v>17</v>
      </c>
      <c r="B18" s="2" t="s">
        <v>40</v>
      </c>
      <c r="C18" s="2" t="s">
        <v>40</v>
      </c>
      <c r="E18" s="18">
        <f>F11</f>
        <v>0.36666666666666664</v>
      </c>
      <c r="F18" s="18">
        <f>G11</f>
        <v>0.23333333333333334</v>
      </c>
      <c r="H18" s="3" t="s">
        <v>28</v>
      </c>
      <c r="I18" s="3">
        <f>E18-F18+F23*SQRT(Data!E18*(1-Data!E18)/E19+Data!F18*(1-Data!F18)/F19)</f>
        <v>0.2359434187520173</v>
      </c>
      <c r="K18" s="3">
        <f>F23*SQRT(Data!E18*(1-Data!E18)/E19+Data!F18*(1-Data!F18)/F19)</f>
        <v>0.10261008541868401</v>
      </c>
    </row>
    <row r="19" spans="1:11">
      <c r="A19" s="2">
        <v>18</v>
      </c>
      <c r="B19" s="2" t="s">
        <v>40</v>
      </c>
      <c r="C19" s="2" t="s">
        <v>37</v>
      </c>
      <c r="D19" s="3" t="s">
        <v>61</v>
      </c>
      <c r="E19" s="3">
        <v>150</v>
      </c>
      <c r="F19" s="3">
        <v>150</v>
      </c>
      <c r="H19" s="3" t="s">
        <v>29</v>
      </c>
      <c r="I19" s="3">
        <f>E18-F18+F24*SQRT(E18*(1-E18)/E19+F18*(1-F18)/F19)</f>
        <v>3.0723247914649296E-2</v>
      </c>
    </row>
    <row r="20" spans="1:11">
      <c r="A20" s="2">
        <v>19</v>
      </c>
      <c r="B20" s="2" t="s">
        <v>40</v>
      </c>
      <c r="C20" s="2" t="s">
        <v>40</v>
      </c>
      <c r="H20" s="21" t="s">
        <v>32</v>
      </c>
      <c r="I20" s="22" t="s">
        <v>62</v>
      </c>
    </row>
    <row r="21" spans="1:11">
      <c r="A21" s="2">
        <v>20</v>
      </c>
      <c r="B21" s="2" t="s">
        <v>37</v>
      </c>
      <c r="C21" s="2" t="s">
        <v>37</v>
      </c>
      <c r="E21" s="19" t="s">
        <v>56</v>
      </c>
      <c r="F21" s="19"/>
      <c r="G21" s="19"/>
      <c r="I21" s="20"/>
    </row>
    <row r="22" spans="1:11">
      <c r="A22" s="2">
        <v>21</v>
      </c>
      <c r="B22" s="2" t="s">
        <v>37</v>
      </c>
      <c r="C22" s="2" t="s">
        <v>37</v>
      </c>
    </row>
    <row r="23" spans="1:11">
      <c r="A23" s="2">
        <v>22</v>
      </c>
      <c r="B23" s="2" t="s">
        <v>40</v>
      </c>
      <c r="C23" s="2" t="s">
        <v>40</v>
      </c>
      <c r="E23" s="3">
        <f>_xlfn.NORM.S.INV(0.975)</f>
        <v>1.9599639845400536</v>
      </c>
      <c r="F23" s="3">
        <f>ROUND(E23,2)</f>
        <v>1.96</v>
      </c>
      <c r="G23" s="3">
        <f>_xlfn.NORM.S.DIST(F23,1)</f>
        <v>0.97500210485177952</v>
      </c>
    </row>
    <row r="24" spans="1:11">
      <c r="A24" s="2">
        <v>23</v>
      </c>
      <c r="B24" s="2" t="s">
        <v>37</v>
      </c>
      <c r="C24" s="2" t="s">
        <v>40</v>
      </c>
      <c r="E24" s="3">
        <f>_xlfn.NORM.S.INV(0.025)</f>
        <v>-1.9599639845400538</v>
      </c>
      <c r="F24" s="3">
        <f>ROUND(E24,2)</f>
        <v>-1.96</v>
      </c>
      <c r="G24" s="3">
        <f>_xlfn.NORM.S.DIST(F24,1)</f>
        <v>2.4997895148220432E-2</v>
      </c>
    </row>
    <row r="25" spans="1:11">
      <c r="A25" s="2">
        <v>24</v>
      </c>
      <c r="B25" s="2" t="s">
        <v>40</v>
      </c>
      <c r="C25" s="2" t="s">
        <v>37</v>
      </c>
      <c r="G25" s="3">
        <f>G23-G24</f>
        <v>0.95000420970355903</v>
      </c>
    </row>
    <row r="26" spans="1:11">
      <c r="A26" s="2">
        <v>25</v>
      </c>
      <c r="B26" s="2" t="s">
        <v>40</v>
      </c>
      <c r="C26" s="2" t="s">
        <v>40</v>
      </c>
    </row>
    <row r="27" spans="1:11">
      <c r="A27" s="2">
        <v>26</v>
      </c>
      <c r="B27" s="2" t="s">
        <v>37</v>
      </c>
      <c r="C27" s="2" t="s">
        <v>40</v>
      </c>
    </row>
    <row r="28" spans="1:11">
      <c r="A28" s="2">
        <v>27</v>
      </c>
      <c r="B28" s="2" t="s">
        <v>37</v>
      </c>
      <c r="C28" s="2" t="s">
        <v>37</v>
      </c>
    </row>
    <row r="29" spans="1:11">
      <c r="A29" s="2">
        <v>28</v>
      </c>
      <c r="B29" s="2" t="s">
        <v>37</v>
      </c>
      <c r="C29" s="2" t="s">
        <v>37</v>
      </c>
    </row>
    <row r="30" spans="1:11">
      <c r="A30" s="2">
        <v>29</v>
      </c>
      <c r="B30" s="2" t="s">
        <v>40</v>
      </c>
      <c r="C30" s="2" t="s">
        <v>37</v>
      </c>
    </row>
    <row r="31" spans="1:11">
      <c r="A31" s="2">
        <v>30</v>
      </c>
      <c r="B31" s="2" t="s">
        <v>37</v>
      </c>
      <c r="C31" s="2" t="s">
        <v>37</v>
      </c>
    </row>
    <row r="32" spans="1:11">
      <c r="A32" s="2">
        <v>31</v>
      </c>
      <c r="B32" s="2" t="s">
        <v>37</v>
      </c>
      <c r="C32" s="2" t="s">
        <v>40</v>
      </c>
    </row>
    <row r="33" spans="1:3">
      <c r="A33" s="2">
        <v>32</v>
      </c>
      <c r="B33" s="2" t="s">
        <v>37</v>
      </c>
      <c r="C33" s="2" t="s">
        <v>37</v>
      </c>
    </row>
    <row r="34" spans="1:3">
      <c r="A34" s="2">
        <v>33</v>
      </c>
      <c r="B34" s="2" t="s">
        <v>40</v>
      </c>
      <c r="C34" s="2" t="s">
        <v>37</v>
      </c>
    </row>
    <row r="35" spans="1:3">
      <c r="A35" s="2">
        <v>34</v>
      </c>
      <c r="B35" s="2" t="s">
        <v>40</v>
      </c>
      <c r="C35" s="2" t="s">
        <v>40</v>
      </c>
    </row>
    <row r="36" spans="1:3">
      <c r="A36" s="2">
        <v>35</v>
      </c>
      <c r="B36" s="2" t="s">
        <v>40</v>
      </c>
      <c r="C36" s="2" t="s">
        <v>40</v>
      </c>
    </row>
    <row r="37" spans="1:3">
      <c r="A37" s="2">
        <v>36</v>
      </c>
      <c r="B37" s="2" t="s">
        <v>40</v>
      </c>
      <c r="C37" s="2" t="s">
        <v>37</v>
      </c>
    </row>
    <row r="38" spans="1:3">
      <c r="A38" s="2">
        <v>37</v>
      </c>
      <c r="B38" s="2" t="s">
        <v>40</v>
      </c>
      <c r="C38" s="2" t="s">
        <v>40</v>
      </c>
    </row>
    <row r="39" spans="1:3">
      <c r="A39" s="2">
        <v>38</v>
      </c>
      <c r="B39" s="2" t="s">
        <v>40</v>
      </c>
      <c r="C39" s="2" t="s">
        <v>37</v>
      </c>
    </row>
    <row r="40" spans="1:3">
      <c r="A40" s="2">
        <v>39</v>
      </c>
      <c r="B40" s="2" t="s">
        <v>37</v>
      </c>
      <c r="C40" s="2" t="s">
        <v>37</v>
      </c>
    </row>
    <row r="41" spans="1:3">
      <c r="A41" s="2">
        <v>40</v>
      </c>
      <c r="B41" s="2" t="s">
        <v>40</v>
      </c>
      <c r="C41" s="2" t="s">
        <v>37</v>
      </c>
    </row>
    <row r="42" spans="1:3">
      <c r="A42" s="2">
        <v>41</v>
      </c>
      <c r="B42" s="2" t="s">
        <v>37</v>
      </c>
      <c r="C42" s="2" t="s">
        <v>37</v>
      </c>
    </row>
    <row r="43" spans="1:3">
      <c r="A43" s="2">
        <v>42</v>
      </c>
      <c r="B43" s="2" t="s">
        <v>37</v>
      </c>
      <c r="C43" s="2" t="s">
        <v>37</v>
      </c>
    </row>
    <row r="44" spans="1:3">
      <c r="A44" s="2">
        <v>43</v>
      </c>
      <c r="B44" s="2" t="s">
        <v>37</v>
      </c>
      <c r="C44" s="2" t="s">
        <v>37</v>
      </c>
    </row>
    <row r="45" spans="1:3">
      <c r="A45" s="2">
        <v>44</v>
      </c>
      <c r="B45" s="2" t="s">
        <v>40</v>
      </c>
      <c r="C45" s="2" t="s">
        <v>40</v>
      </c>
    </row>
    <row r="46" spans="1:3">
      <c r="A46" s="2">
        <v>45</v>
      </c>
      <c r="B46" s="2" t="s">
        <v>37</v>
      </c>
      <c r="C46" s="2" t="s">
        <v>37</v>
      </c>
    </row>
    <row r="47" spans="1:3">
      <c r="A47" s="2">
        <v>46</v>
      </c>
      <c r="B47" s="2" t="s">
        <v>40</v>
      </c>
      <c r="C47" s="2" t="s">
        <v>37</v>
      </c>
    </row>
    <row r="48" spans="1:3">
      <c r="A48" s="2">
        <v>47</v>
      </c>
      <c r="B48" s="2" t="s">
        <v>40</v>
      </c>
      <c r="C48" s="2" t="s">
        <v>37</v>
      </c>
    </row>
    <row r="49" spans="1:3">
      <c r="A49" s="2">
        <v>48</v>
      </c>
      <c r="B49" s="2" t="s">
        <v>37</v>
      </c>
      <c r="C49" s="2" t="s">
        <v>37</v>
      </c>
    </row>
    <row r="50" spans="1:3">
      <c r="A50" s="2">
        <v>49</v>
      </c>
      <c r="B50" s="2" t="s">
        <v>37</v>
      </c>
      <c r="C50" s="2" t="s">
        <v>37</v>
      </c>
    </row>
    <row r="51" spans="1:3">
      <c r="A51" s="2">
        <v>50</v>
      </c>
      <c r="B51" s="2" t="s">
        <v>40</v>
      </c>
      <c r="C51" s="2" t="s">
        <v>37</v>
      </c>
    </row>
    <row r="52" spans="1:3">
      <c r="A52" s="2">
        <v>51</v>
      </c>
      <c r="B52" s="2" t="s">
        <v>40</v>
      </c>
      <c r="C52" s="2" t="s">
        <v>37</v>
      </c>
    </row>
    <row r="53" spans="1:3">
      <c r="A53" s="2">
        <v>52</v>
      </c>
      <c r="B53" s="2" t="s">
        <v>40</v>
      </c>
      <c r="C53" s="2" t="s">
        <v>37</v>
      </c>
    </row>
    <row r="54" spans="1:3">
      <c r="A54" s="2">
        <v>53</v>
      </c>
      <c r="B54" s="2" t="s">
        <v>37</v>
      </c>
      <c r="C54" s="2" t="s">
        <v>40</v>
      </c>
    </row>
    <row r="55" spans="1:3">
      <c r="A55" s="2">
        <v>54</v>
      </c>
      <c r="B55" s="2" t="s">
        <v>40</v>
      </c>
      <c r="C55" s="2" t="s">
        <v>40</v>
      </c>
    </row>
    <row r="56" spans="1:3">
      <c r="A56" s="2">
        <v>55</v>
      </c>
      <c r="B56" s="2" t="s">
        <v>40</v>
      </c>
      <c r="C56" s="2" t="s">
        <v>37</v>
      </c>
    </row>
    <row r="57" spans="1:3">
      <c r="A57" s="2">
        <v>56</v>
      </c>
      <c r="B57" s="2" t="s">
        <v>40</v>
      </c>
      <c r="C57" s="2" t="s">
        <v>37</v>
      </c>
    </row>
    <row r="58" spans="1:3">
      <c r="A58" s="2">
        <v>57</v>
      </c>
      <c r="B58" s="2" t="s">
        <v>40</v>
      </c>
      <c r="C58" s="2" t="s">
        <v>40</v>
      </c>
    </row>
    <row r="59" spans="1:3">
      <c r="A59" s="2">
        <v>58</v>
      </c>
      <c r="B59" s="2" t="s">
        <v>37</v>
      </c>
      <c r="C59" s="2" t="s">
        <v>37</v>
      </c>
    </row>
    <row r="60" spans="1:3">
      <c r="A60" s="2">
        <v>59</v>
      </c>
      <c r="B60" s="2" t="s">
        <v>40</v>
      </c>
      <c r="C60" s="2" t="s">
        <v>40</v>
      </c>
    </row>
    <row r="61" spans="1:3">
      <c r="A61" s="2">
        <v>60</v>
      </c>
      <c r="B61" s="2" t="s">
        <v>40</v>
      </c>
      <c r="C61" s="2" t="s">
        <v>40</v>
      </c>
    </row>
    <row r="62" spans="1:3">
      <c r="A62" s="2">
        <v>61</v>
      </c>
      <c r="B62" s="2" t="s">
        <v>40</v>
      </c>
      <c r="C62" s="2" t="s">
        <v>37</v>
      </c>
    </row>
    <row r="63" spans="1:3">
      <c r="A63" s="2">
        <v>62</v>
      </c>
      <c r="B63" s="2" t="s">
        <v>40</v>
      </c>
      <c r="C63" s="2" t="s">
        <v>40</v>
      </c>
    </row>
    <row r="64" spans="1:3">
      <c r="A64" s="2">
        <v>63</v>
      </c>
      <c r="B64" s="2" t="s">
        <v>37</v>
      </c>
      <c r="C64" s="2" t="s">
        <v>37</v>
      </c>
    </row>
    <row r="65" spans="1:3">
      <c r="A65" s="2">
        <v>64</v>
      </c>
      <c r="B65" s="2" t="s">
        <v>40</v>
      </c>
      <c r="C65" s="2" t="s">
        <v>40</v>
      </c>
    </row>
    <row r="66" spans="1:3">
      <c r="A66" s="2">
        <v>65</v>
      </c>
      <c r="B66" s="2" t="s">
        <v>40</v>
      </c>
      <c r="C66" s="2" t="s">
        <v>40</v>
      </c>
    </row>
    <row r="67" spans="1:3">
      <c r="A67" s="2">
        <v>66</v>
      </c>
      <c r="B67" s="2" t="s">
        <v>37</v>
      </c>
      <c r="C67" s="2" t="s">
        <v>40</v>
      </c>
    </row>
    <row r="68" spans="1:3">
      <c r="A68" s="2">
        <v>67</v>
      </c>
      <c r="B68" s="2" t="s">
        <v>40</v>
      </c>
      <c r="C68" s="2" t="s">
        <v>37</v>
      </c>
    </row>
    <row r="69" spans="1:3">
      <c r="A69" s="2">
        <v>68</v>
      </c>
      <c r="B69" s="2" t="s">
        <v>40</v>
      </c>
      <c r="C69" s="2" t="s">
        <v>37</v>
      </c>
    </row>
    <row r="70" spans="1:3">
      <c r="A70" s="2">
        <v>69</v>
      </c>
      <c r="B70" s="2" t="s">
        <v>40</v>
      </c>
      <c r="C70" s="2" t="s">
        <v>40</v>
      </c>
    </row>
    <row r="71" spans="1:3">
      <c r="A71" s="2">
        <v>70</v>
      </c>
      <c r="B71" s="2" t="s">
        <v>37</v>
      </c>
      <c r="C71" s="2" t="s">
        <v>37</v>
      </c>
    </row>
    <row r="72" spans="1:3">
      <c r="A72" s="2">
        <v>71</v>
      </c>
      <c r="B72" s="2" t="s">
        <v>37</v>
      </c>
      <c r="C72" s="2" t="s">
        <v>37</v>
      </c>
    </row>
    <row r="73" spans="1:3">
      <c r="A73" s="2">
        <v>72</v>
      </c>
      <c r="B73" s="2" t="s">
        <v>40</v>
      </c>
      <c r="C73" s="2" t="s">
        <v>37</v>
      </c>
    </row>
    <row r="74" spans="1:3">
      <c r="A74" s="2">
        <v>73</v>
      </c>
      <c r="B74" s="2" t="s">
        <v>40</v>
      </c>
      <c r="C74" s="2" t="s">
        <v>37</v>
      </c>
    </row>
    <row r="75" spans="1:3">
      <c r="A75" s="2">
        <v>74</v>
      </c>
      <c r="B75" s="2" t="s">
        <v>37</v>
      </c>
      <c r="C75" s="2" t="s">
        <v>37</v>
      </c>
    </row>
    <row r="76" spans="1:3">
      <c r="A76" s="2">
        <v>75</v>
      </c>
      <c r="B76" s="2" t="s">
        <v>37</v>
      </c>
      <c r="C76" s="2" t="s">
        <v>37</v>
      </c>
    </row>
    <row r="77" spans="1:3">
      <c r="A77" s="2">
        <v>76</v>
      </c>
      <c r="B77" s="2" t="s">
        <v>40</v>
      </c>
      <c r="C77" s="2" t="s">
        <v>37</v>
      </c>
    </row>
    <row r="78" spans="1:3">
      <c r="A78" s="2">
        <v>77</v>
      </c>
      <c r="B78" s="2" t="s">
        <v>37</v>
      </c>
      <c r="C78" s="2" t="s">
        <v>37</v>
      </c>
    </row>
    <row r="79" spans="1:3">
      <c r="A79" s="2">
        <v>78</v>
      </c>
      <c r="B79" s="2" t="s">
        <v>37</v>
      </c>
      <c r="C79" s="2" t="s">
        <v>37</v>
      </c>
    </row>
    <row r="80" spans="1:3">
      <c r="A80" s="2">
        <v>79</v>
      </c>
      <c r="B80" s="2" t="s">
        <v>37</v>
      </c>
      <c r="C80" s="2" t="s">
        <v>40</v>
      </c>
    </row>
    <row r="81" spans="1:3">
      <c r="A81" s="2">
        <v>80</v>
      </c>
      <c r="B81" s="2" t="s">
        <v>40</v>
      </c>
      <c r="C81" s="2" t="s">
        <v>37</v>
      </c>
    </row>
    <row r="82" spans="1:3">
      <c r="A82" s="2">
        <v>81</v>
      </c>
      <c r="B82" s="2" t="s">
        <v>40</v>
      </c>
      <c r="C82" s="2" t="s">
        <v>37</v>
      </c>
    </row>
    <row r="83" spans="1:3">
      <c r="A83" s="2">
        <v>82</v>
      </c>
      <c r="B83" s="2" t="s">
        <v>40</v>
      </c>
      <c r="C83" s="2" t="s">
        <v>37</v>
      </c>
    </row>
    <row r="84" spans="1:3">
      <c r="A84" s="2">
        <v>83</v>
      </c>
      <c r="B84" s="2" t="s">
        <v>37</v>
      </c>
      <c r="C84" s="2" t="s">
        <v>37</v>
      </c>
    </row>
    <row r="85" spans="1:3">
      <c r="A85" s="2">
        <v>84</v>
      </c>
      <c r="B85" s="2" t="s">
        <v>40</v>
      </c>
      <c r="C85" s="2" t="s">
        <v>37</v>
      </c>
    </row>
    <row r="86" spans="1:3">
      <c r="A86" s="2">
        <v>85</v>
      </c>
      <c r="B86" s="2" t="s">
        <v>40</v>
      </c>
      <c r="C86" s="2" t="s">
        <v>40</v>
      </c>
    </row>
    <row r="87" spans="1:3">
      <c r="A87" s="2">
        <v>86</v>
      </c>
      <c r="B87" s="2" t="s">
        <v>37</v>
      </c>
      <c r="C87" s="2" t="s">
        <v>37</v>
      </c>
    </row>
    <row r="88" spans="1:3">
      <c r="A88" s="2">
        <v>87</v>
      </c>
      <c r="B88" s="2" t="s">
        <v>37</v>
      </c>
      <c r="C88" s="2" t="s">
        <v>37</v>
      </c>
    </row>
    <row r="89" spans="1:3">
      <c r="A89" s="2">
        <v>88</v>
      </c>
      <c r="B89" s="2" t="s">
        <v>37</v>
      </c>
      <c r="C89" s="2" t="s">
        <v>37</v>
      </c>
    </row>
    <row r="90" spans="1:3">
      <c r="A90" s="2">
        <v>89</v>
      </c>
      <c r="B90" s="2" t="s">
        <v>40</v>
      </c>
      <c r="C90" s="2" t="s">
        <v>40</v>
      </c>
    </row>
    <row r="91" spans="1:3">
      <c r="A91" s="2">
        <v>90</v>
      </c>
      <c r="B91" s="2" t="s">
        <v>40</v>
      </c>
      <c r="C91" s="2" t="s">
        <v>37</v>
      </c>
    </row>
    <row r="92" spans="1:3">
      <c r="A92" s="2">
        <v>91</v>
      </c>
      <c r="B92" s="2" t="s">
        <v>40</v>
      </c>
      <c r="C92" s="2" t="s">
        <v>37</v>
      </c>
    </row>
    <row r="93" spans="1:3">
      <c r="A93" s="2">
        <v>92</v>
      </c>
      <c r="B93" s="2" t="s">
        <v>40</v>
      </c>
      <c r="C93" s="2" t="s">
        <v>40</v>
      </c>
    </row>
    <row r="94" spans="1:3">
      <c r="A94" s="2">
        <v>93</v>
      </c>
      <c r="B94" s="2" t="s">
        <v>40</v>
      </c>
      <c r="C94" s="2" t="s">
        <v>37</v>
      </c>
    </row>
    <row r="95" spans="1:3">
      <c r="A95" s="2">
        <v>94</v>
      </c>
      <c r="B95" s="2" t="s">
        <v>37</v>
      </c>
      <c r="C95" s="2" t="s">
        <v>37</v>
      </c>
    </row>
    <row r="96" spans="1:3">
      <c r="A96" s="2">
        <v>95</v>
      </c>
      <c r="B96" s="2" t="s">
        <v>37</v>
      </c>
      <c r="C96" s="2" t="s">
        <v>37</v>
      </c>
    </row>
    <row r="97" spans="1:3">
      <c r="A97" s="2">
        <v>96</v>
      </c>
      <c r="B97" s="2" t="s">
        <v>37</v>
      </c>
      <c r="C97" s="2" t="s">
        <v>37</v>
      </c>
    </row>
    <row r="98" spans="1:3">
      <c r="A98" s="2">
        <v>97</v>
      </c>
      <c r="B98" s="2" t="s">
        <v>37</v>
      </c>
      <c r="C98" s="2" t="s">
        <v>37</v>
      </c>
    </row>
    <row r="99" spans="1:3">
      <c r="A99" s="2">
        <v>98</v>
      </c>
      <c r="B99" s="2" t="s">
        <v>40</v>
      </c>
      <c r="C99" s="2" t="s">
        <v>37</v>
      </c>
    </row>
    <row r="100" spans="1:3">
      <c r="A100" s="2">
        <v>99</v>
      </c>
      <c r="B100" s="2" t="s">
        <v>40</v>
      </c>
      <c r="C100" s="2" t="s">
        <v>40</v>
      </c>
    </row>
    <row r="101" spans="1:3">
      <c r="A101" s="2">
        <v>100</v>
      </c>
      <c r="B101" s="2" t="s">
        <v>40</v>
      </c>
      <c r="C101" s="2" t="s">
        <v>37</v>
      </c>
    </row>
    <row r="102" spans="1:3">
      <c r="A102" s="2">
        <v>101</v>
      </c>
      <c r="B102" s="2" t="s">
        <v>37</v>
      </c>
      <c r="C102" s="2" t="s">
        <v>37</v>
      </c>
    </row>
    <row r="103" spans="1:3">
      <c r="A103" s="2">
        <v>102</v>
      </c>
      <c r="B103" s="2" t="s">
        <v>37</v>
      </c>
      <c r="C103" s="2" t="s">
        <v>37</v>
      </c>
    </row>
    <row r="104" spans="1:3">
      <c r="A104" s="2">
        <v>103</v>
      </c>
      <c r="B104" s="2" t="s">
        <v>40</v>
      </c>
      <c r="C104" s="2" t="s">
        <v>37</v>
      </c>
    </row>
    <row r="105" spans="1:3">
      <c r="A105" s="2">
        <v>104</v>
      </c>
      <c r="B105" s="2" t="s">
        <v>40</v>
      </c>
      <c r="C105" s="2" t="s">
        <v>37</v>
      </c>
    </row>
    <row r="106" spans="1:3">
      <c r="A106" s="2">
        <v>105</v>
      </c>
      <c r="B106" s="2" t="s">
        <v>40</v>
      </c>
      <c r="C106" s="2" t="s">
        <v>37</v>
      </c>
    </row>
    <row r="107" spans="1:3">
      <c r="A107" s="2">
        <v>106</v>
      </c>
      <c r="B107" s="2" t="s">
        <v>37</v>
      </c>
      <c r="C107" s="2" t="s">
        <v>37</v>
      </c>
    </row>
    <row r="108" spans="1:3">
      <c r="A108" s="2">
        <v>107</v>
      </c>
      <c r="B108" s="2" t="s">
        <v>40</v>
      </c>
      <c r="C108" s="2" t="s">
        <v>40</v>
      </c>
    </row>
    <row r="109" spans="1:3">
      <c r="A109" s="2">
        <v>108</v>
      </c>
      <c r="B109" s="2" t="s">
        <v>40</v>
      </c>
      <c r="C109" s="2" t="s">
        <v>37</v>
      </c>
    </row>
    <row r="110" spans="1:3">
      <c r="A110" s="2">
        <v>109</v>
      </c>
      <c r="B110" s="2" t="s">
        <v>40</v>
      </c>
      <c r="C110" s="2" t="s">
        <v>40</v>
      </c>
    </row>
    <row r="111" spans="1:3">
      <c r="A111" s="2">
        <v>110</v>
      </c>
      <c r="B111" s="2" t="s">
        <v>40</v>
      </c>
      <c r="C111" s="2" t="s">
        <v>37</v>
      </c>
    </row>
    <row r="112" spans="1:3">
      <c r="A112" s="2">
        <v>111</v>
      </c>
      <c r="B112" s="2" t="s">
        <v>40</v>
      </c>
      <c r="C112" s="2" t="s">
        <v>37</v>
      </c>
    </row>
    <row r="113" spans="1:3">
      <c r="A113" s="2">
        <v>112</v>
      </c>
      <c r="B113" s="2" t="s">
        <v>40</v>
      </c>
      <c r="C113" s="2" t="s">
        <v>40</v>
      </c>
    </row>
    <row r="114" spans="1:3">
      <c r="A114" s="2">
        <v>113</v>
      </c>
      <c r="B114" s="2" t="s">
        <v>37</v>
      </c>
      <c r="C114" s="2" t="s">
        <v>37</v>
      </c>
    </row>
    <row r="115" spans="1:3">
      <c r="A115" s="2">
        <v>114</v>
      </c>
      <c r="B115" s="2" t="s">
        <v>40</v>
      </c>
      <c r="C115" s="2" t="s">
        <v>37</v>
      </c>
    </row>
    <row r="116" spans="1:3">
      <c r="A116" s="2">
        <v>115</v>
      </c>
      <c r="B116" s="2" t="s">
        <v>37</v>
      </c>
      <c r="C116" s="2" t="s">
        <v>37</v>
      </c>
    </row>
    <row r="117" spans="1:3">
      <c r="A117" s="2">
        <v>116</v>
      </c>
      <c r="B117" s="2" t="s">
        <v>37</v>
      </c>
      <c r="C117" s="2" t="s">
        <v>37</v>
      </c>
    </row>
    <row r="118" spans="1:3">
      <c r="A118" s="2">
        <v>117</v>
      </c>
      <c r="B118" s="2" t="s">
        <v>37</v>
      </c>
      <c r="C118" s="2" t="s">
        <v>40</v>
      </c>
    </row>
    <row r="119" spans="1:3">
      <c r="A119" s="2">
        <v>118</v>
      </c>
      <c r="B119" s="2" t="s">
        <v>37</v>
      </c>
      <c r="C119" s="2" t="s">
        <v>40</v>
      </c>
    </row>
    <row r="120" spans="1:3">
      <c r="A120" s="2">
        <v>119</v>
      </c>
      <c r="B120" s="2" t="s">
        <v>37</v>
      </c>
      <c r="C120" s="2" t="s">
        <v>40</v>
      </c>
    </row>
    <row r="121" spans="1:3">
      <c r="A121" s="2">
        <v>120</v>
      </c>
      <c r="B121" s="2" t="s">
        <v>40</v>
      </c>
      <c r="C121" s="2" t="s">
        <v>37</v>
      </c>
    </row>
    <row r="122" spans="1:3">
      <c r="A122" s="2">
        <v>121</v>
      </c>
      <c r="B122" s="2" t="s">
        <v>40</v>
      </c>
      <c r="C122" s="2" t="s">
        <v>40</v>
      </c>
    </row>
    <row r="123" spans="1:3">
      <c r="A123" s="2">
        <v>122</v>
      </c>
      <c r="B123" s="2" t="s">
        <v>37</v>
      </c>
      <c r="C123" s="2" t="s">
        <v>37</v>
      </c>
    </row>
    <row r="124" spans="1:3">
      <c r="A124" s="2">
        <v>123</v>
      </c>
      <c r="B124" s="2" t="s">
        <v>40</v>
      </c>
      <c r="C124" s="2" t="s">
        <v>40</v>
      </c>
    </row>
    <row r="125" spans="1:3">
      <c r="A125" s="2">
        <v>124</v>
      </c>
      <c r="B125" s="2" t="s">
        <v>37</v>
      </c>
      <c r="C125" s="2" t="s">
        <v>37</v>
      </c>
    </row>
    <row r="126" spans="1:3">
      <c r="A126" s="2">
        <v>125</v>
      </c>
      <c r="B126" s="2" t="s">
        <v>40</v>
      </c>
      <c r="C126" s="2" t="s">
        <v>37</v>
      </c>
    </row>
    <row r="127" spans="1:3">
      <c r="A127" s="2">
        <v>126</v>
      </c>
      <c r="B127" s="2" t="s">
        <v>37</v>
      </c>
      <c r="C127" s="2" t="s">
        <v>37</v>
      </c>
    </row>
    <row r="128" spans="1:3">
      <c r="A128" s="2">
        <v>127</v>
      </c>
      <c r="B128" s="2" t="s">
        <v>37</v>
      </c>
      <c r="C128" s="2" t="s">
        <v>40</v>
      </c>
    </row>
    <row r="129" spans="1:3">
      <c r="A129" s="2">
        <v>128</v>
      </c>
      <c r="B129" s="2" t="s">
        <v>37</v>
      </c>
      <c r="C129" s="2" t="s">
        <v>37</v>
      </c>
    </row>
    <row r="130" spans="1:3">
      <c r="A130" s="2">
        <v>129</v>
      </c>
      <c r="B130" s="2" t="s">
        <v>37</v>
      </c>
      <c r="C130" s="2" t="s">
        <v>37</v>
      </c>
    </row>
    <row r="131" spans="1:3">
      <c r="A131" s="2">
        <v>130</v>
      </c>
      <c r="B131" s="2" t="s">
        <v>40</v>
      </c>
      <c r="C131" s="2" t="s">
        <v>37</v>
      </c>
    </row>
    <row r="132" spans="1:3">
      <c r="A132" s="2">
        <v>131</v>
      </c>
      <c r="B132" s="2" t="s">
        <v>37</v>
      </c>
      <c r="C132" s="2" t="s">
        <v>37</v>
      </c>
    </row>
    <row r="133" spans="1:3">
      <c r="A133" s="2">
        <v>132</v>
      </c>
      <c r="B133" s="2" t="s">
        <v>37</v>
      </c>
      <c r="C133" s="2" t="s">
        <v>37</v>
      </c>
    </row>
    <row r="134" spans="1:3">
      <c r="A134" s="2">
        <v>133</v>
      </c>
      <c r="B134" s="2" t="s">
        <v>37</v>
      </c>
      <c r="C134" s="2" t="s">
        <v>40</v>
      </c>
    </row>
    <row r="135" spans="1:3">
      <c r="A135" s="2">
        <v>134</v>
      </c>
      <c r="B135" s="2" t="s">
        <v>40</v>
      </c>
      <c r="C135" s="2" t="s">
        <v>40</v>
      </c>
    </row>
    <row r="136" spans="1:3">
      <c r="A136" s="2">
        <v>135</v>
      </c>
      <c r="B136" s="2" t="s">
        <v>40</v>
      </c>
      <c r="C136" s="2" t="s">
        <v>37</v>
      </c>
    </row>
    <row r="137" spans="1:3">
      <c r="A137" s="2">
        <v>136</v>
      </c>
      <c r="B137" s="2" t="s">
        <v>40</v>
      </c>
      <c r="C137" s="2" t="s">
        <v>37</v>
      </c>
    </row>
    <row r="138" spans="1:3">
      <c r="A138" s="2">
        <v>137</v>
      </c>
      <c r="B138" s="2" t="s">
        <v>40</v>
      </c>
      <c r="C138" s="2" t="s">
        <v>40</v>
      </c>
    </row>
    <row r="139" spans="1:3">
      <c r="A139" s="2">
        <v>138</v>
      </c>
      <c r="B139" s="2" t="s">
        <v>40</v>
      </c>
      <c r="C139" s="2" t="s">
        <v>40</v>
      </c>
    </row>
    <row r="140" spans="1:3">
      <c r="A140" s="2">
        <v>139</v>
      </c>
      <c r="B140" s="2" t="s">
        <v>37</v>
      </c>
      <c r="C140" s="2" t="s">
        <v>40</v>
      </c>
    </row>
    <row r="141" spans="1:3">
      <c r="A141" s="2">
        <v>140</v>
      </c>
      <c r="B141" s="2" t="s">
        <v>37</v>
      </c>
      <c r="C141" s="2" t="s">
        <v>40</v>
      </c>
    </row>
    <row r="142" spans="1:3">
      <c r="A142" s="2">
        <v>141</v>
      </c>
      <c r="B142" s="2" t="s">
        <v>40</v>
      </c>
      <c r="C142" s="2" t="s">
        <v>37</v>
      </c>
    </row>
    <row r="143" spans="1:3">
      <c r="A143" s="2">
        <v>142</v>
      </c>
      <c r="B143" s="2" t="s">
        <v>37</v>
      </c>
      <c r="C143" s="2" t="s">
        <v>37</v>
      </c>
    </row>
    <row r="144" spans="1:3">
      <c r="A144" s="2">
        <v>143</v>
      </c>
      <c r="B144" s="2" t="s">
        <v>37</v>
      </c>
      <c r="C144" s="2" t="s">
        <v>37</v>
      </c>
    </row>
    <row r="145" spans="1:3">
      <c r="A145" s="2">
        <v>144</v>
      </c>
      <c r="B145" s="2" t="s">
        <v>40</v>
      </c>
      <c r="C145" s="2" t="s">
        <v>37</v>
      </c>
    </row>
    <row r="146" spans="1:3">
      <c r="A146" s="2">
        <v>145</v>
      </c>
      <c r="B146" s="2" t="s">
        <v>40</v>
      </c>
      <c r="C146" s="2" t="s">
        <v>40</v>
      </c>
    </row>
    <row r="147" spans="1:3">
      <c r="A147" s="2">
        <v>146</v>
      </c>
      <c r="B147" s="2" t="s">
        <v>40</v>
      </c>
      <c r="C147" s="2" t="s">
        <v>37</v>
      </c>
    </row>
    <row r="148" spans="1:3">
      <c r="A148" s="2">
        <v>147</v>
      </c>
      <c r="B148" s="2" t="s">
        <v>40</v>
      </c>
      <c r="C148" s="2" t="s">
        <v>37</v>
      </c>
    </row>
    <row r="149" spans="1:3">
      <c r="A149" s="2">
        <v>148</v>
      </c>
      <c r="B149" s="2" t="s">
        <v>40</v>
      </c>
      <c r="C149" s="2" t="s">
        <v>40</v>
      </c>
    </row>
    <row r="150" spans="1:3">
      <c r="A150" s="2">
        <v>149</v>
      </c>
      <c r="B150" s="2" t="s">
        <v>40</v>
      </c>
      <c r="C150" s="2" t="s">
        <v>37</v>
      </c>
    </row>
    <row r="151" spans="1:3">
      <c r="A151" s="2">
        <v>150</v>
      </c>
      <c r="B151" s="2" t="s">
        <v>37</v>
      </c>
      <c r="C151" s="2" t="s">
        <v>37</v>
      </c>
    </row>
    <row r="152" spans="1:3">
      <c r="A152" s="2">
        <v>151</v>
      </c>
      <c r="B152" s="2" t="s">
        <v>40</v>
      </c>
      <c r="C152" s="2" t="s">
        <v>40</v>
      </c>
    </row>
    <row r="153" spans="1:3">
      <c r="A153" s="2">
        <v>152</v>
      </c>
      <c r="B153" s="2" t="s">
        <v>40</v>
      </c>
      <c r="C153" s="2" t="s">
        <v>37</v>
      </c>
    </row>
    <row r="154" spans="1:3">
      <c r="A154" s="2">
        <v>153</v>
      </c>
      <c r="B154" s="2" t="s">
        <v>37</v>
      </c>
      <c r="C154" s="2" t="s">
        <v>37</v>
      </c>
    </row>
    <row r="155" spans="1:3">
      <c r="A155" s="2">
        <v>154</v>
      </c>
      <c r="B155" s="2" t="s">
        <v>37</v>
      </c>
      <c r="C155" s="2" t="s">
        <v>37</v>
      </c>
    </row>
    <row r="156" spans="1:3">
      <c r="A156" s="2">
        <v>155</v>
      </c>
      <c r="B156" s="2" t="s">
        <v>37</v>
      </c>
      <c r="C156" s="2" t="s">
        <v>37</v>
      </c>
    </row>
    <row r="157" spans="1:3">
      <c r="A157" s="2">
        <v>156</v>
      </c>
      <c r="B157" s="2" t="s">
        <v>40</v>
      </c>
      <c r="C157" s="2" t="s">
        <v>40</v>
      </c>
    </row>
    <row r="158" spans="1:3">
      <c r="A158" s="2">
        <v>157</v>
      </c>
      <c r="B158" s="2" t="s">
        <v>37</v>
      </c>
      <c r="C158" s="2" t="s">
        <v>37</v>
      </c>
    </row>
    <row r="159" spans="1:3">
      <c r="A159" s="2">
        <v>158</v>
      </c>
      <c r="B159" s="2" t="s">
        <v>37</v>
      </c>
      <c r="C159" s="2" t="s">
        <v>40</v>
      </c>
    </row>
    <row r="160" spans="1:3">
      <c r="A160" s="2">
        <v>159</v>
      </c>
      <c r="B160" s="2" t="s">
        <v>37</v>
      </c>
      <c r="C160" s="2" t="s">
        <v>37</v>
      </c>
    </row>
    <row r="161" spans="1:3">
      <c r="A161" s="2">
        <v>160</v>
      </c>
      <c r="B161" s="2" t="s">
        <v>37</v>
      </c>
      <c r="C161" s="2" t="s">
        <v>37</v>
      </c>
    </row>
    <row r="162" spans="1:3">
      <c r="A162" s="2">
        <v>161</v>
      </c>
      <c r="B162" s="2" t="s">
        <v>37</v>
      </c>
      <c r="C162" s="2" t="s">
        <v>37</v>
      </c>
    </row>
    <row r="163" spans="1:3">
      <c r="A163" s="2">
        <v>162</v>
      </c>
      <c r="B163" s="2" t="s">
        <v>37</v>
      </c>
      <c r="C163" s="2" t="s">
        <v>37</v>
      </c>
    </row>
    <row r="164" spans="1:3">
      <c r="A164" s="2">
        <v>163</v>
      </c>
      <c r="B164" s="2" t="s">
        <v>37</v>
      </c>
      <c r="C164" s="2" t="s">
        <v>40</v>
      </c>
    </row>
    <row r="165" spans="1:3">
      <c r="A165" s="2">
        <v>164</v>
      </c>
      <c r="B165" s="2" t="s">
        <v>37</v>
      </c>
      <c r="C165" s="2" t="s">
        <v>37</v>
      </c>
    </row>
    <row r="166" spans="1:3">
      <c r="A166" s="2">
        <v>165</v>
      </c>
      <c r="B166" s="2" t="s">
        <v>40</v>
      </c>
      <c r="C166" s="2" t="s">
        <v>37</v>
      </c>
    </row>
    <row r="167" spans="1:3">
      <c r="A167" s="2">
        <v>166</v>
      </c>
      <c r="B167" s="2" t="s">
        <v>40</v>
      </c>
      <c r="C167" s="2" t="s">
        <v>37</v>
      </c>
    </row>
    <row r="168" spans="1:3">
      <c r="A168" s="2">
        <v>167</v>
      </c>
      <c r="B168" s="2" t="s">
        <v>37</v>
      </c>
      <c r="C168" s="2" t="s">
        <v>37</v>
      </c>
    </row>
    <row r="169" spans="1:3">
      <c r="A169" s="2">
        <v>168</v>
      </c>
      <c r="B169" s="2" t="s">
        <v>37</v>
      </c>
      <c r="C169" s="2" t="s">
        <v>37</v>
      </c>
    </row>
    <row r="170" spans="1:3">
      <c r="A170" s="2">
        <v>169</v>
      </c>
      <c r="B170" s="2" t="s">
        <v>37</v>
      </c>
      <c r="C170" s="2" t="s">
        <v>37</v>
      </c>
    </row>
    <row r="171" spans="1:3">
      <c r="A171" s="2">
        <v>170</v>
      </c>
      <c r="B171" s="2" t="s">
        <v>40</v>
      </c>
      <c r="C171" s="2" t="s">
        <v>37</v>
      </c>
    </row>
    <row r="172" spans="1:3">
      <c r="A172" s="2">
        <v>171</v>
      </c>
      <c r="B172" s="2" t="s">
        <v>37</v>
      </c>
      <c r="C172" s="2" t="s">
        <v>37</v>
      </c>
    </row>
    <row r="173" spans="1:3">
      <c r="A173" s="2">
        <v>172</v>
      </c>
      <c r="B173" s="2" t="s">
        <v>40</v>
      </c>
      <c r="C173" s="2" t="s">
        <v>37</v>
      </c>
    </row>
    <row r="174" spans="1:3">
      <c r="A174" s="2">
        <v>173</v>
      </c>
      <c r="B174" s="2" t="s">
        <v>40</v>
      </c>
      <c r="C174" s="2" t="s">
        <v>37</v>
      </c>
    </row>
    <row r="175" spans="1:3">
      <c r="A175" s="2">
        <v>174</v>
      </c>
      <c r="B175" s="2" t="s">
        <v>40</v>
      </c>
      <c r="C175" s="2" t="s">
        <v>37</v>
      </c>
    </row>
    <row r="176" spans="1:3">
      <c r="A176" s="2">
        <v>175</v>
      </c>
      <c r="B176" s="2" t="s">
        <v>37</v>
      </c>
      <c r="C176" s="2" t="s">
        <v>37</v>
      </c>
    </row>
    <row r="177" spans="1:3">
      <c r="A177" s="2">
        <v>176</v>
      </c>
      <c r="B177" s="2" t="s">
        <v>37</v>
      </c>
      <c r="C177" s="2" t="s">
        <v>37</v>
      </c>
    </row>
    <row r="178" spans="1:3">
      <c r="A178" s="2">
        <v>177</v>
      </c>
      <c r="B178" s="2" t="s">
        <v>37</v>
      </c>
      <c r="C178" s="2" t="s">
        <v>37</v>
      </c>
    </row>
    <row r="179" spans="1:3">
      <c r="A179" s="2">
        <v>178</v>
      </c>
      <c r="B179" s="2" t="s">
        <v>37</v>
      </c>
      <c r="C179" s="2" t="s">
        <v>40</v>
      </c>
    </row>
    <row r="180" spans="1:3">
      <c r="A180" s="2">
        <v>179</v>
      </c>
      <c r="B180" s="2" t="s">
        <v>40</v>
      </c>
      <c r="C180" s="2" t="s">
        <v>40</v>
      </c>
    </row>
    <row r="181" spans="1:3">
      <c r="A181" s="2">
        <v>180</v>
      </c>
      <c r="B181" s="2" t="s">
        <v>40</v>
      </c>
      <c r="C181" s="2" t="s">
        <v>40</v>
      </c>
    </row>
    <row r="182" spans="1:3">
      <c r="A182" s="2">
        <v>181</v>
      </c>
      <c r="B182" s="2" t="s">
        <v>37</v>
      </c>
      <c r="C182" s="2" t="s">
        <v>37</v>
      </c>
    </row>
    <row r="183" spans="1:3">
      <c r="A183" s="2">
        <v>182</v>
      </c>
      <c r="B183" s="2" t="s">
        <v>40</v>
      </c>
      <c r="C183" s="2" t="s">
        <v>40</v>
      </c>
    </row>
    <row r="184" spans="1:3">
      <c r="A184" s="2">
        <v>183</v>
      </c>
      <c r="B184" s="2" t="s">
        <v>40</v>
      </c>
      <c r="C184" s="2" t="s">
        <v>40</v>
      </c>
    </row>
    <row r="185" spans="1:3">
      <c r="A185" s="2">
        <v>184</v>
      </c>
      <c r="B185" s="2" t="s">
        <v>40</v>
      </c>
      <c r="C185" s="2" t="s">
        <v>37</v>
      </c>
    </row>
    <row r="186" spans="1:3">
      <c r="A186" s="2">
        <v>185</v>
      </c>
      <c r="B186" s="2" t="s">
        <v>37</v>
      </c>
      <c r="C186" s="2" t="s">
        <v>37</v>
      </c>
    </row>
    <row r="187" spans="1:3">
      <c r="A187" s="2">
        <v>186</v>
      </c>
      <c r="B187" s="2" t="s">
        <v>37</v>
      </c>
      <c r="C187" s="2" t="s">
        <v>40</v>
      </c>
    </row>
    <row r="188" spans="1:3">
      <c r="A188" s="2">
        <v>187</v>
      </c>
      <c r="B188" s="2" t="s">
        <v>40</v>
      </c>
      <c r="C188" s="2" t="s">
        <v>40</v>
      </c>
    </row>
    <row r="189" spans="1:3">
      <c r="A189" s="2">
        <v>188</v>
      </c>
      <c r="B189" s="2" t="s">
        <v>37</v>
      </c>
      <c r="C189" s="2" t="s">
        <v>37</v>
      </c>
    </row>
    <row r="190" spans="1:3">
      <c r="A190" s="2">
        <v>189</v>
      </c>
      <c r="B190" s="2" t="s">
        <v>37</v>
      </c>
      <c r="C190" s="2" t="s">
        <v>37</v>
      </c>
    </row>
    <row r="191" spans="1:3">
      <c r="A191" s="2">
        <v>190</v>
      </c>
      <c r="B191" s="2" t="s">
        <v>37</v>
      </c>
      <c r="C191" s="2" t="s">
        <v>37</v>
      </c>
    </row>
    <row r="192" spans="1:3">
      <c r="A192" s="2">
        <v>191</v>
      </c>
      <c r="B192" s="2" t="s">
        <v>37</v>
      </c>
      <c r="C192" s="2" t="s">
        <v>37</v>
      </c>
    </row>
    <row r="193" spans="1:3">
      <c r="A193" s="2">
        <v>192</v>
      </c>
      <c r="B193" s="2" t="s">
        <v>37</v>
      </c>
      <c r="C193" s="2" t="s">
        <v>40</v>
      </c>
    </row>
    <row r="194" spans="1:3">
      <c r="A194" s="2">
        <v>193</v>
      </c>
      <c r="B194" s="2" t="s">
        <v>40</v>
      </c>
      <c r="C194" s="2" t="s">
        <v>37</v>
      </c>
    </row>
    <row r="195" spans="1:3">
      <c r="A195" s="2">
        <v>194</v>
      </c>
      <c r="B195" s="2" t="s">
        <v>37</v>
      </c>
      <c r="C195" s="2" t="s">
        <v>37</v>
      </c>
    </row>
    <row r="196" spans="1:3">
      <c r="A196" s="2">
        <v>195</v>
      </c>
      <c r="B196" s="2" t="s">
        <v>40</v>
      </c>
      <c r="C196" s="2" t="s">
        <v>40</v>
      </c>
    </row>
    <row r="197" spans="1:3">
      <c r="A197" s="2">
        <v>196</v>
      </c>
      <c r="B197" s="2" t="s">
        <v>40</v>
      </c>
      <c r="C197" s="2" t="s">
        <v>37</v>
      </c>
    </row>
    <row r="198" spans="1:3">
      <c r="A198" s="2">
        <v>197</v>
      </c>
      <c r="B198" s="2" t="s">
        <v>37</v>
      </c>
      <c r="C198" s="2" t="s">
        <v>37</v>
      </c>
    </row>
    <row r="199" spans="1:3">
      <c r="A199" s="2">
        <v>198</v>
      </c>
      <c r="B199" s="2" t="s">
        <v>37</v>
      </c>
      <c r="C199" s="2" t="s">
        <v>37</v>
      </c>
    </row>
    <row r="200" spans="1:3">
      <c r="A200" s="2">
        <v>199</v>
      </c>
      <c r="B200" s="2" t="s">
        <v>37</v>
      </c>
      <c r="C200" s="2" t="s">
        <v>37</v>
      </c>
    </row>
    <row r="201" spans="1:3">
      <c r="A201" s="2">
        <v>200</v>
      </c>
      <c r="B201" s="2" t="s">
        <v>37</v>
      </c>
      <c r="C201" s="2" t="s">
        <v>37</v>
      </c>
    </row>
    <row r="202" spans="1:3">
      <c r="A202" s="2">
        <v>201</v>
      </c>
      <c r="B202" s="2" t="s">
        <v>40</v>
      </c>
      <c r="C202" s="2" t="s">
        <v>37</v>
      </c>
    </row>
    <row r="203" spans="1:3">
      <c r="A203" s="2">
        <v>202</v>
      </c>
      <c r="B203" s="2" t="s">
        <v>40</v>
      </c>
      <c r="C203" s="2" t="s">
        <v>37</v>
      </c>
    </row>
    <row r="204" spans="1:3">
      <c r="A204" s="2">
        <v>203</v>
      </c>
      <c r="B204" s="2" t="s">
        <v>37</v>
      </c>
      <c r="C204" s="2" t="s">
        <v>37</v>
      </c>
    </row>
    <row r="205" spans="1:3">
      <c r="A205" s="2">
        <v>204</v>
      </c>
      <c r="B205" s="2" t="s">
        <v>40</v>
      </c>
      <c r="C205" s="2" t="s">
        <v>37</v>
      </c>
    </row>
    <row r="206" spans="1:3">
      <c r="A206" s="2">
        <v>205</v>
      </c>
      <c r="B206" s="2" t="s">
        <v>37</v>
      </c>
      <c r="C206" s="2" t="s">
        <v>37</v>
      </c>
    </row>
    <row r="207" spans="1:3">
      <c r="A207" s="2">
        <v>206</v>
      </c>
      <c r="B207" s="2" t="s">
        <v>37</v>
      </c>
      <c r="C207" s="2" t="s">
        <v>40</v>
      </c>
    </row>
    <row r="208" spans="1:3">
      <c r="A208" s="2">
        <v>207</v>
      </c>
      <c r="B208" s="2" t="s">
        <v>37</v>
      </c>
      <c r="C208" s="2" t="s">
        <v>40</v>
      </c>
    </row>
    <row r="209" spans="1:3">
      <c r="A209" s="2">
        <v>208</v>
      </c>
      <c r="B209" s="2" t="s">
        <v>37</v>
      </c>
      <c r="C209" s="2" t="s">
        <v>37</v>
      </c>
    </row>
    <row r="210" spans="1:3">
      <c r="A210" s="2">
        <v>209</v>
      </c>
      <c r="B210" s="2" t="s">
        <v>40</v>
      </c>
      <c r="C210" s="2" t="s">
        <v>40</v>
      </c>
    </row>
    <row r="211" spans="1:3">
      <c r="A211" s="2">
        <v>210</v>
      </c>
      <c r="B211" s="2" t="s">
        <v>37</v>
      </c>
      <c r="C211" s="2" t="s">
        <v>37</v>
      </c>
    </row>
    <row r="212" spans="1:3">
      <c r="A212" s="2">
        <v>211</v>
      </c>
      <c r="B212" s="2" t="s">
        <v>37</v>
      </c>
      <c r="C212" s="2" t="s">
        <v>37</v>
      </c>
    </row>
    <row r="213" spans="1:3">
      <c r="A213" s="2">
        <v>212</v>
      </c>
      <c r="B213" s="2" t="s">
        <v>40</v>
      </c>
      <c r="C213" s="2" t="s">
        <v>37</v>
      </c>
    </row>
    <row r="214" spans="1:3">
      <c r="A214" s="2">
        <v>213</v>
      </c>
      <c r="B214" s="2" t="s">
        <v>37</v>
      </c>
      <c r="C214" s="2" t="s">
        <v>37</v>
      </c>
    </row>
    <row r="215" spans="1:3">
      <c r="A215" s="2">
        <v>214</v>
      </c>
      <c r="B215" s="2" t="s">
        <v>40</v>
      </c>
      <c r="C215" s="2" t="s">
        <v>37</v>
      </c>
    </row>
    <row r="216" spans="1:3">
      <c r="A216" s="2">
        <v>215</v>
      </c>
      <c r="B216" s="2" t="s">
        <v>40</v>
      </c>
      <c r="C216" s="2" t="s">
        <v>37</v>
      </c>
    </row>
    <row r="217" spans="1:3">
      <c r="A217" s="2">
        <v>216</v>
      </c>
      <c r="B217" s="2" t="s">
        <v>40</v>
      </c>
      <c r="C217" s="2" t="s">
        <v>37</v>
      </c>
    </row>
    <row r="218" spans="1:3">
      <c r="A218" s="2">
        <v>217</v>
      </c>
      <c r="B218" s="2" t="s">
        <v>37</v>
      </c>
      <c r="C218" s="2" t="s">
        <v>37</v>
      </c>
    </row>
    <row r="219" spans="1:3">
      <c r="A219" s="2">
        <v>218</v>
      </c>
      <c r="B219" s="2" t="s">
        <v>37</v>
      </c>
      <c r="C219" s="2" t="s">
        <v>37</v>
      </c>
    </row>
    <row r="220" spans="1:3">
      <c r="A220" s="2">
        <v>219</v>
      </c>
      <c r="B220" s="2" t="s">
        <v>40</v>
      </c>
      <c r="C220" s="2" t="s">
        <v>40</v>
      </c>
    </row>
    <row r="221" spans="1:3">
      <c r="A221" s="2">
        <v>220</v>
      </c>
      <c r="B221" s="2" t="s">
        <v>40</v>
      </c>
      <c r="C221" s="2" t="s">
        <v>37</v>
      </c>
    </row>
    <row r="222" spans="1:3">
      <c r="A222" s="2">
        <v>221</v>
      </c>
      <c r="B222" s="2" t="s">
        <v>40</v>
      </c>
      <c r="C222" s="2" t="s">
        <v>40</v>
      </c>
    </row>
    <row r="223" spans="1:3">
      <c r="A223" s="2">
        <v>222</v>
      </c>
      <c r="B223" s="2" t="s">
        <v>37</v>
      </c>
      <c r="C223" s="2" t="s">
        <v>37</v>
      </c>
    </row>
    <row r="224" spans="1:3">
      <c r="A224" s="2">
        <v>223</v>
      </c>
      <c r="B224" s="2" t="s">
        <v>37</v>
      </c>
      <c r="C224" s="2" t="s">
        <v>37</v>
      </c>
    </row>
    <row r="225" spans="1:3">
      <c r="A225" s="2">
        <v>224</v>
      </c>
      <c r="B225" s="2" t="s">
        <v>37</v>
      </c>
      <c r="C225" s="2" t="s">
        <v>40</v>
      </c>
    </row>
    <row r="226" spans="1:3">
      <c r="A226" s="2">
        <v>225</v>
      </c>
      <c r="B226" s="2" t="s">
        <v>37</v>
      </c>
      <c r="C226" s="2" t="s">
        <v>37</v>
      </c>
    </row>
    <row r="227" spans="1:3">
      <c r="A227" s="2">
        <v>226</v>
      </c>
      <c r="B227" s="2" t="s">
        <v>37</v>
      </c>
      <c r="C227" s="2" t="s">
        <v>37</v>
      </c>
    </row>
    <row r="228" spans="1:3">
      <c r="A228" s="2">
        <v>227</v>
      </c>
      <c r="B228" s="2" t="s">
        <v>40</v>
      </c>
      <c r="C228" s="2" t="s">
        <v>40</v>
      </c>
    </row>
    <row r="229" spans="1:3">
      <c r="A229" s="2">
        <v>228</v>
      </c>
      <c r="B229" s="2" t="s">
        <v>37</v>
      </c>
      <c r="C229" s="2" t="s">
        <v>37</v>
      </c>
    </row>
    <row r="230" spans="1:3">
      <c r="A230" s="2">
        <v>229</v>
      </c>
      <c r="B230" s="2" t="s">
        <v>37</v>
      </c>
      <c r="C230" s="2" t="s">
        <v>40</v>
      </c>
    </row>
    <row r="231" spans="1:3">
      <c r="A231" s="2">
        <v>230</v>
      </c>
      <c r="B231" s="2" t="s">
        <v>37</v>
      </c>
      <c r="C231" s="2" t="s">
        <v>37</v>
      </c>
    </row>
    <row r="232" spans="1:3">
      <c r="A232" s="2">
        <v>231</v>
      </c>
      <c r="B232" s="2" t="s">
        <v>40</v>
      </c>
      <c r="C232" s="2" t="s">
        <v>37</v>
      </c>
    </row>
    <row r="233" spans="1:3">
      <c r="A233" s="2">
        <v>232</v>
      </c>
      <c r="B233" s="2" t="s">
        <v>37</v>
      </c>
      <c r="C233" s="2" t="s">
        <v>37</v>
      </c>
    </row>
    <row r="234" spans="1:3">
      <c r="A234" s="2">
        <v>233</v>
      </c>
      <c r="B234" s="2" t="s">
        <v>37</v>
      </c>
      <c r="C234" s="2" t="s">
        <v>40</v>
      </c>
    </row>
    <row r="235" spans="1:3">
      <c r="A235" s="2">
        <v>234</v>
      </c>
      <c r="B235" s="2" t="s">
        <v>40</v>
      </c>
      <c r="C235" s="2" t="s">
        <v>37</v>
      </c>
    </row>
    <row r="236" spans="1:3">
      <c r="A236" s="2">
        <v>235</v>
      </c>
      <c r="B236" s="2" t="s">
        <v>40</v>
      </c>
      <c r="C236" s="2" t="s">
        <v>37</v>
      </c>
    </row>
    <row r="237" spans="1:3">
      <c r="A237" s="2">
        <v>236</v>
      </c>
      <c r="B237" s="2" t="s">
        <v>40</v>
      </c>
      <c r="C237" s="2" t="s">
        <v>40</v>
      </c>
    </row>
    <row r="238" spans="1:3">
      <c r="A238" s="2">
        <v>237</v>
      </c>
      <c r="B238" s="2" t="s">
        <v>40</v>
      </c>
      <c r="C238" s="2" t="s">
        <v>40</v>
      </c>
    </row>
    <row r="239" spans="1:3">
      <c r="A239" s="2">
        <v>238</v>
      </c>
      <c r="B239" s="2" t="s">
        <v>40</v>
      </c>
      <c r="C239" s="2" t="s">
        <v>37</v>
      </c>
    </row>
    <row r="240" spans="1:3">
      <c r="A240" s="2">
        <v>239</v>
      </c>
      <c r="B240" s="2" t="s">
        <v>37</v>
      </c>
      <c r="C240" s="2" t="s">
        <v>37</v>
      </c>
    </row>
    <row r="241" spans="1:3">
      <c r="A241" s="2">
        <v>240</v>
      </c>
      <c r="B241" s="2" t="s">
        <v>40</v>
      </c>
      <c r="C241" s="2" t="s">
        <v>37</v>
      </c>
    </row>
    <row r="242" spans="1:3">
      <c r="A242" s="2">
        <v>241</v>
      </c>
      <c r="B242" s="2" t="s">
        <v>40</v>
      </c>
      <c r="C242" s="2" t="s">
        <v>37</v>
      </c>
    </row>
    <row r="243" spans="1:3">
      <c r="A243" s="2">
        <v>242</v>
      </c>
      <c r="B243" s="2" t="s">
        <v>40</v>
      </c>
      <c r="C243" s="2" t="s">
        <v>37</v>
      </c>
    </row>
    <row r="244" spans="1:3">
      <c r="A244" s="2">
        <v>243</v>
      </c>
      <c r="B244" s="2" t="s">
        <v>37</v>
      </c>
      <c r="C244" s="2" t="s">
        <v>37</v>
      </c>
    </row>
    <row r="245" spans="1:3">
      <c r="A245" s="2">
        <v>244</v>
      </c>
      <c r="B245" s="2" t="s">
        <v>37</v>
      </c>
      <c r="C245" s="2" t="s">
        <v>37</v>
      </c>
    </row>
    <row r="246" spans="1:3">
      <c r="A246" s="2">
        <v>245</v>
      </c>
      <c r="B246" s="2" t="s">
        <v>40</v>
      </c>
      <c r="C246" s="2" t="s">
        <v>40</v>
      </c>
    </row>
    <row r="247" spans="1:3">
      <c r="A247" s="2">
        <v>246</v>
      </c>
      <c r="B247" s="2" t="s">
        <v>37</v>
      </c>
      <c r="C247" s="2" t="s">
        <v>37</v>
      </c>
    </row>
    <row r="248" spans="1:3">
      <c r="A248" s="2">
        <v>247</v>
      </c>
      <c r="B248" s="2" t="s">
        <v>37</v>
      </c>
      <c r="C248" s="2" t="s">
        <v>37</v>
      </c>
    </row>
    <row r="249" spans="1:3">
      <c r="A249" s="2">
        <v>248</v>
      </c>
      <c r="B249" s="2" t="s">
        <v>37</v>
      </c>
      <c r="C249" s="2" t="s">
        <v>40</v>
      </c>
    </row>
    <row r="250" spans="1:3">
      <c r="A250" s="2">
        <v>249</v>
      </c>
      <c r="B250" s="2" t="s">
        <v>40</v>
      </c>
      <c r="C250" s="2" t="s">
        <v>37</v>
      </c>
    </row>
    <row r="251" spans="1:3">
      <c r="A251" s="2">
        <v>250</v>
      </c>
      <c r="B251" s="2" t="s">
        <v>40</v>
      </c>
      <c r="C251" s="2" t="s">
        <v>37</v>
      </c>
    </row>
    <row r="252" spans="1:3">
      <c r="A252" s="2">
        <v>251</v>
      </c>
      <c r="B252" s="2" t="s">
        <v>37</v>
      </c>
      <c r="C252" s="2" t="s">
        <v>40</v>
      </c>
    </row>
    <row r="253" spans="1:3">
      <c r="A253" s="2">
        <v>252</v>
      </c>
      <c r="B253" s="2" t="s">
        <v>40</v>
      </c>
      <c r="C253" s="2" t="s">
        <v>37</v>
      </c>
    </row>
    <row r="254" spans="1:3">
      <c r="A254" s="2">
        <v>253</v>
      </c>
      <c r="B254" s="2" t="s">
        <v>40</v>
      </c>
      <c r="C254" s="2" t="s">
        <v>40</v>
      </c>
    </row>
    <row r="255" spans="1:3">
      <c r="A255" s="2">
        <v>254</v>
      </c>
      <c r="B255" s="2" t="s">
        <v>40</v>
      </c>
      <c r="C255" s="2" t="s">
        <v>37</v>
      </c>
    </row>
    <row r="256" spans="1:3">
      <c r="A256" s="2">
        <v>255</v>
      </c>
      <c r="B256" s="2" t="s">
        <v>37</v>
      </c>
      <c r="C256" s="2" t="s">
        <v>37</v>
      </c>
    </row>
    <row r="257" spans="1:3">
      <c r="A257" s="2">
        <v>256</v>
      </c>
      <c r="B257" s="2" t="s">
        <v>37</v>
      </c>
      <c r="C257" s="2" t="s">
        <v>37</v>
      </c>
    </row>
    <row r="258" spans="1:3">
      <c r="A258" s="2">
        <v>257</v>
      </c>
      <c r="B258" s="2" t="s">
        <v>40</v>
      </c>
      <c r="C258" s="2" t="s">
        <v>37</v>
      </c>
    </row>
    <row r="259" spans="1:3">
      <c r="A259" s="2">
        <v>258</v>
      </c>
      <c r="B259" s="2" t="s">
        <v>37</v>
      </c>
      <c r="C259" s="2" t="s">
        <v>37</v>
      </c>
    </row>
    <row r="260" spans="1:3">
      <c r="A260" s="2">
        <v>259</v>
      </c>
      <c r="B260" s="2" t="s">
        <v>40</v>
      </c>
      <c r="C260" s="2" t="s">
        <v>40</v>
      </c>
    </row>
    <row r="261" spans="1:3">
      <c r="A261" s="2">
        <v>260</v>
      </c>
      <c r="B261" s="2" t="s">
        <v>40</v>
      </c>
      <c r="C261" s="2" t="s">
        <v>37</v>
      </c>
    </row>
    <row r="262" spans="1:3">
      <c r="A262" s="2">
        <v>261</v>
      </c>
      <c r="B262" s="2" t="s">
        <v>37</v>
      </c>
      <c r="C262" s="2" t="s">
        <v>40</v>
      </c>
    </row>
    <row r="263" spans="1:3">
      <c r="A263" s="2">
        <v>262</v>
      </c>
      <c r="B263" s="2" t="s">
        <v>37</v>
      </c>
      <c r="C263" s="2" t="s">
        <v>40</v>
      </c>
    </row>
    <row r="264" spans="1:3">
      <c r="A264" s="2">
        <v>263</v>
      </c>
      <c r="B264" s="2" t="s">
        <v>37</v>
      </c>
      <c r="C264" s="2" t="s">
        <v>40</v>
      </c>
    </row>
    <row r="265" spans="1:3">
      <c r="A265" s="2">
        <v>264</v>
      </c>
      <c r="B265" s="2" t="s">
        <v>40</v>
      </c>
      <c r="C265" s="2" t="s">
        <v>37</v>
      </c>
    </row>
    <row r="266" spans="1:3">
      <c r="A266" s="2">
        <v>265</v>
      </c>
      <c r="B266" s="2" t="s">
        <v>40</v>
      </c>
      <c r="C266" s="2" t="s">
        <v>37</v>
      </c>
    </row>
    <row r="267" spans="1:3">
      <c r="A267" s="2">
        <v>266</v>
      </c>
      <c r="B267" s="2" t="s">
        <v>40</v>
      </c>
      <c r="C267" s="2" t="s">
        <v>37</v>
      </c>
    </row>
    <row r="268" spans="1:3">
      <c r="A268" s="2">
        <v>267</v>
      </c>
      <c r="B268" s="2" t="s">
        <v>40</v>
      </c>
      <c r="C268" s="2" t="s">
        <v>37</v>
      </c>
    </row>
    <row r="269" spans="1:3">
      <c r="A269" s="2">
        <v>268</v>
      </c>
      <c r="B269" s="2" t="s">
        <v>40</v>
      </c>
      <c r="C269" s="2" t="s">
        <v>40</v>
      </c>
    </row>
    <row r="270" spans="1:3">
      <c r="A270" s="2">
        <v>269</v>
      </c>
      <c r="B270" s="2" t="s">
        <v>40</v>
      </c>
      <c r="C270" s="2" t="s">
        <v>37</v>
      </c>
    </row>
    <row r="271" spans="1:3">
      <c r="A271" s="2">
        <v>270</v>
      </c>
      <c r="B271" s="2" t="s">
        <v>40</v>
      </c>
      <c r="C271" s="2" t="s">
        <v>40</v>
      </c>
    </row>
    <row r="272" spans="1:3">
      <c r="A272" s="2">
        <v>271</v>
      </c>
      <c r="B272" s="2" t="s">
        <v>40</v>
      </c>
      <c r="C272" s="2" t="s">
        <v>40</v>
      </c>
    </row>
    <row r="273" spans="1:3">
      <c r="A273" s="2">
        <v>272</v>
      </c>
      <c r="B273" s="2" t="s">
        <v>40</v>
      </c>
      <c r="C273" s="2" t="s">
        <v>37</v>
      </c>
    </row>
    <row r="274" spans="1:3">
      <c r="A274" s="2">
        <v>273</v>
      </c>
      <c r="B274" s="2" t="s">
        <v>37</v>
      </c>
      <c r="C274" s="2" t="s">
        <v>40</v>
      </c>
    </row>
    <row r="275" spans="1:3">
      <c r="A275" s="2">
        <v>274</v>
      </c>
      <c r="B275" s="2" t="s">
        <v>37</v>
      </c>
      <c r="C275" s="2" t="s">
        <v>37</v>
      </c>
    </row>
    <row r="276" spans="1:3">
      <c r="A276" s="2">
        <v>275</v>
      </c>
      <c r="B276" s="2" t="s">
        <v>37</v>
      </c>
      <c r="C276" s="2" t="s">
        <v>37</v>
      </c>
    </row>
    <row r="277" spans="1:3">
      <c r="A277" s="2">
        <v>276</v>
      </c>
      <c r="B277" s="2" t="s">
        <v>37</v>
      </c>
      <c r="C277" s="2" t="s">
        <v>37</v>
      </c>
    </row>
    <row r="278" spans="1:3">
      <c r="A278" s="2">
        <v>277</v>
      </c>
      <c r="B278" s="2" t="s">
        <v>37</v>
      </c>
      <c r="C278" s="2" t="s">
        <v>37</v>
      </c>
    </row>
    <row r="279" spans="1:3">
      <c r="A279" s="2">
        <v>278</v>
      </c>
      <c r="B279" s="2" t="s">
        <v>40</v>
      </c>
      <c r="C279" s="2" t="s">
        <v>37</v>
      </c>
    </row>
    <row r="280" spans="1:3">
      <c r="A280" s="2">
        <v>279</v>
      </c>
      <c r="B280" s="2" t="s">
        <v>37</v>
      </c>
      <c r="C280" s="2" t="s">
        <v>37</v>
      </c>
    </row>
    <row r="281" spans="1:3">
      <c r="A281" s="2">
        <v>280</v>
      </c>
      <c r="B281" s="2" t="s">
        <v>37</v>
      </c>
      <c r="C281" s="2" t="s">
        <v>40</v>
      </c>
    </row>
    <row r="282" spans="1:3">
      <c r="A282" s="2">
        <v>281</v>
      </c>
      <c r="B282" s="2" t="s">
        <v>37</v>
      </c>
      <c r="C282" s="2" t="s">
        <v>37</v>
      </c>
    </row>
    <row r="283" spans="1:3">
      <c r="A283" s="2">
        <v>282</v>
      </c>
      <c r="B283" s="2" t="s">
        <v>37</v>
      </c>
      <c r="C283" s="2" t="s">
        <v>37</v>
      </c>
    </row>
    <row r="284" spans="1:3">
      <c r="A284" s="2">
        <v>283</v>
      </c>
      <c r="B284" s="2" t="s">
        <v>40</v>
      </c>
      <c r="C284" s="2" t="s">
        <v>40</v>
      </c>
    </row>
    <row r="285" spans="1:3">
      <c r="A285" s="2">
        <v>284</v>
      </c>
      <c r="B285" s="2" t="s">
        <v>37</v>
      </c>
      <c r="C285" s="2" t="s">
        <v>37</v>
      </c>
    </row>
    <row r="286" spans="1:3">
      <c r="A286" s="2">
        <v>285</v>
      </c>
      <c r="B286" s="2" t="s">
        <v>37</v>
      </c>
      <c r="C286" s="2" t="s">
        <v>40</v>
      </c>
    </row>
    <row r="287" spans="1:3">
      <c r="A287" s="2">
        <v>286</v>
      </c>
      <c r="B287" s="2" t="s">
        <v>37</v>
      </c>
      <c r="C287" s="2" t="s">
        <v>37</v>
      </c>
    </row>
    <row r="288" spans="1:3">
      <c r="A288" s="2">
        <v>287</v>
      </c>
      <c r="B288" s="2" t="s">
        <v>40</v>
      </c>
      <c r="C288" s="2" t="s">
        <v>37</v>
      </c>
    </row>
    <row r="289" spans="1:3">
      <c r="A289" s="2">
        <v>288</v>
      </c>
      <c r="B289" s="2" t="s">
        <v>37</v>
      </c>
      <c r="C289" s="2" t="s">
        <v>40</v>
      </c>
    </row>
    <row r="290" spans="1:3">
      <c r="A290" s="2">
        <v>289</v>
      </c>
      <c r="B290" s="2" t="s">
        <v>40</v>
      </c>
      <c r="C290" s="2" t="s">
        <v>37</v>
      </c>
    </row>
    <row r="291" spans="1:3">
      <c r="A291" s="2">
        <v>290</v>
      </c>
      <c r="B291" s="2" t="s">
        <v>37</v>
      </c>
      <c r="C291" s="2" t="s">
        <v>37</v>
      </c>
    </row>
    <row r="292" spans="1:3">
      <c r="A292" s="2">
        <v>291</v>
      </c>
      <c r="B292" s="2" t="s">
        <v>40</v>
      </c>
      <c r="C292" s="2" t="s">
        <v>37</v>
      </c>
    </row>
    <row r="293" spans="1:3">
      <c r="A293" s="2">
        <v>292</v>
      </c>
      <c r="B293" s="2" t="s">
        <v>40</v>
      </c>
      <c r="C293" s="2" t="s">
        <v>37</v>
      </c>
    </row>
    <row r="294" spans="1:3">
      <c r="A294" s="2">
        <v>293</v>
      </c>
      <c r="B294" s="2" t="s">
        <v>37</v>
      </c>
      <c r="C294" s="2" t="s">
        <v>37</v>
      </c>
    </row>
    <row r="295" spans="1:3">
      <c r="A295" s="2">
        <v>294</v>
      </c>
      <c r="B295" s="2" t="s">
        <v>40</v>
      </c>
      <c r="C295" s="2" t="s">
        <v>37</v>
      </c>
    </row>
    <row r="296" spans="1:3">
      <c r="A296" s="2">
        <v>295</v>
      </c>
      <c r="B296" s="2" t="s">
        <v>37</v>
      </c>
      <c r="C296" s="2" t="s">
        <v>37</v>
      </c>
    </row>
    <row r="297" spans="1:3">
      <c r="A297" s="2">
        <v>296</v>
      </c>
      <c r="B297" s="2" t="s">
        <v>37</v>
      </c>
      <c r="C297" s="2" t="s">
        <v>40</v>
      </c>
    </row>
    <row r="298" spans="1:3">
      <c r="A298" s="2">
        <v>297</v>
      </c>
      <c r="B298" s="2" t="s">
        <v>37</v>
      </c>
      <c r="C298" s="2" t="s">
        <v>37</v>
      </c>
    </row>
    <row r="299" spans="1:3">
      <c r="A299" s="2">
        <v>298</v>
      </c>
      <c r="B299" s="2" t="s">
        <v>40</v>
      </c>
      <c r="C299" s="2" t="s">
        <v>40</v>
      </c>
    </row>
    <row r="300" spans="1:3">
      <c r="A300" s="2">
        <v>299</v>
      </c>
      <c r="B300" s="2" t="s">
        <v>37</v>
      </c>
      <c r="C300" s="2" t="s">
        <v>37</v>
      </c>
    </row>
    <row r="301" spans="1:3">
      <c r="A301" s="2">
        <v>300</v>
      </c>
      <c r="B301" s="2" t="s">
        <v>40</v>
      </c>
      <c r="C301" s="2" t="s">
        <v>40</v>
      </c>
    </row>
  </sheetData>
  <phoneticPr fontId="1" type="noConversion"/>
  <printOptions headings="1" gridLines="1"/>
  <pageMargins left="0.7" right="0.7" top="0.75" bottom="0.75" header="0.3" footer="0.3"/>
  <pageSetup scale="1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90EE-A0B0-4E10-B0F7-0F8206FCD2EF}">
  <dimension ref="B2:L84"/>
  <sheetViews>
    <sheetView topLeftCell="A61" workbookViewId="0">
      <selection activeCell="D83" sqref="D83"/>
    </sheetView>
  </sheetViews>
  <sheetFormatPr defaultRowHeight="14.5"/>
  <cols>
    <col min="2" max="2" width="11.81640625" bestFit="1" customWidth="1"/>
  </cols>
  <sheetData>
    <row r="2" spans="2:2">
      <c r="B2" t="s">
        <v>63</v>
      </c>
    </row>
    <row r="3" spans="2:2">
      <c r="B3" s="24" t="s">
        <v>64</v>
      </c>
    </row>
    <row r="4" spans="2:2">
      <c r="B4" s="24" t="s">
        <v>90</v>
      </c>
    </row>
    <row r="5" spans="2:2">
      <c r="B5" t="s">
        <v>65</v>
      </c>
    </row>
    <row r="6" spans="2:2">
      <c r="B6" s="24" t="s">
        <v>66</v>
      </c>
    </row>
    <row r="7" spans="2:2">
      <c r="B7" t="s">
        <v>67</v>
      </c>
    </row>
    <row r="8" spans="2:2">
      <c r="B8" s="24" t="s">
        <v>68</v>
      </c>
    </row>
    <row r="9" spans="2:2">
      <c r="B9" s="24" t="s">
        <v>69</v>
      </c>
    </row>
    <row r="10" spans="2:2">
      <c r="B10" s="24" t="s">
        <v>70</v>
      </c>
    </row>
    <row r="11" spans="2:2">
      <c r="B11" t="s">
        <v>71</v>
      </c>
    </row>
    <row r="12" spans="2:2">
      <c r="B12" s="24" t="s">
        <v>72</v>
      </c>
    </row>
    <row r="13" spans="2:2">
      <c r="B13" t="s">
        <v>71</v>
      </c>
    </row>
    <row r="16" spans="2:2">
      <c r="B16" t="s">
        <v>73</v>
      </c>
    </row>
    <row r="17" spans="2:11">
      <c r="B17" s="24" t="s">
        <v>74</v>
      </c>
    </row>
    <row r="18" spans="2:11">
      <c r="B18" s="24" t="s">
        <v>75</v>
      </c>
    </row>
    <row r="19" spans="2:11">
      <c r="B19" s="24" t="s">
        <v>76</v>
      </c>
    </row>
    <row r="21" spans="2:11">
      <c r="B21" t="s">
        <v>77</v>
      </c>
    </row>
    <row r="23" spans="2:11">
      <c r="B23" t="s">
        <v>78</v>
      </c>
    </row>
    <row r="26" spans="2:11">
      <c r="B26" t="s">
        <v>79</v>
      </c>
    </row>
    <row r="28" spans="2:11">
      <c r="B28" t="s">
        <v>80</v>
      </c>
    </row>
    <row r="29" spans="2:11">
      <c r="C29" t="s">
        <v>81</v>
      </c>
      <c r="K29" t="s">
        <v>91</v>
      </c>
    </row>
    <row r="31" spans="2:11">
      <c r="B31" t="s">
        <v>82</v>
      </c>
    </row>
    <row r="33" spans="2:10">
      <c r="B33" t="s">
        <v>83</v>
      </c>
      <c r="J33" s="24" t="s">
        <v>84</v>
      </c>
    </row>
    <row r="35" spans="2:10">
      <c r="B35" t="s">
        <v>85</v>
      </c>
    </row>
    <row r="37" spans="2:10">
      <c r="B37" t="s">
        <v>86</v>
      </c>
    </row>
    <row r="40" spans="2:10">
      <c r="B40" t="s">
        <v>95</v>
      </c>
    </row>
    <row r="41" spans="2:10">
      <c r="B41" t="s">
        <v>96</v>
      </c>
    </row>
    <row r="43" spans="2:10">
      <c r="B43" t="s">
        <v>97</v>
      </c>
    </row>
    <row r="45" spans="2:10">
      <c r="B45" t="s">
        <v>99</v>
      </c>
    </row>
    <row r="48" spans="2:10">
      <c r="B48" t="s">
        <v>101</v>
      </c>
    </row>
    <row r="49" spans="2:2">
      <c r="B49" t="s">
        <v>100</v>
      </c>
    </row>
    <row r="50" spans="2:2">
      <c r="B50" t="s">
        <v>102</v>
      </c>
    </row>
    <row r="51" spans="2:2">
      <c r="B51" t="s">
        <v>103</v>
      </c>
    </row>
    <row r="54" spans="2:2">
      <c r="B54" t="s">
        <v>9</v>
      </c>
    </row>
    <row r="55" spans="2:2">
      <c r="B55" t="s">
        <v>104</v>
      </c>
    </row>
    <row r="57" spans="2:2">
      <c r="B57" t="s">
        <v>105</v>
      </c>
    </row>
    <row r="58" spans="2:2">
      <c r="B58" t="s">
        <v>106</v>
      </c>
    </row>
    <row r="60" spans="2:2">
      <c r="B60" t="s">
        <v>107</v>
      </c>
    </row>
    <row r="62" spans="2:2">
      <c r="B62" t="s">
        <v>108</v>
      </c>
    </row>
    <row r="63" spans="2:2">
      <c r="B63" t="s">
        <v>109</v>
      </c>
    </row>
    <row r="65" spans="2:2">
      <c r="B65" t="s">
        <v>110</v>
      </c>
    </row>
    <row r="66" spans="2:2">
      <c r="B66" t="s">
        <v>111</v>
      </c>
    </row>
    <row r="68" spans="2:2">
      <c r="B68" t="s">
        <v>112</v>
      </c>
    </row>
    <row r="70" spans="2:2">
      <c r="B70" t="s">
        <v>113</v>
      </c>
    </row>
    <row r="71" spans="2:2">
      <c r="B71" t="s">
        <v>114</v>
      </c>
    </row>
    <row r="73" spans="2:2">
      <c r="B73" t="s">
        <v>118</v>
      </c>
    </row>
    <row r="76" spans="2:2">
      <c r="B76" t="s">
        <v>119</v>
      </c>
    </row>
    <row r="77" spans="2:2">
      <c r="B77" t="s">
        <v>120</v>
      </c>
    </row>
    <row r="81" spans="2:12">
      <c r="B81" s="23" t="s">
        <v>121</v>
      </c>
      <c r="C81" s="23"/>
      <c r="D81" s="23" t="s">
        <v>122</v>
      </c>
      <c r="E81" s="23"/>
      <c r="F81" s="23"/>
      <c r="G81" s="23"/>
      <c r="H81" s="23"/>
      <c r="I81" s="23"/>
      <c r="J81" s="23"/>
      <c r="K81" s="23"/>
      <c r="L81" s="23"/>
    </row>
    <row r="82" spans="2:12">
      <c r="B82" s="23"/>
      <c r="C82" s="23"/>
      <c r="D82" s="23" t="s">
        <v>123</v>
      </c>
      <c r="E82" s="23"/>
      <c r="F82" s="23"/>
      <c r="G82" s="23"/>
      <c r="H82" s="23"/>
      <c r="I82" s="23"/>
      <c r="J82" s="23"/>
      <c r="K82" s="23"/>
      <c r="L82" s="23"/>
    </row>
    <row r="83" spans="2:12">
      <c r="B83" s="23"/>
      <c r="C83" s="23"/>
      <c r="D83" s="23" t="s">
        <v>124</v>
      </c>
      <c r="E83" s="23"/>
      <c r="F83" s="23"/>
      <c r="G83" s="23"/>
      <c r="H83" s="23"/>
      <c r="I83" s="23"/>
      <c r="J83" s="23"/>
      <c r="K83" s="23"/>
      <c r="L83" s="23"/>
    </row>
    <row r="84" spans="2:12">
      <c r="B84" s="23"/>
      <c r="C84" s="23"/>
      <c r="D84" s="23" t="s">
        <v>125</v>
      </c>
      <c r="E84" s="23"/>
      <c r="F84" s="23"/>
      <c r="G84" s="23"/>
      <c r="H84" s="23"/>
      <c r="I84" s="23"/>
      <c r="J84" s="23"/>
      <c r="K84" s="23"/>
      <c r="L84" s="2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E5A8-ECB5-4EC0-99F6-028366D0BE41}">
  <dimension ref="A1:K46"/>
  <sheetViews>
    <sheetView workbookViewId="0">
      <selection activeCell="F34" sqref="F34"/>
    </sheetView>
  </sheetViews>
  <sheetFormatPr defaultColWidth="8.7265625" defaultRowHeight="12.5"/>
  <cols>
    <col min="1" max="2" width="17.1796875" style="27" customWidth="1"/>
    <col min="3" max="3" width="8.7265625" style="26"/>
    <col min="4" max="4" width="15.7265625" style="26" bestFit="1" customWidth="1"/>
    <col min="5" max="6" width="21.7265625" style="26" customWidth="1"/>
    <col min="7" max="8" width="8.7265625" style="26"/>
    <col min="9" max="9" width="31" style="26" bestFit="1" customWidth="1"/>
    <col min="10" max="11" width="13" style="26" bestFit="1" customWidth="1"/>
    <col min="12" max="16384" width="8.7265625" style="26"/>
  </cols>
  <sheetData>
    <row r="1" spans="1:6" ht="13">
      <c r="A1" s="25" t="s">
        <v>87</v>
      </c>
      <c r="B1" s="25" t="s">
        <v>88</v>
      </c>
      <c r="E1" s="25" t="s">
        <v>87</v>
      </c>
      <c r="F1" s="25" t="s">
        <v>88</v>
      </c>
    </row>
    <row r="2" spans="1:6" ht="13">
      <c r="A2" s="27">
        <v>61228</v>
      </c>
      <c r="B2" s="27">
        <v>73361</v>
      </c>
      <c r="D2" s="28" t="s">
        <v>23</v>
      </c>
      <c r="E2" s="26">
        <f>AVERAGE(A2:A26)</f>
        <v>65623.8</v>
      </c>
      <c r="F2" s="26">
        <f>AVERAGE(B2:B26)</f>
        <v>60422.8</v>
      </c>
    </row>
    <row r="3" spans="1:6" ht="13">
      <c r="A3" s="27">
        <v>51836</v>
      </c>
      <c r="B3" s="27">
        <v>36956</v>
      </c>
      <c r="D3" s="29" t="s">
        <v>92</v>
      </c>
      <c r="E3" s="26">
        <f>MEDIAN(A2:A26)</f>
        <v>65948</v>
      </c>
      <c r="F3" s="26">
        <f>MEDIAN(B2:B26)</f>
        <v>60631</v>
      </c>
    </row>
    <row r="4" spans="1:6" ht="13">
      <c r="A4" s="27">
        <v>20620</v>
      </c>
      <c r="B4" s="27">
        <v>63627</v>
      </c>
      <c r="D4" s="29" t="s">
        <v>93</v>
      </c>
      <c r="E4" s="26">
        <f>MIN(A2:A26)</f>
        <v>20620</v>
      </c>
      <c r="F4" s="26">
        <f>MIN(B2:B26)</f>
        <v>30867</v>
      </c>
    </row>
    <row r="5" spans="1:6" ht="13">
      <c r="A5" s="27">
        <v>73356</v>
      </c>
      <c r="B5" s="27">
        <v>71069</v>
      </c>
      <c r="D5" s="30" t="s">
        <v>94</v>
      </c>
      <c r="E5" s="26">
        <f>MAX(A2:A26)</f>
        <v>96382</v>
      </c>
      <c r="F5" s="26">
        <f>MAX(B2:B26)</f>
        <v>97097</v>
      </c>
    </row>
    <row r="6" spans="1:6" ht="13">
      <c r="A6" s="27">
        <v>84186</v>
      </c>
      <c r="B6" s="27">
        <v>40203</v>
      </c>
      <c r="D6" s="31" t="s">
        <v>98</v>
      </c>
      <c r="E6" s="26">
        <v>25</v>
      </c>
      <c r="F6" s="26">
        <v>25</v>
      </c>
    </row>
    <row r="7" spans="1:6">
      <c r="A7" s="27">
        <v>79782</v>
      </c>
      <c r="B7" s="27">
        <v>97097</v>
      </c>
    </row>
    <row r="8" spans="1:6" ht="13">
      <c r="A8" s="27">
        <v>29523</v>
      </c>
      <c r="B8" s="27">
        <v>49442</v>
      </c>
      <c r="D8" s="28" t="s">
        <v>115</v>
      </c>
      <c r="E8" s="26">
        <f>_xlfn.VAR.S(A2:A26)</f>
        <v>360433294.25</v>
      </c>
      <c r="F8" s="26">
        <f>_xlfn.VAR.S(B2:B26)</f>
        <v>262228558.66666666</v>
      </c>
    </row>
    <row r="9" spans="1:6" ht="13">
      <c r="A9" s="27">
        <v>80645</v>
      </c>
      <c r="B9" s="27">
        <v>75188</v>
      </c>
      <c r="D9" s="29" t="s">
        <v>116</v>
      </c>
      <c r="E9" s="26">
        <f>_xlfn.STDEV.S(A2:A26)</f>
        <v>18985.080833380722</v>
      </c>
      <c r="F9" s="26">
        <f>_xlfn.STDEV.S(B2:B26)</f>
        <v>16193.472717939987</v>
      </c>
    </row>
    <row r="10" spans="1:6">
      <c r="A10" s="27">
        <v>76125</v>
      </c>
      <c r="B10" s="27">
        <v>59854</v>
      </c>
    </row>
    <row r="11" spans="1:6" ht="13">
      <c r="A11" s="27">
        <v>62531</v>
      </c>
      <c r="B11" s="27">
        <v>79816</v>
      </c>
      <c r="D11" s="31" t="s">
        <v>126</v>
      </c>
      <c r="E11" s="26">
        <f>_xlfn.T.TEST(A2:A26, B2:B26, 2, 2)</f>
        <v>0.30256227128033558</v>
      </c>
    </row>
    <row r="12" spans="1:6">
      <c r="A12" s="27">
        <v>77073</v>
      </c>
      <c r="B12" s="27">
        <v>51943</v>
      </c>
    </row>
    <row r="13" spans="1:6">
      <c r="A13" s="27">
        <v>86705</v>
      </c>
      <c r="B13" s="27">
        <v>35272</v>
      </c>
    </row>
    <row r="14" spans="1:6">
      <c r="A14" s="27">
        <v>70286</v>
      </c>
      <c r="B14" s="27">
        <v>60631</v>
      </c>
    </row>
    <row r="15" spans="1:6">
      <c r="A15" s="27">
        <v>63196</v>
      </c>
      <c r="B15" s="27">
        <v>63567</v>
      </c>
    </row>
    <row r="16" spans="1:6">
      <c r="A16" s="27">
        <v>64358</v>
      </c>
      <c r="B16" s="27">
        <v>69423</v>
      </c>
    </row>
    <row r="17" spans="1:11" ht="14.5">
      <c r="A17" s="27">
        <v>47915</v>
      </c>
      <c r="B17" s="27">
        <v>68421</v>
      </c>
      <c r="D17" t="s">
        <v>176</v>
      </c>
      <c r="E17"/>
      <c r="F17"/>
      <c r="I17" t="s">
        <v>187</v>
      </c>
      <c r="J17"/>
      <c r="K17"/>
    </row>
    <row r="18" spans="1:11" ht="15" thickBot="1">
      <c r="A18" s="27">
        <v>86792</v>
      </c>
      <c r="B18" s="27">
        <v>56276</v>
      </c>
      <c r="D18"/>
      <c r="E18"/>
      <c r="F18"/>
      <c r="I18"/>
      <c r="J18"/>
      <c r="K18"/>
    </row>
    <row r="19" spans="1:11" ht="14.5">
      <c r="A19" s="27">
        <v>75155</v>
      </c>
      <c r="B19" s="27">
        <v>47510</v>
      </c>
      <c r="D19" s="42"/>
      <c r="E19" s="42" t="s">
        <v>87</v>
      </c>
      <c r="F19" s="42" t="s">
        <v>88</v>
      </c>
      <c r="I19" s="42"/>
      <c r="J19" s="42" t="s">
        <v>87</v>
      </c>
      <c r="K19" s="42" t="s">
        <v>88</v>
      </c>
    </row>
    <row r="20" spans="1:11" ht="14.5">
      <c r="A20" s="27">
        <v>65948</v>
      </c>
      <c r="B20" s="27">
        <v>58925</v>
      </c>
      <c r="D20" t="s">
        <v>177</v>
      </c>
      <c r="E20">
        <v>65623.8</v>
      </c>
      <c r="F20">
        <v>60422.8</v>
      </c>
      <c r="I20" t="s">
        <v>177</v>
      </c>
      <c r="J20">
        <v>65623.8</v>
      </c>
      <c r="K20">
        <v>60422.8</v>
      </c>
    </row>
    <row r="21" spans="1:11" ht="14.5">
      <c r="A21" s="27">
        <v>29392</v>
      </c>
      <c r="B21" s="27">
        <v>78704</v>
      </c>
      <c r="D21" t="s">
        <v>178</v>
      </c>
      <c r="E21">
        <v>360433294.25</v>
      </c>
      <c r="F21">
        <v>262228558.66666666</v>
      </c>
      <c r="I21" t="s">
        <v>178</v>
      </c>
      <c r="J21">
        <v>360433294.25</v>
      </c>
      <c r="K21">
        <v>262228558.66666666</v>
      </c>
    </row>
    <row r="22" spans="1:11" ht="14.5">
      <c r="A22" s="27">
        <v>96382</v>
      </c>
      <c r="B22" s="27">
        <v>62553</v>
      </c>
      <c r="D22" t="s">
        <v>179</v>
      </c>
      <c r="E22">
        <v>25</v>
      </c>
      <c r="F22">
        <v>25</v>
      </c>
      <c r="I22" t="s">
        <v>179</v>
      </c>
      <c r="J22">
        <v>25</v>
      </c>
      <c r="K22">
        <v>25</v>
      </c>
    </row>
    <row r="23" spans="1:11" ht="14.5">
      <c r="A23" s="27">
        <v>80644</v>
      </c>
      <c r="B23" s="27">
        <v>81931</v>
      </c>
      <c r="D23" t="s">
        <v>180</v>
      </c>
      <c r="E23">
        <v>0</v>
      </c>
      <c r="F23"/>
      <c r="I23" t="s">
        <v>188</v>
      </c>
      <c r="J23">
        <v>311330926.45833331</v>
      </c>
      <c r="K23"/>
    </row>
    <row r="24" spans="1:11" ht="14.5">
      <c r="A24" s="27">
        <v>51389</v>
      </c>
      <c r="B24" s="27">
        <v>30867</v>
      </c>
      <c r="D24" t="s">
        <v>181</v>
      </c>
      <c r="E24">
        <v>47</v>
      </c>
      <c r="F24"/>
      <c r="I24" t="s">
        <v>180</v>
      </c>
      <c r="J24">
        <v>0</v>
      </c>
      <c r="K24"/>
    </row>
    <row r="25" spans="1:11" ht="14.5">
      <c r="A25" s="27">
        <v>61955</v>
      </c>
      <c r="B25" s="27">
        <v>49091</v>
      </c>
      <c r="D25" t="s">
        <v>182</v>
      </c>
      <c r="E25">
        <v>1.0421511887864332</v>
      </c>
      <c r="F25"/>
      <c r="I25" t="s">
        <v>181</v>
      </c>
      <c r="J25">
        <v>48</v>
      </c>
      <c r="K25"/>
    </row>
    <row r="26" spans="1:11" ht="14.5">
      <c r="A26" s="27">
        <v>63573</v>
      </c>
      <c r="B26" s="27">
        <v>48843</v>
      </c>
      <c r="D26" t="s">
        <v>183</v>
      </c>
      <c r="E26">
        <v>0.15133636828229721</v>
      </c>
      <c r="F26"/>
      <c r="I26" t="s">
        <v>182</v>
      </c>
      <c r="J26">
        <v>1.0421511887864332</v>
      </c>
      <c r="K26"/>
    </row>
    <row r="27" spans="1:11" ht="14.5">
      <c r="D27" t="s">
        <v>184</v>
      </c>
      <c r="E27">
        <v>1.6779267216418625</v>
      </c>
      <c r="F27"/>
      <c r="I27" t="s">
        <v>183</v>
      </c>
      <c r="J27">
        <v>0.15128113564016779</v>
      </c>
      <c r="K27"/>
    </row>
    <row r="28" spans="1:11" ht="14.5">
      <c r="D28" t="s">
        <v>185</v>
      </c>
      <c r="E28">
        <v>0.30267273656459442</v>
      </c>
      <c r="F28"/>
      <c r="I28" t="s">
        <v>184</v>
      </c>
      <c r="J28">
        <v>1.6772241961243386</v>
      </c>
      <c r="K28"/>
    </row>
    <row r="29" spans="1:11" ht="15" thickBot="1">
      <c r="A29" s="25"/>
      <c r="D29" s="41" t="s">
        <v>186</v>
      </c>
      <c r="E29" s="41">
        <v>2.0117405137297668</v>
      </c>
      <c r="F29" s="41"/>
      <c r="I29" t="s">
        <v>185</v>
      </c>
      <c r="J29">
        <v>0.30256227128033558</v>
      </c>
      <c r="K29"/>
    </row>
    <row r="30" spans="1:11" ht="15" thickBot="1">
      <c r="D30" s="28"/>
      <c r="I30" s="41" t="s">
        <v>186</v>
      </c>
      <c r="J30" s="41">
        <v>2.0106347576242314</v>
      </c>
      <c r="K30" s="41"/>
    </row>
    <row r="31" spans="1:11" ht="13">
      <c r="D31" s="29"/>
    </row>
    <row r="32" spans="1:11" ht="13">
      <c r="D32" s="29"/>
    </row>
    <row r="33" spans="4:5" ht="13">
      <c r="D33" s="30"/>
    </row>
    <row r="34" spans="4:5">
      <c r="D34" s="31"/>
    </row>
    <row r="45" spans="4:5" ht="13">
      <c r="D45" s="29"/>
      <c r="E45" s="32"/>
    </row>
    <row r="46" spans="4:5">
      <c r="E46" s="33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593-9EDB-40FF-9864-7FD2DF3A09AF}">
  <dimension ref="A1:G26"/>
  <sheetViews>
    <sheetView tabSelected="1" workbookViewId="0">
      <selection activeCell="E27" sqref="E27"/>
    </sheetView>
  </sheetViews>
  <sheetFormatPr defaultColWidth="8.7265625" defaultRowHeight="12.5"/>
  <cols>
    <col min="1" max="3" width="13.26953125" style="27" customWidth="1"/>
    <col min="4" max="5" width="8.7265625" style="26"/>
    <col min="6" max="7" width="23.26953125" style="26" customWidth="1"/>
    <col min="8" max="16384" width="8.7265625" style="26"/>
  </cols>
  <sheetData>
    <row r="1" spans="1:7" ht="13">
      <c r="A1" s="25" t="s">
        <v>89</v>
      </c>
      <c r="B1" s="25" t="s">
        <v>87</v>
      </c>
      <c r="C1" s="25" t="s">
        <v>88</v>
      </c>
      <c r="E1" s="25"/>
      <c r="F1" s="25" t="s">
        <v>87</v>
      </c>
      <c r="G1" s="25" t="s">
        <v>88</v>
      </c>
    </row>
    <row r="2" spans="1:7" ht="13">
      <c r="A2" s="27">
        <v>1</v>
      </c>
      <c r="B2" s="27">
        <v>95171</v>
      </c>
      <c r="C2" s="27">
        <v>89329</v>
      </c>
      <c r="E2" s="28" t="s">
        <v>23</v>
      </c>
      <c r="F2" s="26">
        <f>AVERAGE(B2:B26)</f>
        <v>65438.2</v>
      </c>
      <c r="G2" s="26">
        <f>AVERAGE(C2:C26)</f>
        <v>60373.68</v>
      </c>
    </row>
    <row r="3" spans="1:7" ht="13">
      <c r="A3" s="27">
        <v>2</v>
      </c>
      <c r="B3" s="27">
        <v>88009</v>
      </c>
      <c r="C3" s="27">
        <v>92705</v>
      </c>
      <c r="E3" s="29" t="s">
        <v>92</v>
      </c>
      <c r="F3" s="26">
        <f>MEDIAN(B2:B26)</f>
        <v>64718</v>
      </c>
      <c r="G3" s="26">
        <f>MEDIAN(C2:C26)</f>
        <v>54970</v>
      </c>
    </row>
    <row r="4" spans="1:7" ht="13">
      <c r="A4" s="27">
        <v>3</v>
      </c>
      <c r="B4" s="27">
        <v>98089</v>
      </c>
      <c r="C4" s="27">
        <v>99205</v>
      </c>
      <c r="E4" s="29" t="s">
        <v>93</v>
      </c>
      <c r="F4" s="26">
        <f>MIN(B2:B26)</f>
        <v>31235</v>
      </c>
      <c r="G4" s="26">
        <f>MIN(C2:C26)</f>
        <v>29662</v>
      </c>
    </row>
    <row r="5" spans="1:7" ht="13">
      <c r="A5" s="27">
        <v>4</v>
      </c>
      <c r="B5" s="27">
        <v>106322</v>
      </c>
      <c r="C5" s="27">
        <v>99003</v>
      </c>
      <c r="E5" s="30" t="s">
        <v>94</v>
      </c>
      <c r="F5" s="26">
        <f>MAX(B2:B26)</f>
        <v>106322</v>
      </c>
      <c r="G5" s="26">
        <f>MAX(C2:C26)</f>
        <v>99205</v>
      </c>
    </row>
    <row r="6" spans="1:7" ht="13">
      <c r="A6" s="27">
        <v>5</v>
      </c>
      <c r="B6" s="27">
        <v>74566</v>
      </c>
      <c r="C6" s="27">
        <v>74825</v>
      </c>
      <c r="E6" s="31" t="s">
        <v>98</v>
      </c>
      <c r="F6" s="26">
        <v>25</v>
      </c>
      <c r="G6" s="26">
        <v>25</v>
      </c>
    </row>
    <row r="7" spans="1:7">
      <c r="A7" s="27">
        <v>6</v>
      </c>
      <c r="B7" s="27">
        <v>87089</v>
      </c>
      <c r="C7" s="27">
        <v>77038</v>
      </c>
      <c r="E7" s="27"/>
    </row>
    <row r="8" spans="1:7" ht="13">
      <c r="A8" s="27">
        <v>7</v>
      </c>
      <c r="B8" s="27">
        <v>88664</v>
      </c>
      <c r="C8" s="27">
        <v>78272</v>
      </c>
      <c r="E8" s="34" t="s">
        <v>117</v>
      </c>
      <c r="F8" s="26">
        <f>_xlfn.VAR.S(B2:B26)</f>
        <v>444981809.5</v>
      </c>
      <c r="G8" s="26">
        <f>_xlfn.VAR.S(C2:C26)</f>
        <v>469441784.64333344</v>
      </c>
    </row>
    <row r="9" spans="1:7" ht="13">
      <c r="A9" s="27">
        <v>8</v>
      </c>
      <c r="B9" s="27">
        <v>71200</v>
      </c>
      <c r="C9" s="27">
        <v>59462</v>
      </c>
      <c r="E9" s="35" t="s">
        <v>116</v>
      </c>
      <c r="F9" s="26">
        <f t="array" ref="F9">_xlfn.STDEV.S(B2:B26)</f>
        <v>21094.591949122885</v>
      </c>
      <c r="G9" s="26">
        <f t="array" ref="G9">_xlfn.STDEV.S(C2:C26)</f>
        <v>21666.605286554084</v>
      </c>
    </row>
    <row r="10" spans="1:7">
      <c r="A10" s="27">
        <v>9</v>
      </c>
      <c r="B10" s="27">
        <v>69367</v>
      </c>
      <c r="C10" s="27">
        <v>51555</v>
      </c>
      <c r="E10" s="27"/>
    </row>
    <row r="11" spans="1:7">
      <c r="A11" s="27">
        <v>10</v>
      </c>
      <c r="B11" s="27">
        <v>82618</v>
      </c>
      <c r="C11" s="27">
        <v>81591</v>
      </c>
      <c r="E11" s="27"/>
    </row>
    <row r="12" spans="1:7">
      <c r="A12" s="27">
        <v>11</v>
      </c>
      <c r="B12" s="27">
        <v>69131</v>
      </c>
      <c r="C12" s="27">
        <v>68110</v>
      </c>
      <c r="E12" s="27"/>
    </row>
    <row r="13" spans="1:7">
      <c r="A13" s="27">
        <v>12</v>
      </c>
      <c r="B13" s="27">
        <v>58187</v>
      </c>
      <c r="C13" s="27">
        <v>54970</v>
      </c>
      <c r="E13" s="27"/>
    </row>
    <row r="14" spans="1:7">
      <c r="A14" s="27">
        <v>13</v>
      </c>
      <c r="B14" s="27">
        <v>64718</v>
      </c>
      <c r="C14" s="27">
        <v>68675</v>
      </c>
      <c r="E14" s="27"/>
    </row>
    <row r="15" spans="1:7">
      <c r="A15" s="27">
        <v>14</v>
      </c>
      <c r="B15" s="27">
        <v>67716</v>
      </c>
      <c r="C15" s="27">
        <v>54110</v>
      </c>
      <c r="E15" s="27"/>
    </row>
    <row r="16" spans="1:7">
      <c r="A16" s="27">
        <v>15</v>
      </c>
      <c r="B16" s="27">
        <v>49296</v>
      </c>
      <c r="C16" s="27">
        <v>46467</v>
      </c>
      <c r="E16" s="27"/>
    </row>
    <row r="17" spans="1:5">
      <c r="A17" s="27">
        <v>16</v>
      </c>
      <c r="B17" s="27">
        <v>56625</v>
      </c>
      <c r="C17" s="27">
        <v>53559</v>
      </c>
      <c r="E17" s="27"/>
    </row>
    <row r="18" spans="1:5">
      <c r="A18" s="27">
        <v>17</v>
      </c>
      <c r="B18" s="27">
        <v>63728</v>
      </c>
      <c r="C18" s="27">
        <v>46793</v>
      </c>
      <c r="E18" s="27"/>
    </row>
    <row r="19" spans="1:5">
      <c r="A19" s="27">
        <v>18</v>
      </c>
      <c r="B19" s="27">
        <v>55425</v>
      </c>
      <c r="C19" s="27">
        <v>39984</v>
      </c>
      <c r="E19" s="27"/>
    </row>
    <row r="20" spans="1:5">
      <c r="A20" s="27">
        <v>19</v>
      </c>
      <c r="B20" s="27">
        <v>37898</v>
      </c>
      <c r="C20" s="27">
        <v>30137</v>
      </c>
      <c r="E20" s="27"/>
    </row>
    <row r="21" spans="1:5">
      <c r="A21" s="27">
        <v>20</v>
      </c>
      <c r="B21" s="27">
        <v>56244</v>
      </c>
      <c r="C21" s="27">
        <v>61965</v>
      </c>
      <c r="E21" s="27"/>
    </row>
    <row r="22" spans="1:5">
      <c r="A22" s="27">
        <v>21</v>
      </c>
      <c r="B22" s="27">
        <v>51071</v>
      </c>
      <c r="C22" s="27">
        <v>47438</v>
      </c>
      <c r="E22" s="27"/>
    </row>
    <row r="23" spans="1:5">
      <c r="A23" s="27">
        <v>22</v>
      </c>
      <c r="B23" s="27">
        <v>31235</v>
      </c>
      <c r="C23" s="27">
        <v>29662</v>
      </c>
      <c r="E23" s="27"/>
    </row>
    <row r="24" spans="1:5">
      <c r="A24" s="27">
        <v>23</v>
      </c>
      <c r="B24" s="27">
        <v>32477</v>
      </c>
      <c r="C24" s="27">
        <v>33710</v>
      </c>
      <c r="E24" s="27"/>
    </row>
    <row r="25" spans="1:5">
      <c r="A25" s="27">
        <v>24</v>
      </c>
      <c r="B25" s="27">
        <v>35274</v>
      </c>
      <c r="C25" s="27">
        <v>31989</v>
      </c>
      <c r="E25" s="27"/>
    </row>
    <row r="26" spans="1:5">
      <c r="A26" s="27">
        <v>25</v>
      </c>
      <c r="B26" s="27">
        <v>45835</v>
      </c>
      <c r="C26" s="27">
        <v>38788</v>
      </c>
      <c r="E26" s="27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12B2-3FD8-4300-9442-044DCD826F87}">
  <dimension ref="B2:Q82"/>
  <sheetViews>
    <sheetView topLeftCell="A73" workbookViewId="0">
      <selection activeCell="D98" sqref="D98"/>
    </sheetView>
  </sheetViews>
  <sheetFormatPr defaultRowHeight="14.5"/>
  <cols>
    <col min="2" max="2" width="10.7265625" bestFit="1" customWidth="1"/>
    <col min="3" max="4" width="30" customWidth="1"/>
  </cols>
  <sheetData>
    <row r="2" spans="2:17">
      <c r="B2" s="36" t="s">
        <v>127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2:17">
      <c r="B3" s="36" t="s">
        <v>128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2:17">
      <c r="B4" s="36" t="s">
        <v>129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7" spans="2:17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</row>
    <row r="8" spans="2:17">
      <c r="B8" t="s">
        <v>130</v>
      </c>
      <c r="C8">
        <v>80</v>
      </c>
      <c r="D8">
        <v>65</v>
      </c>
      <c r="E8">
        <v>77</v>
      </c>
      <c r="F8">
        <v>70</v>
      </c>
      <c r="G8">
        <v>82</v>
      </c>
      <c r="H8">
        <v>60</v>
      </c>
      <c r="I8">
        <v>78</v>
      </c>
      <c r="J8">
        <v>82</v>
      </c>
      <c r="K8">
        <v>79</v>
      </c>
      <c r="L8">
        <v>76</v>
      </c>
    </row>
    <row r="9" spans="2:17">
      <c r="B9" t="s">
        <v>131</v>
      </c>
      <c r="C9">
        <v>77</v>
      </c>
      <c r="D9">
        <v>64</v>
      </c>
      <c r="E9">
        <v>77.5</v>
      </c>
      <c r="F9">
        <v>67.5</v>
      </c>
      <c r="G9">
        <v>81.5</v>
      </c>
      <c r="H9">
        <v>59.7</v>
      </c>
      <c r="I9">
        <v>76</v>
      </c>
      <c r="J9">
        <v>79</v>
      </c>
      <c r="K9">
        <v>76.3</v>
      </c>
      <c r="L9">
        <v>74.099999999999994</v>
      </c>
    </row>
    <row r="10" spans="2:17">
      <c r="B10" t="s">
        <v>132</v>
      </c>
      <c r="C10">
        <f>C8-C9</f>
        <v>3</v>
      </c>
      <c r="D10">
        <f t="shared" ref="D10:L10" si="0">D8-D9</f>
        <v>1</v>
      </c>
      <c r="E10">
        <f t="shared" si="0"/>
        <v>-0.5</v>
      </c>
      <c r="F10">
        <f t="shared" si="0"/>
        <v>2.5</v>
      </c>
      <c r="G10">
        <f t="shared" si="0"/>
        <v>0.5</v>
      </c>
      <c r="H10">
        <f t="shared" si="0"/>
        <v>0.29999999999999716</v>
      </c>
      <c r="I10">
        <f t="shared" si="0"/>
        <v>2</v>
      </c>
      <c r="J10">
        <f t="shared" si="0"/>
        <v>3</v>
      </c>
      <c r="K10">
        <f t="shared" si="0"/>
        <v>2.7000000000000028</v>
      </c>
      <c r="L10">
        <f t="shared" si="0"/>
        <v>1.9000000000000057</v>
      </c>
    </row>
    <row r="12" spans="2:17">
      <c r="B12" t="s">
        <v>133</v>
      </c>
    </row>
    <row r="14" spans="2:17">
      <c r="B14" t="s">
        <v>134</v>
      </c>
    </row>
    <row r="16" spans="2:17">
      <c r="B16" t="s">
        <v>135</v>
      </c>
    </row>
    <row r="18" spans="2:2">
      <c r="B18" s="24" t="s">
        <v>136</v>
      </c>
    </row>
    <row r="21" spans="2:2">
      <c r="B21" t="s">
        <v>137</v>
      </c>
    </row>
    <row r="23" spans="2:2">
      <c r="B23" t="s">
        <v>138</v>
      </c>
    </row>
    <row r="24" spans="2:2">
      <c r="B24" t="s">
        <v>139</v>
      </c>
    </row>
    <row r="26" spans="2:2">
      <c r="B26" s="24" t="s">
        <v>140</v>
      </c>
    </row>
    <row r="28" spans="2:2">
      <c r="B28" t="s">
        <v>141</v>
      </c>
    </row>
    <row r="29" spans="2:2">
      <c r="B29" t="s">
        <v>142</v>
      </c>
    </row>
    <row r="31" spans="2:2">
      <c r="B31" s="24" t="s">
        <v>143</v>
      </c>
    </row>
    <row r="34" spans="2:4">
      <c r="B34" t="s">
        <v>144</v>
      </c>
    </row>
    <row r="36" spans="2:4">
      <c r="C36" t="s">
        <v>145</v>
      </c>
    </row>
    <row r="38" spans="2:4">
      <c r="C38" t="s">
        <v>146</v>
      </c>
    </row>
    <row r="40" spans="2:4">
      <c r="C40" s="24" t="s">
        <v>147</v>
      </c>
    </row>
    <row r="41" spans="2:4">
      <c r="C41" s="24" t="s">
        <v>148</v>
      </c>
    </row>
    <row r="42" spans="2:4">
      <c r="C42" s="24" t="s">
        <v>149</v>
      </c>
    </row>
    <row r="45" spans="2:4">
      <c r="C45" t="s">
        <v>151</v>
      </c>
      <c r="D45" t="s">
        <v>152</v>
      </c>
    </row>
    <row r="46" spans="2:4">
      <c r="B46" t="s">
        <v>150</v>
      </c>
      <c r="C46" t="s">
        <v>154</v>
      </c>
      <c r="D46" t="s">
        <v>155</v>
      </c>
    </row>
    <row r="47" spans="2:4">
      <c r="B47" t="s">
        <v>153</v>
      </c>
      <c r="C47" t="s">
        <v>156</v>
      </c>
      <c r="D47" t="s">
        <v>154</v>
      </c>
    </row>
    <row r="49" spans="2:3">
      <c r="B49" t="s">
        <v>157</v>
      </c>
    </row>
    <row r="51" spans="2:3">
      <c r="B51" t="s">
        <v>158</v>
      </c>
    </row>
    <row r="53" spans="2:3">
      <c r="B53" t="s">
        <v>159</v>
      </c>
    </row>
    <row r="56" spans="2:3">
      <c r="B56" s="40" t="s">
        <v>164</v>
      </c>
    </row>
    <row r="58" spans="2:3">
      <c r="C58" s="38" t="s">
        <v>160</v>
      </c>
    </row>
    <row r="59" spans="2:3">
      <c r="C59" t="s">
        <v>161</v>
      </c>
    </row>
    <row r="61" spans="2:3">
      <c r="B61" s="40" t="s">
        <v>165</v>
      </c>
    </row>
    <row r="63" spans="2:3">
      <c r="B63" s="39"/>
      <c r="C63" s="39" t="s">
        <v>163</v>
      </c>
    </row>
    <row r="64" spans="2:3">
      <c r="C64" t="s">
        <v>162</v>
      </c>
    </row>
    <row r="67" spans="2:2">
      <c r="B67" t="s">
        <v>166</v>
      </c>
    </row>
    <row r="70" spans="2:2">
      <c r="B70" t="s">
        <v>167</v>
      </c>
    </row>
    <row r="72" spans="2:2">
      <c r="B72" t="s">
        <v>168</v>
      </c>
    </row>
    <row r="74" spans="2:2">
      <c r="B74" t="s">
        <v>169</v>
      </c>
    </row>
    <row r="75" spans="2:2">
      <c r="B75" t="s">
        <v>170</v>
      </c>
    </row>
    <row r="76" spans="2:2">
      <c r="B76" t="s">
        <v>171</v>
      </c>
    </row>
    <row r="78" spans="2:2">
      <c r="B78" t="s">
        <v>172</v>
      </c>
    </row>
    <row r="79" spans="2:2">
      <c r="B79" t="s">
        <v>173</v>
      </c>
    </row>
    <row r="80" spans="2:2">
      <c r="B80" t="s">
        <v>174</v>
      </c>
    </row>
    <row r="82" spans="2:2">
      <c r="B82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9주차 1교시</vt:lpstr>
      <vt:lpstr>Data</vt:lpstr>
      <vt:lpstr>9주차 2교시</vt:lpstr>
      <vt:lpstr>indep_FM</vt:lpstr>
      <vt:lpstr>paired_FM</vt:lpstr>
      <vt:lpstr>9주차 3교시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2024-05-03T09:16:58Z</dcterms:created>
  <dcterms:modified xsi:type="dcterms:W3CDTF">2024-05-31T11:44:39Z</dcterms:modified>
</cp:coreProperties>
</file>