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Desktop\인프런\R데이터 분석 기초 강의\"/>
    </mc:Choice>
  </mc:AlternateContent>
  <xr:revisionPtr revIDLastSave="0" documentId="13_ncr:1_{8756773A-D0C0-4591-879D-CB65FA0E9731}" xr6:coauthVersionLast="47" xr6:coauthVersionMax="47" xr10:uidLastSave="{00000000-0000-0000-0000-000000000000}"/>
  <bookViews>
    <workbookView xWindow="105" yWindow="30" windowWidth="14400" windowHeight="15600" activeTab="3" xr2:uid="{00000000-000D-0000-FFFF-FFFF00000000}"/>
  </bookViews>
  <sheets>
    <sheet name="NASDAQ" sheetId="1" r:id="rId1"/>
    <sheet name="NASDAQ (2)" sheetId="3" r:id="rId2"/>
    <sheet name="3주차 2차시" sheetId="2" r:id="rId3"/>
    <sheet name="3주차 3차시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4" l="1"/>
  <c r="F34" i="4"/>
  <c r="G32" i="4"/>
  <c r="G29" i="4"/>
  <c r="G30" i="4"/>
  <c r="G31" i="4"/>
  <c r="G28" i="4"/>
  <c r="I29" i="4"/>
  <c r="I30" i="4"/>
  <c r="I31" i="4"/>
  <c r="I28" i="4"/>
  <c r="C29" i="4"/>
  <c r="C30" i="4"/>
  <c r="C31" i="4"/>
  <c r="C28" i="4"/>
  <c r="K30" i="4" l="1"/>
  <c r="I26" i="4" l="1"/>
  <c r="E70" i="3"/>
  <c r="D70" i="3"/>
  <c r="E69" i="3"/>
  <c r="C69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63" i="3" s="1"/>
  <c r="H2" i="3"/>
  <c r="H62" i="3" s="1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63" i="3" s="1"/>
  <c r="G2" i="3"/>
  <c r="G62" i="3" s="1"/>
  <c r="E67" i="3"/>
  <c r="C67" i="3"/>
  <c r="E66" i="3"/>
  <c r="C66" i="3"/>
  <c r="F64" i="3"/>
  <c r="E64" i="3"/>
  <c r="D64" i="3"/>
  <c r="C64" i="3"/>
  <c r="F63" i="3"/>
  <c r="E63" i="3"/>
  <c r="D63" i="3"/>
  <c r="C63" i="3"/>
  <c r="H66" i="3" s="1"/>
  <c r="F62" i="3"/>
  <c r="E62" i="3"/>
  <c r="D62" i="3"/>
  <c r="C62" i="3"/>
  <c r="E6" i="2"/>
  <c r="H4" i="2"/>
  <c r="H3" i="2"/>
  <c r="H2" i="2"/>
  <c r="H6" i="2" s="1"/>
  <c r="D4" i="2"/>
  <c r="D3" i="2"/>
  <c r="D2" i="2"/>
  <c r="D5" i="2" s="1"/>
  <c r="F9" i="2"/>
  <c r="B9" i="2"/>
  <c r="F8" i="2"/>
  <c r="B8" i="2"/>
  <c r="G6" i="2"/>
  <c r="F6" i="2"/>
  <c r="H7" i="2" s="1"/>
  <c r="C6" i="2"/>
  <c r="B6" i="2"/>
  <c r="D7" i="2" s="1"/>
  <c r="G5" i="2"/>
  <c r="F5" i="2"/>
  <c r="C5" i="2"/>
  <c r="B5" i="2"/>
  <c r="E5" i="2" s="1"/>
  <c r="D31" i="4" l="1"/>
  <c r="E31" i="4" s="1"/>
  <c r="F31" i="4" s="1"/>
  <c r="D28" i="4"/>
  <c r="E28" i="4" s="1"/>
  <c r="D29" i="4"/>
  <c r="E29" i="4" s="1"/>
  <c r="F29" i="4" s="1"/>
  <c r="D30" i="4"/>
  <c r="E30" i="4" s="1"/>
  <c r="F30" i="4" s="1"/>
  <c r="G64" i="3"/>
  <c r="H64" i="3"/>
  <c r="D6" i="2"/>
  <c r="I6" i="2"/>
  <c r="H5" i="2"/>
  <c r="G66" i="3"/>
  <c r="E32" i="4" l="1"/>
  <c r="F28" i="4"/>
  <c r="F32" i="4" s="1"/>
</calcChain>
</file>

<file path=xl/sharedStrings.xml><?xml version="1.0" encoding="utf-8"?>
<sst xmlns="http://schemas.openxmlformats.org/spreadsheetml/2006/main" count="213" uniqueCount="85">
  <si>
    <t>Year</t>
  </si>
  <si>
    <t>Month</t>
  </si>
  <si>
    <t>ADBE</t>
  </si>
  <si>
    <t>AMZN</t>
  </si>
  <si>
    <t>AAPL</t>
  </si>
  <si>
    <t>BBBY</t>
  </si>
  <si>
    <t>CSCO</t>
  </si>
  <si>
    <t>CMCSA</t>
  </si>
  <si>
    <t>COST</t>
  </si>
  <si>
    <t>DELL</t>
  </si>
  <si>
    <t>DLTR</t>
  </si>
  <si>
    <t>EXPE</t>
  </si>
  <si>
    <t>GRMN</t>
  </si>
  <si>
    <t>GOOG</t>
  </si>
  <si>
    <t>INTC</t>
  </si>
  <si>
    <t>MAT</t>
  </si>
  <si>
    <t>MSFT</t>
  </si>
  <si>
    <t>NFLX</t>
  </si>
  <si>
    <t>ORCL</t>
  </si>
  <si>
    <t>RIMM</t>
  </si>
  <si>
    <t>SNDK</t>
  </si>
  <si>
    <t>SIRI</t>
  </si>
  <si>
    <t>SPLS</t>
  </si>
  <si>
    <t>SBUX</t>
  </si>
  <si>
    <t>WFM</t>
  </si>
  <si>
    <t>WYNN</t>
  </si>
  <si>
    <t>YHOO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</si>
  <si>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</si>
  <si>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</si>
  <si>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</si>
  <si>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</si>
  <si>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</si>
  <si>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</si>
  <si>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</si>
  <si>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</si>
  <si>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</si>
  <si>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</si>
  <si>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</si>
  <si>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</si>
  <si>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X</t>
    <phoneticPr fontId="18" type="noConversion"/>
  </si>
  <si>
    <t>Y</t>
    <phoneticPr fontId="18" type="noConversion"/>
  </si>
  <si>
    <t>평균</t>
    <phoneticPr fontId="18" type="noConversion"/>
  </si>
  <si>
    <t>분산</t>
    <phoneticPr fontId="18" type="noConversion"/>
  </si>
  <si>
    <t>공분산</t>
    <phoneticPr fontId="18" type="noConversion"/>
  </si>
  <si>
    <t>상관계수</t>
    <phoneticPr fontId="18" type="noConversion"/>
  </si>
  <si>
    <t>X + Y</t>
    <phoneticPr fontId="18" type="noConversion"/>
  </si>
  <si>
    <t>표준편차</t>
    <phoneticPr fontId="18" type="noConversion"/>
  </si>
  <si>
    <t>60AMZN+40AAPL</t>
    <phoneticPr fontId="18" type="noConversion"/>
  </si>
  <si>
    <t>20AMZN+40AAPL+10GOOG+30NFLZ</t>
    <phoneticPr fontId="18" type="noConversion"/>
  </si>
  <si>
    <t>이항분포란 앞이 나올 확률이 P인 동전을 n번 던지는 실험, 즉 이항 실험에서 앞이 나오는 횟수(X)를 나타내는 분포이다.</t>
    <phoneticPr fontId="18" type="noConversion"/>
  </si>
  <si>
    <t>이분포는 p와 n의 값으로 결정되므로 B(n,p)라는 기호로 나타낸다.</t>
    <phoneticPr fontId="18" type="noConversion"/>
  </si>
  <si>
    <t>X~B(10,0.4)</t>
    <phoneticPr fontId="18" type="noConversion"/>
  </si>
  <si>
    <t>이항실험의 특징</t>
    <phoneticPr fontId="18" type="noConversion"/>
  </si>
  <si>
    <t>1. 고정된 수의 시행을 함(전제시행횟수는 n 으로 나타냄)</t>
    <phoneticPr fontId="18" type="noConversion"/>
  </si>
  <si>
    <t>2. 각 시행은 두 가지 가능한 결과가 존재함. 이중에서 한 결과를 "성공"(동전의 앞)으로 나타내고 다른 결과를 "실패"(동전의 뒤)로 나타냄</t>
    <phoneticPr fontId="18" type="noConversion"/>
  </si>
  <si>
    <t>3. 각 시행에서 성공할 확률은 =P 이고 따라서 실패할 확률 = 1-p 임.</t>
    <phoneticPr fontId="18" type="noConversion"/>
  </si>
  <si>
    <t>4. 시행들은 독립으로, 한 시행의 결과가 다른 시행의 결과에 영향을 미치지 않음.</t>
    <phoneticPr fontId="18" type="noConversion"/>
  </si>
  <si>
    <t>이항분포의 다양한 활용 예제들</t>
    <phoneticPr fontId="18" type="noConversion"/>
  </si>
  <si>
    <t>3할 타자가 10번 타석에 들어섰을때, 안타를 몇번 치는지?</t>
    <phoneticPr fontId="18" type="noConversion"/>
  </si>
  <si>
    <t>S브랜드는 스마트폰 시장점유율 20%를 차지한다. 길거리에서 30명의 고객들을 임의로 선택할 때, 10명 이상이 해당 브랜드를 구매할 확률은?</t>
    <phoneticPr fontId="18" type="noConversion"/>
  </si>
  <si>
    <t>B(30,20%)</t>
    <phoneticPr fontId="18" type="noConversion"/>
  </si>
  <si>
    <t>B(10,0.3)</t>
    <phoneticPr fontId="18" type="noConversion"/>
  </si>
  <si>
    <t>반도체를 생산하는 L회사에서 생산되는 부품의 2%가 불량품이다. 10개의 부품을 생산라인에서 임의로 선택하면, 몇 개의 부품이 불량품일까?</t>
    <phoneticPr fontId="18" type="noConversion"/>
  </si>
  <si>
    <t>B(10,0.02)</t>
    <phoneticPr fontId="18" type="noConversion"/>
  </si>
  <si>
    <t>선거에서 A,B 후보자들에 대한 여론조사를 유권자 100명 대상으로 실시한 후, 후보자 A에 대한 지지율을 조사함</t>
    <phoneticPr fontId="18" type="noConversion"/>
  </si>
  <si>
    <t>B(100,</t>
    <phoneticPr fontId="18" type="noConversion"/>
  </si>
  <si>
    <t>택배회사가 고객으로부터 주문 받은 물품을 배달지까지 약속한 시간에 배달하지 못하면 배송료를 모두 반환하는 정책을 사용하고 있다. 과거 데이터를 통해서 3%의 배달은 약속한 시간에 배달을 못하는 것으로 알려져 있다. 하루는 10개의 배달 물량이 있을때, 3개 이상 정시에 배달못할 확률은?</t>
    <phoneticPr fontId="18" type="noConversion"/>
  </si>
  <si>
    <t>B(10,0.03)</t>
    <phoneticPr fontId="18" type="noConversion"/>
  </si>
  <si>
    <t>X &gt;= 3</t>
    <phoneticPr fontId="18" type="noConversion"/>
  </si>
  <si>
    <t>동전을 3번 던졌을때 앞면이 나올수 (X)의 확률 분포는?</t>
    <phoneticPr fontId="18" type="noConversion"/>
  </si>
  <si>
    <t>P(X)</t>
    <phoneticPr fontId="18" type="noConversion"/>
  </si>
  <si>
    <t xml:space="preserve">앞면이 나올확률 </t>
    <phoneticPr fontId="18" type="noConversion"/>
  </si>
  <si>
    <t>뒷면이 나올확률</t>
    <phoneticPr fontId="18" type="noConversion"/>
  </si>
  <si>
    <t>combination</t>
    <phoneticPr fontId="18" type="noConversion"/>
  </si>
  <si>
    <t>probability</t>
    <phoneticPr fontId="18" type="noConversion"/>
  </si>
  <si>
    <t>simple</t>
    <phoneticPr fontId="18" type="noConversion"/>
  </si>
  <si>
    <t>계</t>
    <phoneticPr fontId="18" type="noConversion"/>
  </si>
  <si>
    <t>permutation</t>
    <phoneticPr fontId="18" type="noConversion"/>
  </si>
  <si>
    <t>n</t>
    <phoneticPr fontId="18" type="noConversion"/>
  </si>
  <si>
    <t>binomial dstribution</t>
    <phoneticPr fontId="18" type="noConversion"/>
  </si>
  <si>
    <t>E(X)</t>
    <phoneticPr fontId="18" type="noConversion"/>
  </si>
  <si>
    <t>V(X)</t>
    <phoneticPr fontId="18" type="noConversion"/>
  </si>
  <si>
    <t>Generalize</t>
    <phoneticPr fontId="18" type="noConversion"/>
  </si>
  <si>
    <t>=n*p</t>
    <phoneticPr fontId="18" type="noConversion"/>
  </si>
  <si>
    <t>=n*p*(1-p)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</si>
</sst>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quotePrefix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B(3</a:t>
            </a:r>
            <a:r>
              <a:rPr lang="en-US" altLang="ko-KR" baseline="0"/>
              <a:t> ,0.4)</a:t>
            </a:r>
            <a:r>
              <a:rPr lang="ko-KR" altLang="en-US" baseline="0"/>
              <a:t>의 분포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'3주차 3차시'!$E$27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'3주차 3차시'!$B$28:$B$31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'3주차 3차시'!$E$28:$E$31</c:f>
              <c:numCache>
                <c:formatCode>General</c:formatCode>
                <c:ptCount val="4"/>
                <c:pt idx="0">
                  <c:v>0.216</c:v>
                </c:pt>
                <c:pt idx="1">
                  <c:v>0.43199999999999994</c:v>
                </c:pt>
                <c:pt idx="2">
                  <c:v>0.28800000000000003</c:v>
                </c:pt>
                <c:pt idx="3">
                  <c:v>6.4000000000000015E-2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2-42DD-81A0-BF6CEBE8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4885119"/>
        <c:axId val="104878879"/>
      </c:barChart>
      <c:catAx>
        <c:axId val="10488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78879"/>
        <c:crosses val="autoZero"/>
        <c:auto val="1"/>
        <c:lblAlgn val="ctr"/>
        <c:lblOffset val="100"/>
        <c:noMultiLvlLbl val="0"/>
      </c:catAx>
      <c:valAx>
        <c:axId val="1048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40</xdr:row>
      <xdr:rowOff>38099</xdr:rowOff>
    </xdr:from>
    <xdr:to>
      <xdr:col>6</xdr:col>
      <xdr:colOff>419100</xdr:colOff>
      <xdr:row>53</xdr:row>
      <xdr:rowOff>85724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E40010-B1FF-2495-394C-69C6BC74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opLeftCell="A45" workbookViewId="0">
      <selection activeCell="A63" sqref="A63"/>
    </sheetView>
  </sheetViews>
  <sheetFormatPr defaultRowHeight="16.5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2008</v>
      </c>
      <c r="B2" t="s">
        <v>27</v>
      </c>
      <c r="C2">
        <v>-3.6639999999999999E-2</v>
      </c>
      <c r="D2">
        <v>-0.17027</v>
      </c>
      <c r="E2">
        <v>-7.6399999999999996E-2</v>
      </c>
      <c r="F2">
        <v>-0.11988</v>
      </c>
      <c r="G2">
        <v>-4.2399999999999998E-3</v>
      </c>
      <c r="H2">
        <v>7.6090000000000005E-2</v>
      </c>
      <c r="I2">
        <v>-8.6610000000000006E-2</v>
      </c>
      <c r="J2">
        <v>-6.5900000000000004E-3</v>
      </c>
      <c r="K2">
        <v>-4.283E-2</v>
      </c>
      <c r="L2">
        <v>-3.96E-3</v>
      </c>
      <c r="M2">
        <v>-0.18626999999999999</v>
      </c>
      <c r="N2">
        <v>-0.16502</v>
      </c>
      <c r="O2">
        <v>-4.7829999999999998E-2</v>
      </c>
      <c r="P2">
        <v>-8.0189999999999997E-2</v>
      </c>
      <c r="Q2">
        <v>-0.1623</v>
      </c>
      <c r="R2">
        <v>0.25567000000000001</v>
      </c>
      <c r="S2">
        <v>-8.5269999999999999E-2</v>
      </c>
      <c r="T2">
        <v>0.10567</v>
      </c>
      <c r="U2">
        <v>-7.4660000000000004E-2</v>
      </c>
      <c r="V2">
        <v>-0.11146</v>
      </c>
      <c r="W2">
        <v>-7.0599999999999996E-2</v>
      </c>
      <c r="X2">
        <v>-4.9140000000000003E-2</v>
      </c>
      <c r="Y2">
        <v>-0.10871</v>
      </c>
      <c r="Z2">
        <v>-0.12421</v>
      </c>
      <c r="AA2">
        <v>0.44838</v>
      </c>
    </row>
    <row r="3" spans="1:27" x14ac:dyDescent="0.3">
      <c r="A3">
        <v>2008</v>
      </c>
      <c r="B3" t="s">
        <v>28</v>
      </c>
      <c r="C3">
        <v>5.765E-2</v>
      </c>
      <c r="D3">
        <v>0.10594000000000001</v>
      </c>
      <c r="E3">
        <v>0.14784</v>
      </c>
      <c r="F3">
        <v>4.0930000000000001E-2</v>
      </c>
      <c r="G3">
        <v>-1.235E-2</v>
      </c>
      <c r="H3">
        <v>-7.3000000000000001E-3</v>
      </c>
      <c r="I3">
        <v>4.9340000000000002E-2</v>
      </c>
      <c r="J3">
        <v>1.0200000000000001E-3</v>
      </c>
      <c r="K3">
        <v>2.9080000000000002E-2</v>
      </c>
      <c r="L3">
        <v>-4.5269999999999998E-2</v>
      </c>
      <c r="M3">
        <v>-7.9979999999999996E-2</v>
      </c>
      <c r="N3">
        <v>-6.5180000000000002E-2</v>
      </c>
      <c r="O3">
        <v>6.0749999999999998E-2</v>
      </c>
      <c r="P3">
        <v>2.9690000000000001E-2</v>
      </c>
      <c r="Q3">
        <v>4.36E-2</v>
      </c>
      <c r="R3">
        <v>9.7210000000000005E-2</v>
      </c>
      <c r="S3">
        <v>4.0259999999999997E-2</v>
      </c>
      <c r="T3">
        <v>8.1210000000000004E-2</v>
      </c>
      <c r="U3">
        <v>-4.1610000000000001E-2</v>
      </c>
      <c r="V3">
        <v>7.1700000000000002E-3</v>
      </c>
      <c r="W3">
        <v>7.4999999999999997E-3</v>
      </c>
      <c r="X3">
        <v>-2.6710000000000001E-2</v>
      </c>
      <c r="Y3">
        <v>-6.2179999999999999E-2</v>
      </c>
      <c r="Z3">
        <v>-5.1999999999999995E-4</v>
      </c>
      <c r="AA3">
        <v>4.1399999999999999E-2</v>
      </c>
    </row>
    <row r="4" spans="1:27" x14ac:dyDescent="0.3">
      <c r="A4">
        <v>2008</v>
      </c>
      <c r="B4" t="s">
        <v>29</v>
      </c>
      <c r="C4">
        <v>4.777E-2</v>
      </c>
      <c r="D4">
        <v>0.10281</v>
      </c>
      <c r="E4">
        <v>0.21218000000000001</v>
      </c>
      <c r="F4">
        <v>0.10169</v>
      </c>
      <c r="G4">
        <v>6.4219999999999999E-2</v>
      </c>
      <c r="H4">
        <v>6.275E-2</v>
      </c>
      <c r="I4">
        <v>9.6659999999999996E-2</v>
      </c>
      <c r="J4">
        <v>-6.4759999999999998E-2</v>
      </c>
      <c r="K4">
        <v>0.14457</v>
      </c>
      <c r="L4">
        <v>0.15379999999999999</v>
      </c>
      <c r="M4">
        <v>-0.24271999999999999</v>
      </c>
      <c r="N4">
        <v>0.30381000000000002</v>
      </c>
      <c r="O4">
        <v>5.1209999999999999E-2</v>
      </c>
      <c r="P4">
        <v>-5.7669999999999999E-2</v>
      </c>
      <c r="Q4">
        <v>4.7299999999999998E-3</v>
      </c>
      <c r="R4">
        <v>-7.7060000000000003E-2</v>
      </c>
      <c r="S4">
        <v>6.5750000000000003E-2</v>
      </c>
      <c r="T4">
        <v>8.3760000000000001E-2</v>
      </c>
      <c r="U4">
        <v>0.20027</v>
      </c>
      <c r="V4">
        <v>-0.1032</v>
      </c>
      <c r="W4">
        <v>-1.8350000000000002E-2</v>
      </c>
      <c r="X4">
        <v>-7.2789999999999994E-2</v>
      </c>
      <c r="Y4">
        <v>-3.8300000000000001E-3</v>
      </c>
      <c r="Z4">
        <v>4.6690000000000002E-2</v>
      </c>
      <c r="AA4">
        <v>-5.2540000000000003E-2</v>
      </c>
    </row>
    <row r="5" spans="1:27" x14ac:dyDescent="0.3">
      <c r="A5">
        <v>2008</v>
      </c>
      <c r="B5" t="s">
        <v>30</v>
      </c>
      <c r="C5">
        <v>0.18154999999999999</v>
      </c>
      <c r="D5">
        <v>3.8030000000000001E-2</v>
      </c>
      <c r="E5">
        <v>8.5080000000000003E-2</v>
      </c>
      <c r="F5">
        <v>-1.9689999999999999E-2</v>
      </c>
      <c r="G5">
        <v>4.2119999999999998E-2</v>
      </c>
      <c r="H5">
        <v>9.468E-2</v>
      </c>
      <c r="I5">
        <v>3.1900000000000001E-3</v>
      </c>
      <c r="J5">
        <v>0.23773</v>
      </c>
      <c r="K5">
        <v>0.16808999999999999</v>
      </c>
      <c r="L5">
        <v>-3.9989999999999998E-2</v>
      </c>
      <c r="M5">
        <v>0.18933</v>
      </c>
      <c r="N5">
        <v>2.0039999999999999E-2</v>
      </c>
      <c r="O5">
        <v>4.7669999999999997E-2</v>
      </c>
      <c r="P5">
        <v>7.4219999999999994E-2</v>
      </c>
      <c r="Q5">
        <v>-3.5300000000000002E-3</v>
      </c>
      <c r="R5">
        <v>-5.0659999999999997E-2</v>
      </c>
      <c r="S5">
        <v>9.5519999999999994E-2</v>
      </c>
      <c r="T5">
        <v>0.14174</v>
      </c>
      <c r="U5">
        <v>4.5039999999999997E-2</v>
      </c>
      <c r="V5">
        <v>-1.984E-2</v>
      </c>
      <c r="W5">
        <v>8.0850000000000005E-2</v>
      </c>
      <c r="X5">
        <v>0.12098</v>
      </c>
      <c r="Y5">
        <v>-0.11168</v>
      </c>
      <c r="Z5">
        <v>-5.049E-2</v>
      </c>
      <c r="AA5">
        <v>-2.3709999999999998E-2</v>
      </c>
    </row>
    <row r="6" spans="1:27" x14ac:dyDescent="0.3">
      <c r="A6">
        <v>2008</v>
      </c>
      <c r="B6" t="s">
        <v>31</v>
      </c>
      <c r="C6">
        <v>-0.10599</v>
      </c>
      <c r="D6">
        <v>-0.10156999999999999</v>
      </c>
      <c r="E6">
        <v>-0.11289</v>
      </c>
      <c r="F6">
        <v>-0.11802</v>
      </c>
      <c r="G6">
        <v>-0.12942000000000001</v>
      </c>
      <c r="H6">
        <v>-0.15695000000000001</v>
      </c>
      <c r="I6">
        <v>-1.668E-2</v>
      </c>
      <c r="J6">
        <v>-5.1540000000000002E-2</v>
      </c>
      <c r="K6">
        <v>-0.11382</v>
      </c>
      <c r="L6">
        <v>-0.24212</v>
      </c>
      <c r="M6">
        <v>-0.11933000000000001</v>
      </c>
      <c r="N6">
        <v>-0.10137</v>
      </c>
      <c r="O6">
        <v>-7.3499999999999996E-2</v>
      </c>
      <c r="P6">
        <v>-0.15029999999999999</v>
      </c>
      <c r="Q6">
        <v>-2.835E-2</v>
      </c>
      <c r="R6">
        <v>-0.14130000000000001</v>
      </c>
      <c r="S6">
        <v>-8.0379999999999993E-2</v>
      </c>
      <c r="T6">
        <v>-0.15820999999999999</v>
      </c>
      <c r="U6">
        <v>-0.33945999999999998</v>
      </c>
      <c r="V6">
        <v>-0.23482</v>
      </c>
      <c r="W6">
        <v>1.2619999999999999E-2</v>
      </c>
      <c r="X6">
        <v>-0.13489999999999999</v>
      </c>
      <c r="Y6">
        <v>-0.183</v>
      </c>
      <c r="Z6">
        <v>-0.18672</v>
      </c>
      <c r="AA6">
        <v>-0.22795000000000001</v>
      </c>
    </row>
    <row r="7" spans="1:27" x14ac:dyDescent="0.3">
      <c r="A7">
        <v>2008</v>
      </c>
      <c r="B7" t="s">
        <v>32</v>
      </c>
      <c r="C7">
        <v>4.9759999999999999E-2</v>
      </c>
      <c r="D7">
        <v>4.1050000000000003E-2</v>
      </c>
      <c r="E7">
        <v>-5.0729999999999997E-2</v>
      </c>
      <c r="F7">
        <v>-9.6100000000000005E-3</v>
      </c>
      <c r="G7">
        <v>-5.491E-2</v>
      </c>
      <c r="H7">
        <v>9.1069999999999998E-2</v>
      </c>
      <c r="I7">
        <v>-0.10632</v>
      </c>
      <c r="J7">
        <v>0.12307999999999999</v>
      </c>
      <c r="K7">
        <v>0.14679</v>
      </c>
      <c r="L7">
        <v>6.4890000000000003E-2</v>
      </c>
      <c r="M7">
        <v>-0.16738</v>
      </c>
      <c r="N7">
        <v>-0.10005</v>
      </c>
      <c r="O7">
        <v>3.2919999999999998E-2</v>
      </c>
      <c r="P7">
        <v>0.17118</v>
      </c>
      <c r="Q7">
        <v>-6.5240000000000006E-2</v>
      </c>
      <c r="R7">
        <v>0.18489</v>
      </c>
      <c r="S7">
        <v>2.5190000000000001E-2</v>
      </c>
      <c r="T7">
        <v>5.0639999999999998E-2</v>
      </c>
      <c r="U7">
        <v>-0.24598999999999999</v>
      </c>
      <c r="V7">
        <v>-0.16930999999999999</v>
      </c>
      <c r="W7">
        <v>-5.2630000000000003E-2</v>
      </c>
      <c r="X7">
        <v>-6.6360000000000002E-2</v>
      </c>
      <c r="Y7">
        <v>-5.6000000000000001E-2</v>
      </c>
      <c r="Z7">
        <v>0.19828000000000001</v>
      </c>
      <c r="AA7">
        <v>-3.7269999999999998E-2</v>
      </c>
    </row>
    <row r="8" spans="1:27" x14ac:dyDescent="0.3">
      <c r="A8">
        <v>2008</v>
      </c>
      <c r="B8" t="s">
        <v>33</v>
      </c>
      <c r="C8">
        <v>3.5790000000000002E-2</v>
      </c>
      <c r="D8">
        <v>5.8549999999999998E-2</v>
      </c>
      <c r="E8">
        <v>6.658E-2</v>
      </c>
      <c r="F8">
        <v>0.10169</v>
      </c>
      <c r="G8">
        <v>9.4E-2</v>
      </c>
      <c r="H8">
        <v>2.6939999999999999E-2</v>
      </c>
      <c r="I8">
        <v>7.2499999999999995E-2</v>
      </c>
      <c r="J8">
        <v>-0.11538</v>
      </c>
      <c r="K8">
        <v>2.3199999999999998E-2</v>
      </c>
      <c r="L8">
        <v>-9.7489999999999993E-2</v>
      </c>
      <c r="M8">
        <v>-2.564E-2</v>
      </c>
      <c r="N8">
        <v>-2.2079999999999999E-2</v>
      </c>
      <c r="O8">
        <v>3.7100000000000001E-2</v>
      </c>
      <c r="P8">
        <v>-3.5929999999999997E-2</v>
      </c>
      <c r="Q8">
        <v>6.5449999999999994E-2</v>
      </c>
      <c r="R8">
        <v>-1.6199999999999999E-3</v>
      </c>
      <c r="S8">
        <v>1.8790000000000001E-2</v>
      </c>
      <c r="T8">
        <v>-9.9299999999999996E-3</v>
      </c>
      <c r="U8">
        <v>2.5530000000000001E-2</v>
      </c>
      <c r="V8">
        <v>-0.16561000000000001</v>
      </c>
      <c r="W8">
        <v>7.5539999999999996E-2</v>
      </c>
      <c r="X8">
        <v>5.8990000000000001E-2</v>
      </c>
      <c r="Y8">
        <v>-0.17422000000000001</v>
      </c>
      <c r="Z8">
        <v>-2.112E-2</v>
      </c>
      <c r="AA8">
        <v>-2.564E-2</v>
      </c>
    </row>
    <row r="9" spans="1:27" x14ac:dyDescent="0.3">
      <c r="A9">
        <v>2008</v>
      </c>
      <c r="B9" t="s">
        <v>34</v>
      </c>
      <c r="C9">
        <v>-7.8450000000000006E-2</v>
      </c>
      <c r="D9">
        <v>-9.962E-2</v>
      </c>
      <c r="E9">
        <v>-0.32956000000000002</v>
      </c>
      <c r="F9">
        <v>2.4459999999999999E-2</v>
      </c>
      <c r="G9">
        <v>-6.2179999999999999E-2</v>
      </c>
      <c r="H9">
        <v>-7.3050000000000004E-2</v>
      </c>
      <c r="I9">
        <v>-3.1690000000000003E-2</v>
      </c>
      <c r="J9">
        <v>-0.2417</v>
      </c>
      <c r="K9">
        <v>-5.2380000000000003E-2</v>
      </c>
      <c r="L9">
        <v>-0.14455999999999999</v>
      </c>
      <c r="M9">
        <v>-2.351E-2</v>
      </c>
      <c r="N9">
        <v>-0.13549</v>
      </c>
      <c r="O9">
        <v>-0.18085999999999999</v>
      </c>
      <c r="P9">
        <v>-6.633E-2</v>
      </c>
      <c r="Q9">
        <v>-2.197E-2</v>
      </c>
      <c r="R9">
        <v>1.2999999999999999E-3</v>
      </c>
      <c r="S9">
        <v>-7.4230000000000004E-2</v>
      </c>
      <c r="T9">
        <v>-0.43831999999999999</v>
      </c>
      <c r="U9">
        <v>0.35200999999999999</v>
      </c>
      <c r="V9">
        <v>-0.57252000000000003</v>
      </c>
      <c r="W9">
        <v>-7.0230000000000001E-2</v>
      </c>
      <c r="X9">
        <v>-4.4299999999999999E-2</v>
      </c>
      <c r="Y9">
        <v>9.3890000000000001E-2</v>
      </c>
      <c r="Z9">
        <v>-0.14441999999999999</v>
      </c>
      <c r="AA9">
        <v>-0.10732999999999999</v>
      </c>
    </row>
    <row r="10" spans="1:27" x14ac:dyDescent="0.3">
      <c r="A10">
        <v>2008</v>
      </c>
      <c r="B10" t="s">
        <v>35</v>
      </c>
      <c r="C10">
        <v>-0.32506000000000002</v>
      </c>
      <c r="D10">
        <v>-0.21329999999999999</v>
      </c>
      <c r="E10">
        <v>-5.3440000000000001E-2</v>
      </c>
      <c r="F10">
        <v>-0.17956</v>
      </c>
      <c r="G10">
        <v>-0.21224999999999999</v>
      </c>
      <c r="H10">
        <v>-0.19423000000000001</v>
      </c>
      <c r="I10">
        <v>-0.12204</v>
      </c>
      <c r="J10">
        <v>-0.25956000000000001</v>
      </c>
      <c r="K10">
        <v>4.5379999999999997E-2</v>
      </c>
      <c r="L10">
        <v>-0.37047000000000002</v>
      </c>
      <c r="M10">
        <v>-0.33848</v>
      </c>
      <c r="N10">
        <v>-0.10277</v>
      </c>
      <c r="O10">
        <v>-0.14452999999999999</v>
      </c>
      <c r="P10">
        <v>-0.16778999999999999</v>
      </c>
      <c r="Q10">
        <v>-0.16347999999999999</v>
      </c>
      <c r="R10">
        <v>-0.19819000000000001</v>
      </c>
      <c r="S10">
        <v>-9.9080000000000001E-2</v>
      </c>
      <c r="T10">
        <v>-0.26163999999999998</v>
      </c>
      <c r="U10">
        <v>-0.54527000000000003</v>
      </c>
      <c r="V10">
        <v>-0.41071000000000002</v>
      </c>
      <c r="W10">
        <v>-0.13644999999999999</v>
      </c>
      <c r="X10">
        <v>-0.11728</v>
      </c>
      <c r="Y10">
        <v>-0.46483999999999998</v>
      </c>
      <c r="Z10">
        <v>-0.26014999999999999</v>
      </c>
      <c r="AA10">
        <v>-0.25896000000000002</v>
      </c>
    </row>
    <row r="11" spans="1:27" x14ac:dyDescent="0.3">
      <c r="A11">
        <v>2008</v>
      </c>
      <c r="B11" t="s">
        <v>36</v>
      </c>
      <c r="C11">
        <v>-0.13063</v>
      </c>
      <c r="D11">
        <v>-0.25402000000000002</v>
      </c>
      <c r="E11">
        <v>-0.13869000000000001</v>
      </c>
      <c r="F11">
        <v>-0.21265000000000001</v>
      </c>
      <c r="G11">
        <v>-6.8970000000000004E-2</v>
      </c>
      <c r="H11">
        <v>9.9860000000000004E-2</v>
      </c>
      <c r="I11">
        <v>-9.4390000000000002E-2</v>
      </c>
      <c r="J11">
        <v>-8.4930000000000005E-2</v>
      </c>
      <c r="K11">
        <v>0.11287</v>
      </c>
      <c r="L11">
        <v>-0.11652</v>
      </c>
      <c r="M11">
        <v>-0.20641000000000001</v>
      </c>
      <c r="N11">
        <v>-0.18476999999999999</v>
      </c>
      <c r="O11">
        <v>-0.13156000000000001</v>
      </c>
      <c r="P11">
        <v>-8.9429999999999996E-2</v>
      </c>
      <c r="Q11">
        <v>-8.8510000000000005E-2</v>
      </c>
      <c r="R11">
        <v>-7.1889999999999996E-2</v>
      </c>
      <c r="S11">
        <v>-0.12075</v>
      </c>
      <c r="T11">
        <v>-0.15784000000000001</v>
      </c>
      <c r="U11">
        <v>-0.10011</v>
      </c>
      <c r="V11">
        <v>-0.39394000000000001</v>
      </c>
      <c r="W11">
        <v>-0.10666</v>
      </c>
      <c r="X11">
        <v>-0.31980999999999998</v>
      </c>
      <c r="Y11">
        <v>-1.256E-2</v>
      </c>
      <c r="Z11">
        <v>-0.34068999999999999</v>
      </c>
      <c r="AA11">
        <v>-0.10218000000000001</v>
      </c>
    </row>
    <row r="12" spans="1:27" x14ac:dyDescent="0.3">
      <c r="A12">
        <v>2008</v>
      </c>
      <c r="B12" t="s">
        <v>37</v>
      </c>
      <c r="C12">
        <v>-8.0740000000000006E-2</v>
      </c>
      <c r="D12">
        <v>0.20094000000000001</v>
      </c>
      <c r="E12">
        <v>-7.893E-2</v>
      </c>
      <c r="F12">
        <v>0.25283</v>
      </c>
      <c r="G12">
        <v>-1.444E-2</v>
      </c>
      <c r="H12">
        <v>-2.63E-2</v>
      </c>
      <c r="I12">
        <v>2.0140000000000002E-2</v>
      </c>
      <c r="J12">
        <v>-8.2799999999999999E-2</v>
      </c>
      <c r="K12">
        <v>-1.418E-2</v>
      </c>
      <c r="L12">
        <v>-1.9199999999999998E-2</v>
      </c>
      <c r="M12">
        <v>0.12594</v>
      </c>
      <c r="N12">
        <v>5.0139999999999997E-2</v>
      </c>
      <c r="O12">
        <v>6.2909999999999994E-2</v>
      </c>
      <c r="P12">
        <v>0.23929</v>
      </c>
      <c r="Q12">
        <v>-3.8190000000000002E-2</v>
      </c>
      <c r="R12">
        <v>0.30070000000000002</v>
      </c>
      <c r="S12">
        <v>0.10251</v>
      </c>
      <c r="T12">
        <v>-4.4499999999999998E-2</v>
      </c>
      <c r="U12">
        <v>0.2</v>
      </c>
      <c r="V12">
        <v>-0.4</v>
      </c>
      <c r="W12">
        <v>3.2219999999999999E-2</v>
      </c>
      <c r="X12">
        <v>5.9650000000000002E-2</v>
      </c>
      <c r="Y12">
        <v>-0.10763</v>
      </c>
      <c r="Z12">
        <v>6.132E-2</v>
      </c>
      <c r="AA12">
        <v>5.9950000000000003E-2</v>
      </c>
    </row>
    <row r="13" spans="1:27" x14ac:dyDescent="0.3">
      <c r="A13">
        <v>2008</v>
      </c>
      <c r="B13" t="s">
        <v>38</v>
      </c>
      <c r="C13">
        <v>-9.2999999999999999E-2</v>
      </c>
      <c r="D13">
        <v>0.14704</v>
      </c>
      <c r="E13">
        <v>5.6030000000000003E-2</v>
      </c>
      <c r="F13">
        <v>-8.6150000000000004E-2</v>
      </c>
      <c r="G13">
        <v>-8.1530000000000005E-2</v>
      </c>
      <c r="H13">
        <v>-0.12926000000000001</v>
      </c>
      <c r="I13">
        <v>-0.14230999999999999</v>
      </c>
      <c r="J13">
        <v>-7.2419999999999998E-2</v>
      </c>
      <c r="K13">
        <v>2.4459999999999999E-2</v>
      </c>
      <c r="L13">
        <v>8.3400000000000002E-2</v>
      </c>
      <c r="M13">
        <v>-8.5709999999999995E-2</v>
      </c>
      <c r="N13">
        <v>0.10037</v>
      </c>
      <c r="O13">
        <v>-0.12071999999999999</v>
      </c>
      <c r="P13">
        <v>-0.11311</v>
      </c>
      <c r="Q13">
        <v>-0.12025</v>
      </c>
      <c r="R13">
        <v>0.20910000000000001</v>
      </c>
      <c r="S13">
        <v>-5.0880000000000002E-2</v>
      </c>
      <c r="T13">
        <v>0.36520000000000002</v>
      </c>
      <c r="U13">
        <v>0.19062999999999999</v>
      </c>
      <c r="V13">
        <v>0</v>
      </c>
      <c r="W13">
        <v>-0.11015999999999999</v>
      </c>
      <c r="X13">
        <v>-2.2100000000000002E-3</v>
      </c>
      <c r="Y13">
        <v>8.5529999999999995E-2</v>
      </c>
      <c r="Z13">
        <v>-0.28826000000000002</v>
      </c>
      <c r="AA13">
        <v>-3.8519999999999999E-2</v>
      </c>
    </row>
    <row r="14" spans="1:27" x14ac:dyDescent="0.3">
      <c r="A14">
        <v>2009</v>
      </c>
      <c r="B14" t="s">
        <v>27</v>
      </c>
      <c r="C14">
        <v>-0.13516</v>
      </c>
      <c r="D14">
        <v>0.10150000000000001</v>
      </c>
      <c r="E14">
        <v>-9.1800000000000007E-3</v>
      </c>
      <c r="F14">
        <v>-8.3080000000000001E-2</v>
      </c>
      <c r="G14">
        <v>-2.7050000000000001E-2</v>
      </c>
      <c r="H14">
        <v>-0.10857</v>
      </c>
      <c r="I14">
        <v>-5.6309999999999999E-2</v>
      </c>
      <c r="J14">
        <v>-0.1016</v>
      </c>
      <c r="K14">
        <v>-9.1289999999999996E-2</v>
      </c>
      <c r="L14">
        <v>-0.10761999999999999</v>
      </c>
      <c r="M14">
        <v>-2.3269999999999999E-2</v>
      </c>
      <c r="N14">
        <v>-1.6000000000000001E-3</v>
      </c>
      <c r="O14">
        <v>-1.7700000000000001E-3</v>
      </c>
      <c r="P14">
        <v>-0.16572000000000001</v>
      </c>
      <c r="Q14">
        <v>-4.965E-2</v>
      </c>
      <c r="R14">
        <v>2.7699999999999999E-3</v>
      </c>
      <c r="S14">
        <v>-7.7020000000000005E-2</v>
      </c>
      <c r="T14">
        <v>-0.27905999999999997</v>
      </c>
      <c r="U14">
        <v>-0.22047</v>
      </c>
      <c r="V14">
        <v>0.33333000000000002</v>
      </c>
      <c r="W14">
        <v>6.8999999999999997E-4</v>
      </c>
      <c r="X14">
        <v>-3.0970000000000001E-2</v>
      </c>
      <c r="Y14">
        <v>0.18484999999999999</v>
      </c>
      <c r="Z14">
        <v>-0.30364000000000002</v>
      </c>
      <c r="AA14">
        <v>0.12787999999999999</v>
      </c>
    </row>
    <row r="15" spans="1:27" x14ac:dyDescent="0.3">
      <c r="A15">
        <v>2009</v>
      </c>
      <c r="B15" t="s">
        <v>28</v>
      </c>
      <c r="C15">
        <v>0.28083999999999998</v>
      </c>
      <c r="D15">
        <v>0.13350999999999999</v>
      </c>
      <c r="E15">
        <v>0.17702000000000001</v>
      </c>
      <c r="F15">
        <v>0.16197</v>
      </c>
      <c r="G15">
        <v>0.15110000000000001</v>
      </c>
      <c r="H15">
        <v>4.4740000000000002E-2</v>
      </c>
      <c r="I15">
        <v>9.3869999999999995E-2</v>
      </c>
      <c r="J15">
        <v>0.11071</v>
      </c>
      <c r="K15">
        <v>0.14760000000000001</v>
      </c>
      <c r="L15">
        <v>0.13908000000000001</v>
      </c>
      <c r="M15">
        <v>0.23894000000000001</v>
      </c>
      <c r="N15">
        <v>2.9790000000000001E-2</v>
      </c>
      <c r="O15">
        <v>0.17924000000000001</v>
      </c>
      <c r="P15">
        <v>-2.6290000000000001E-2</v>
      </c>
      <c r="Q15">
        <v>0.13772000000000001</v>
      </c>
      <c r="R15">
        <v>0.18432999999999999</v>
      </c>
      <c r="S15">
        <v>0.16288</v>
      </c>
      <c r="T15">
        <v>7.9369999999999996E-2</v>
      </c>
      <c r="U15">
        <v>0.41975000000000001</v>
      </c>
      <c r="V15">
        <v>1.125</v>
      </c>
      <c r="W15">
        <v>0.14021</v>
      </c>
      <c r="X15">
        <v>0.21461</v>
      </c>
      <c r="Y15">
        <v>0.38278000000000001</v>
      </c>
      <c r="Z15">
        <v>-4.6629999999999998E-2</v>
      </c>
      <c r="AA15">
        <v>-3.175E-2</v>
      </c>
    </row>
    <row r="16" spans="1:27" x14ac:dyDescent="0.3">
      <c r="A16">
        <v>2009</v>
      </c>
      <c r="B16" t="s">
        <v>29</v>
      </c>
      <c r="C16">
        <v>0.27862999999999999</v>
      </c>
      <c r="D16">
        <v>9.6409999999999996E-2</v>
      </c>
      <c r="E16">
        <v>0.19703999999999999</v>
      </c>
      <c r="F16">
        <v>0.22908999999999999</v>
      </c>
      <c r="G16">
        <v>0.1517</v>
      </c>
      <c r="H16">
        <v>0.13877999999999999</v>
      </c>
      <c r="I16">
        <v>4.9209999999999997E-2</v>
      </c>
      <c r="J16">
        <v>0.22614999999999999</v>
      </c>
      <c r="K16">
        <v>-4.9829999999999999E-2</v>
      </c>
      <c r="L16">
        <v>0.49923000000000001</v>
      </c>
      <c r="M16">
        <v>0.18736</v>
      </c>
      <c r="N16">
        <v>0.13764999999999999</v>
      </c>
      <c r="O16">
        <v>5.0410000000000003E-2</v>
      </c>
      <c r="P16">
        <v>0.29799999999999999</v>
      </c>
      <c r="Q16">
        <v>0.10316</v>
      </c>
      <c r="R16">
        <v>5.568E-2</v>
      </c>
      <c r="S16">
        <v>7.3480000000000004E-2</v>
      </c>
      <c r="T16">
        <v>0.61214999999999997</v>
      </c>
      <c r="U16">
        <v>0.24268999999999999</v>
      </c>
      <c r="V16">
        <v>0.11765</v>
      </c>
      <c r="W16">
        <v>0.13864000000000001</v>
      </c>
      <c r="X16">
        <v>0.30169000000000001</v>
      </c>
      <c r="Y16">
        <v>0.23427999999999999</v>
      </c>
      <c r="Z16">
        <v>0.96431</v>
      </c>
      <c r="AA16">
        <v>0.11552999999999999</v>
      </c>
    </row>
    <row r="17" spans="1:27" x14ac:dyDescent="0.3">
      <c r="A17">
        <v>2009</v>
      </c>
      <c r="B17" t="s">
        <v>30</v>
      </c>
      <c r="C17">
        <v>3.0349999999999999E-2</v>
      </c>
      <c r="D17">
        <v>-3.1419999999999997E-2</v>
      </c>
      <c r="E17">
        <v>7.9299999999999995E-2</v>
      </c>
      <c r="F17">
        <v>-7.5939999999999994E-2</v>
      </c>
      <c r="G17">
        <v>-4.2470000000000001E-2</v>
      </c>
      <c r="H17">
        <v>-0.10933</v>
      </c>
      <c r="I17">
        <v>2.31E-3</v>
      </c>
      <c r="J17">
        <v>-4.3699999999999998E-3</v>
      </c>
      <c r="K17">
        <v>5.7410000000000003E-2</v>
      </c>
      <c r="L17">
        <v>0.27216000000000001</v>
      </c>
      <c r="M17">
        <v>-0.17168</v>
      </c>
      <c r="N17">
        <v>5.3690000000000002E-2</v>
      </c>
      <c r="O17">
        <v>4.3E-3</v>
      </c>
      <c r="P17">
        <v>4.3139999999999998E-2</v>
      </c>
      <c r="Q17">
        <v>3.73E-2</v>
      </c>
      <c r="R17">
        <v>-0.12998999999999999</v>
      </c>
      <c r="S17">
        <v>1.2829999999999999E-2</v>
      </c>
      <c r="T17">
        <v>0.13150999999999999</v>
      </c>
      <c r="U17">
        <v>-3.82E-3</v>
      </c>
      <c r="V17">
        <v>-0.10526000000000001</v>
      </c>
      <c r="W17">
        <v>-7.4099999999999999E-3</v>
      </c>
      <c r="X17">
        <v>-5.0499999999999998E-3</v>
      </c>
      <c r="Y17">
        <v>-8.9910000000000004E-2</v>
      </c>
      <c r="Z17">
        <v>-5.518E-2</v>
      </c>
      <c r="AA17">
        <v>0.10847</v>
      </c>
    </row>
    <row r="18" spans="1:27" x14ac:dyDescent="0.3">
      <c r="A18">
        <v>2009</v>
      </c>
      <c r="B18" t="s">
        <v>31</v>
      </c>
      <c r="C18">
        <v>4.2599999999999999E-3</v>
      </c>
      <c r="D18">
        <v>7.2700000000000001E-2</v>
      </c>
      <c r="E18">
        <v>4.8809999999999999E-2</v>
      </c>
      <c r="F18">
        <v>9.3920000000000003E-2</v>
      </c>
      <c r="G18">
        <v>8.4200000000000004E-3</v>
      </c>
      <c r="H18">
        <v>5.0040000000000001E-2</v>
      </c>
      <c r="I18">
        <v>-5.6480000000000002E-2</v>
      </c>
      <c r="J18">
        <v>0.18612999999999999</v>
      </c>
      <c r="K18">
        <v>-5.9650000000000002E-2</v>
      </c>
      <c r="L18">
        <v>-0.12723000000000001</v>
      </c>
      <c r="M18">
        <v>0.1419</v>
      </c>
      <c r="N18">
        <v>1.0449999999999999E-2</v>
      </c>
      <c r="O18">
        <v>5.2780000000000001E-2</v>
      </c>
      <c r="P18">
        <v>2.8799999999999999E-2</v>
      </c>
      <c r="Q18">
        <v>0.13808999999999999</v>
      </c>
      <c r="R18">
        <v>4.8710000000000003E-2</v>
      </c>
      <c r="S18">
        <v>9.3450000000000005E-2</v>
      </c>
      <c r="T18">
        <v>-9.6009999999999998E-2</v>
      </c>
      <c r="U18">
        <v>-6.13E-2</v>
      </c>
      <c r="V18">
        <v>0.23529</v>
      </c>
      <c r="W18">
        <v>-9.5999999999999992E-3</v>
      </c>
      <c r="X18">
        <v>-3.483E-2</v>
      </c>
      <c r="Y18">
        <v>6.0400000000000002E-3</v>
      </c>
      <c r="Z18">
        <v>-4.7719999999999999E-2</v>
      </c>
      <c r="AA18">
        <v>-1.136E-2</v>
      </c>
    </row>
    <row r="19" spans="1:27" x14ac:dyDescent="0.3">
      <c r="A19">
        <v>2009</v>
      </c>
      <c r="B19" t="s">
        <v>32</v>
      </c>
      <c r="C19">
        <v>0.14557999999999999</v>
      </c>
      <c r="D19">
        <v>2.5100000000000001E-2</v>
      </c>
      <c r="E19">
        <v>0.14712</v>
      </c>
      <c r="F19">
        <v>0.13008</v>
      </c>
      <c r="G19">
        <v>0.17984</v>
      </c>
      <c r="H19">
        <v>3.2759999999999997E-2</v>
      </c>
      <c r="I19">
        <v>8.1110000000000002E-2</v>
      </c>
      <c r="J19">
        <v>-2.5170000000000001E-2</v>
      </c>
      <c r="K19">
        <v>9.5509999999999998E-2</v>
      </c>
      <c r="L19">
        <v>0.37093999999999999</v>
      </c>
      <c r="M19">
        <v>0.16095999999999999</v>
      </c>
      <c r="N19">
        <v>5.0900000000000001E-2</v>
      </c>
      <c r="O19">
        <v>0.16328000000000001</v>
      </c>
      <c r="P19">
        <v>9.4759999999999997E-2</v>
      </c>
      <c r="Q19">
        <v>-1.0529999999999999E-2</v>
      </c>
      <c r="R19">
        <v>6.2890000000000001E-2</v>
      </c>
      <c r="S19">
        <v>3.5729999999999998E-2</v>
      </c>
      <c r="T19">
        <v>6.8930000000000005E-2</v>
      </c>
      <c r="U19">
        <v>0.21224000000000001</v>
      </c>
      <c r="V19">
        <v>4.7620000000000003E-2</v>
      </c>
      <c r="W19">
        <v>4.1459999999999997E-2</v>
      </c>
      <c r="X19">
        <v>0.27444000000000002</v>
      </c>
      <c r="Y19">
        <v>0.27440999999999999</v>
      </c>
      <c r="Z19">
        <v>0.44989000000000001</v>
      </c>
      <c r="AA19">
        <v>-8.5569999999999993E-2</v>
      </c>
    </row>
    <row r="20" spans="1:27" x14ac:dyDescent="0.3">
      <c r="A20">
        <v>2009</v>
      </c>
      <c r="B20" t="s">
        <v>33</v>
      </c>
      <c r="C20">
        <v>-3.0849999999999999E-2</v>
      </c>
      <c r="D20">
        <v>-5.3289999999999997E-2</v>
      </c>
      <c r="E20">
        <v>2.9520000000000001E-2</v>
      </c>
      <c r="F20">
        <v>4.9779999999999998E-2</v>
      </c>
      <c r="G20">
        <v>-1.84E-2</v>
      </c>
      <c r="H20">
        <v>3.1E-2</v>
      </c>
      <c r="I20">
        <v>3.39E-2</v>
      </c>
      <c r="J20">
        <v>0.18299000000000001</v>
      </c>
      <c r="K20">
        <v>8.3280000000000007E-2</v>
      </c>
      <c r="L20">
        <v>0.11277</v>
      </c>
      <c r="M20">
        <v>0.18837000000000001</v>
      </c>
      <c r="N20">
        <v>4.2029999999999998E-2</v>
      </c>
      <c r="O20">
        <v>6.3479999999999995E-2</v>
      </c>
      <c r="P20">
        <v>2.3609999999999999E-2</v>
      </c>
      <c r="Q20">
        <v>5.3679999999999999E-2</v>
      </c>
      <c r="R20">
        <v>-7.0600000000000003E-3</v>
      </c>
      <c r="S20">
        <v>-1.166E-2</v>
      </c>
      <c r="T20">
        <v>-3.8559999999999997E-2</v>
      </c>
      <c r="U20">
        <v>-6.7299999999999999E-3</v>
      </c>
      <c r="V20">
        <v>0.5</v>
      </c>
      <c r="W20">
        <v>2.792E-2</v>
      </c>
      <c r="X20">
        <v>7.3160000000000003E-2</v>
      </c>
      <c r="Y20">
        <v>0.20205000000000001</v>
      </c>
      <c r="Z20">
        <v>5.7779999999999998E-2</v>
      </c>
      <c r="AA20">
        <v>2.0250000000000001E-2</v>
      </c>
    </row>
    <row r="21" spans="1:27" x14ac:dyDescent="0.3">
      <c r="A21">
        <v>2009</v>
      </c>
      <c r="B21" t="s">
        <v>34</v>
      </c>
      <c r="C21">
        <v>5.1560000000000002E-2</v>
      </c>
      <c r="D21">
        <v>0.14990000000000001</v>
      </c>
      <c r="E21">
        <v>0.1019</v>
      </c>
      <c r="F21">
        <v>2.9059999999999999E-2</v>
      </c>
      <c r="G21">
        <v>8.9899999999999994E-2</v>
      </c>
      <c r="H21">
        <v>0.1014</v>
      </c>
      <c r="I21">
        <v>0.10579</v>
      </c>
      <c r="J21">
        <v>-3.594E-2</v>
      </c>
      <c r="K21">
        <v>-2.5229999999999999E-2</v>
      </c>
      <c r="L21">
        <v>3.8949999999999999E-2</v>
      </c>
      <c r="M21">
        <v>0.14823</v>
      </c>
      <c r="N21">
        <v>7.4039999999999995E-2</v>
      </c>
      <c r="O21">
        <v>-3.7240000000000002E-2</v>
      </c>
      <c r="P21">
        <v>2.6270000000000002E-2</v>
      </c>
      <c r="Q21">
        <v>4.3479999999999998E-2</v>
      </c>
      <c r="R21">
        <v>5.8220000000000001E-2</v>
      </c>
      <c r="S21">
        <v>-4.7169999999999997E-2</v>
      </c>
      <c r="T21">
        <v>-7.4319999999999997E-2</v>
      </c>
      <c r="U21">
        <v>0.22599</v>
      </c>
      <c r="V21">
        <v>-4.5449999999999997E-2</v>
      </c>
      <c r="W21">
        <v>7.8469999999999998E-2</v>
      </c>
      <c r="X21">
        <v>8.7410000000000002E-2</v>
      </c>
      <c r="Y21">
        <v>4.8430000000000001E-2</v>
      </c>
      <c r="Z21">
        <v>0.30968000000000001</v>
      </c>
      <c r="AA21">
        <v>0.21903</v>
      </c>
    </row>
    <row r="22" spans="1:27" x14ac:dyDescent="0.3">
      <c r="A22">
        <v>2009</v>
      </c>
      <c r="B22" t="s">
        <v>35</v>
      </c>
      <c r="C22">
        <v>-3.0300000000000001E-3</v>
      </c>
      <c r="D22">
        <v>0.27260000000000001</v>
      </c>
      <c r="E22">
        <v>1.6979999999999999E-2</v>
      </c>
      <c r="F22">
        <v>-6.207E-2</v>
      </c>
      <c r="G22">
        <v>-3.1320000000000001E-2</v>
      </c>
      <c r="H22">
        <v>-0.13714000000000001</v>
      </c>
      <c r="I22">
        <v>1.146E-2</v>
      </c>
      <c r="J22">
        <v>-5.3260000000000002E-2</v>
      </c>
      <c r="K22">
        <v>-7.3319999999999996E-2</v>
      </c>
      <c r="L22">
        <v>-5.3310000000000003E-2</v>
      </c>
      <c r="M22">
        <v>-0.19827</v>
      </c>
      <c r="N22">
        <v>8.1210000000000004E-2</v>
      </c>
      <c r="O22">
        <v>-2.332E-2</v>
      </c>
      <c r="P22">
        <v>2.4969999999999999E-2</v>
      </c>
      <c r="Q22">
        <v>7.8280000000000002E-2</v>
      </c>
      <c r="R22">
        <v>0.15767999999999999</v>
      </c>
      <c r="S22">
        <v>1.485E-2</v>
      </c>
      <c r="T22">
        <v>-0.13159999999999999</v>
      </c>
      <c r="U22">
        <v>-5.6219999999999999E-2</v>
      </c>
      <c r="V22">
        <v>-7.9369999999999996E-2</v>
      </c>
      <c r="W22">
        <v>-6.5299999999999997E-2</v>
      </c>
      <c r="X22">
        <v>-8.0890000000000004E-2</v>
      </c>
      <c r="Y22">
        <v>5.1630000000000002E-2</v>
      </c>
      <c r="Z22">
        <v>-0.23515</v>
      </c>
      <c r="AA22">
        <v>-0.10724</v>
      </c>
    </row>
    <row r="23" spans="1:27" x14ac:dyDescent="0.3">
      <c r="A23">
        <v>2009</v>
      </c>
      <c r="B23" t="s">
        <v>36</v>
      </c>
      <c r="C23">
        <v>6.497E-2</v>
      </c>
      <c r="D23">
        <v>0.14393</v>
      </c>
      <c r="E23">
        <v>6.053E-2</v>
      </c>
      <c r="F23">
        <v>6.1060000000000003E-2</v>
      </c>
      <c r="G23">
        <v>2.596E-2</v>
      </c>
      <c r="H23">
        <v>1.1039999999999999E-2</v>
      </c>
      <c r="I23">
        <v>5.3740000000000003E-2</v>
      </c>
      <c r="J23">
        <v>-2.2499999999999999E-2</v>
      </c>
      <c r="K23">
        <v>8.5110000000000005E-2</v>
      </c>
      <c r="L23">
        <v>0.12407</v>
      </c>
      <c r="M23">
        <v>1.1169999999999999E-2</v>
      </c>
      <c r="N23">
        <v>8.7440000000000004E-2</v>
      </c>
      <c r="O23">
        <v>1.223E-2</v>
      </c>
      <c r="P23">
        <v>6.7599999999999993E-2</v>
      </c>
      <c r="Q23">
        <v>6.5180000000000002E-2</v>
      </c>
      <c r="R23">
        <v>9.6909999999999996E-2</v>
      </c>
      <c r="S23">
        <v>4.6339999999999999E-2</v>
      </c>
      <c r="T23">
        <v>-1.43E-2</v>
      </c>
      <c r="U23">
        <v>-3.7109999999999997E-2</v>
      </c>
      <c r="V23">
        <v>6.8970000000000004E-2</v>
      </c>
      <c r="W23">
        <v>7.485E-2</v>
      </c>
      <c r="X23">
        <v>0.15347</v>
      </c>
      <c r="Y23">
        <v>-0.19994000000000001</v>
      </c>
      <c r="Z23">
        <v>0.26412000000000002</v>
      </c>
      <c r="AA23">
        <v>-5.849E-2</v>
      </c>
    </row>
    <row r="24" spans="1:27" x14ac:dyDescent="0.3">
      <c r="A24">
        <v>2009</v>
      </c>
      <c r="B24" t="s">
        <v>37</v>
      </c>
      <c r="C24">
        <v>4.8460000000000003E-2</v>
      </c>
      <c r="D24">
        <v>-1.023E-2</v>
      </c>
      <c r="E24">
        <v>5.4149999999999997E-2</v>
      </c>
      <c r="F24">
        <v>3.3459999999999997E-2</v>
      </c>
      <c r="G24">
        <v>2.308E-2</v>
      </c>
      <c r="H24">
        <v>0.15065999999999999</v>
      </c>
      <c r="I24">
        <v>-1.2239999999999999E-2</v>
      </c>
      <c r="J24">
        <v>1.6549999999999999E-2</v>
      </c>
      <c r="K24">
        <v>-1.3480000000000001E-2</v>
      </c>
      <c r="L24">
        <v>9.6299999999999997E-3</v>
      </c>
      <c r="M24">
        <v>2.7810000000000001E-2</v>
      </c>
      <c r="N24">
        <v>6.343E-2</v>
      </c>
      <c r="O24">
        <v>6.2719999999999998E-2</v>
      </c>
      <c r="P24">
        <v>2.681E-2</v>
      </c>
      <c r="Q24">
        <v>3.6639999999999999E-2</v>
      </c>
      <c r="R24">
        <v>-6.0380000000000003E-2</v>
      </c>
      <c r="S24">
        <v>0.11096</v>
      </c>
      <c r="T24">
        <v>0.16669999999999999</v>
      </c>
      <c r="U24">
        <v>0.47008</v>
      </c>
      <c r="V24">
        <v>-4.8390000000000002E-2</v>
      </c>
      <c r="W24">
        <v>5.7570000000000003E-2</v>
      </c>
      <c r="X24">
        <v>5.2929999999999998E-2</v>
      </c>
      <c r="Y24">
        <v>7.0250000000000007E-2</v>
      </c>
      <c r="Z24">
        <v>-9.7820000000000004E-2</v>
      </c>
      <c r="AA24">
        <v>0.12091</v>
      </c>
    </row>
    <row r="25" spans="1:27" x14ac:dyDescent="0.3">
      <c r="A25">
        <v>2009</v>
      </c>
      <c r="B25" t="s">
        <v>38</v>
      </c>
      <c r="C25">
        <v>-0.12181</v>
      </c>
      <c r="D25">
        <v>-6.7720000000000002E-2</v>
      </c>
      <c r="E25">
        <v>-8.8620000000000004E-2</v>
      </c>
      <c r="F25">
        <v>2.33E-3</v>
      </c>
      <c r="G25">
        <v>-6.1170000000000002E-2</v>
      </c>
      <c r="H25">
        <v>-5.629E-2</v>
      </c>
      <c r="I25">
        <v>-2.9479999999999999E-2</v>
      </c>
      <c r="J25">
        <v>-0.1012</v>
      </c>
      <c r="K25">
        <v>2.547E-2</v>
      </c>
      <c r="L25">
        <v>-0.16794000000000001</v>
      </c>
      <c r="M25">
        <v>5.2260000000000001E-2</v>
      </c>
      <c r="N25">
        <v>-0.14523</v>
      </c>
      <c r="O25">
        <v>-4.8730000000000002E-2</v>
      </c>
      <c r="P25">
        <v>-1.333E-2</v>
      </c>
      <c r="Q25">
        <v>-7.5649999999999995E-2</v>
      </c>
      <c r="R25">
        <v>0.12997</v>
      </c>
      <c r="S25">
        <v>-5.7910000000000003E-2</v>
      </c>
      <c r="T25">
        <v>-6.855E-2</v>
      </c>
      <c r="U25">
        <v>-0.12315</v>
      </c>
      <c r="V25">
        <v>0.38983000000000001</v>
      </c>
      <c r="W25">
        <v>-4.5650000000000003E-2</v>
      </c>
      <c r="X25">
        <v>-5.4800000000000001E-2</v>
      </c>
      <c r="Y25">
        <v>-8.6800000000000002E-3</v>
      </c>
      <c r="Z25">
        <v>6.275E-2</v>
      </c>
      <c r="AA25">
        <v>-0.10548</v>
      </c>
    </row>
    <row r="26" spans="1:27" x14ac:dyDescent="0.3">
      <c r="A26">
        <v>2010</v>
      </c>
      <c r="B26" t="s">
        <v>27</v>
      </c>
      <c r="C26">
        <v>7.2760000000000005E-2</v>
      </c>
      <c r="D26">
        <v>-5.5899999999999998E-2</v>
      </c>
      <c r="E26">
        <v>6.54E-2</v>
      </c>
      <c r="F26">
        <v>7.5190000000000007E-2</v>
      </c>
      <c r="G26">
        <v>8.2720000000000002E-2</v>
      </c>
      <c r="H26">
        <v>3.8870000000000002E-2</v>
      </c>
      <c r="I26">
        <v>6.5000000000000002E-2</v>
      </c>
      <c r="J26">
        <v>2.598E-2</v>
      </c>
      <c r="K26">
        <v>0.12537999999999999</v>
      </c>
      <c r="L26">
        <v>3.8989999999999997E-2</v>
      </c>
      <c r="M26">
        <v>-1.1270000000000001E-2</v>
      </c>
      <c r="N26">
        <v>-5.9300000000000004E-3</v>
      </c>
      <c r="O26">
        <v>6.6589999999999996E-2</v>
      </c>
      <c r="P26">
        <v>0.11543</v>
      </c>
      <c r="Q26">
        <v>2.2179999999999998E-2</v>
      </c>
      <c r="R26">
        <v>6.1039999999999997E-2</v>
      </c>
      <c r="S26">
        <v>6.9040000000000004E-2</v>
      </c>
      <c r="T26">
        <v>0.12669</v>
      </c>
      <c r="U26">
        <v>0.14673</v>
      </c>
      <c r="V26">
        <v>0.21951000000000001</v>
      </c>
      <c r="W26">
        <v>9.7979999999999998E-2</v>
      </c>
      <c r="X26">
        <v>5.1270000000000003E-2</v>
      </c>
      <c r="Y26">
        <v>0.30403000000000002</v>
      </c>
      <c r="Z26">
        <v>2.7310000000000001E-2</v>
      </c>
      <c r="AA26">
        <v>1.9990000000000001E-2</v>
      </c>
    </row>
    <row r="27" spans="1:27" x14ac:dyDescent="0.3">
      <c r="A27">
        <v>2010</v>
      </c>
      <c r="B27" t="s">
        <v>28</v>
      </c>
      <c r="C27">
        <v>2.078E-2</v>
      </c>
      <c r="D27">
        <v>0.14671000000000001</v>
      </c>
      <c r="E27">
        <v>0.14846000000000001</v>
      </c>
      <c r="F27">
        <v>5.1670000000000001E-2</v>
      </c>
      <c r="G27">
        <v>7.0000000000000007E-2</v>
      </c>
      <c r="H27">
        <v>0.14516000000000001</v>
      </c>
      <c r="I27">
        <v>-2.0709999999999999E-2</v>
      </c>
      <c r="J27">
        <v>0.13431000000000001</v>
      </c>
      <c r="K27">
        <v>6.2429999999999999E-2</v>
      </c>
      <c r="L27">
        <v>0.12330000000000001</v>
      </c>
      <c r="M27">
        <v>0.20912</v>
      </c>
      <c r="N27">
        <v>7.6539999999999997E-2</v>
      </c>
      <c r="O27">
        <v>8.5379999999999998E-2</v>
      </c>
      <c r="P27">
        <v>3.3820000000000003E-2</v>
      </c>
      <c r="Q27">
        <v>2.1700000000000001E-2</v>
      </c>
      <c r="R27">
        <v>0.11643000000000001</v>
      </c>
      <c r="S27">
        <v>4.292E-2</v>
      </c>
      <c r="T27">
        <v>4.3589999999999997E-2</v>
      </c>
      <c r="U27">
        <v>0.18798999999999999</v>
      </c>
      <c r="V27">
        <v>-0.15</v>
      </c>
      <c r="W27">
        <v>-8.7980000000000003E-2</v>
      </c>
      <c r="X27">
        <v>5.9249999999999997E-2</v>
      </c>
      <c r="Y27">
        <v>1.8679999999999999E-2</v>
      </c>
      <c r="Z27">
        <v>0.19277</v>
      </c>
      <c r="AA27">
        <v>7.9689999999999997E-2</v>
      </c>
    </row>
    <row r="28" spans="1:27" x14ac:dyDescent="0.3">
      <c r="A28">
        <v>2010</v>
      </c>
      <c r="B28" t="s">
        <v>29</v>
      </c>
      <c r="C28">
        <v>-5.0040000000000001E-2</v>
      </c>
      <c r="D28">
        <v>9.7999999999999997E-3</v>
      </c>
      <c r="E28">
        <v>0.11101999999999999</v>
      </c>
      <c r="F28">
        <v>5.0270000000000002E-2</v>
      </c>
      <c r="G28">
        <v>3.4299999999999997E-2</v>
      </c>
      <c r="H28">
        <v>5.5210000000000002E-2</v>
      </c>
      <c r="I28">
        <v>-1.057E-2</v>
      </c>
      <c r="J28">
        <v>7.8479999999999994E-2</v>
      </c>
      <c r="K28">
        <v>2.5329999999999998E-2</v>
      </c>
      <c r="L28">
        <v>-5.3620000000000001E-2</v>
      </c>
      <c r="M28">
        <v>7.9600000000000001E-3</v>
      </c>
      <c r="N28">
        <v>-7.3039999999999994E-2</v>
      </c>
      <c r="O28">
        <v>2.5069999999999999E-2</v>
      </c>
      <c r="P28">
        <v>1.221E-2</v>
      </c>
      <c r="Q28">
        <v>4.2479999999999997E-2</v>
      </c>
      <c r="R28">
        <v>0.3412</v>
      </c>
      <c r="S28">
        <v>7.9900000000000006E-3</v>
      </c>
      <c r="T28">
        <v>-3.7580000000000002E-2</v>
      </c>
      <c r="U28">
        <v>0.15045</v>
      </c>
      <c r="V28">
        <v>0.36470999999999998</v>
      </c>
      <c r="W28">
        <v>5.5100000000000001E-3</v>
      </c>
      <c r="X28">
        <v>7.4870000000000006E-2</v>
      </c>
      <c r="Y28">
        <v>7.9350000000000004E-2</v>
      </c>
      <c r="Z28">
        <v>0.16374</v>
      </c>
      <c r="AA28">
        <v>0</v>
      </c>
    </row>
    <row r="29" spans="1:27" x14ac:dyDescent="0.3">
      <c r="A29">
        <v>2010</v>
      </c>
      <c r="B29" t="s">
        <v>30</v>
      </c>
      <c r="C29">
        <v>-4.5240000000000002E-2</v>
      </c>
      <c r="D29">
        <v>-8.4900000000000003E-2</v>
      </c>
      <c r="E29">
        <v>-1.6109999999999999E-2</v>
      </c>
      <c r="F29">
        <v>-2.3720000000000001E-2</v>
      </c>
      <c r="G29">
        <v>-0.13999</v>
      </c>
      <c r="H29">
        <v>-8.4889999999999993E-2</v>
      </c>
      <c r="I29">
        <v>-1.069E-2</v>
      </c>
      <c r="J29">
        <v>-0.17691000000000001</v>
      </c>
      <c r="K29">
        <v>3.0630000000000001E-2</v>
      </c>
      <c r="L29">
        <v>-8.3949999999999997E-2</v>
      </c>
      <c r="M29">
        <v>-0.10172</v>
      </c>
      <c r="N29">
        <v>-7.6219999999999996E-2</v>
      </c>
      <c r="O29">
        <v>-5.5640000000000002E-2</v>
      </c>
      <c r="P29">
        <v>-5.885E-2</v>
      </c>
      <c r="Q29">
        <v>-0.15139</v>
      </c>
      <c r="R29">
        <v>0.12386</v>
      </c>
      <c r="S29">
        <v>-0.12762999999999999</v>
      </c>
      <c r="T29">
        <v>-0.14749000000000001</v>
      </c>
      <c r="U29">
        <v>0.17018</v>
      </c>
      <c r="V29">
        <v>-0.12931000000000001</v>
      </c>
      <c r="W29">
        <v>-8.5430000000000006E-2</v>
      </c>
      <c r="X29">
        <v>-3.2000000000000002E-3</v>
      </c>
      <c r="Y29">
        <v>3.6089999999999997E-2</v>
      </c>
      <c r="Z29">
        <v>-4.6339999999999999E-2</v>
      </c>
      <c r="AA29">
        <v>-7.1989999999999998E-2</v>
      </c>
    </row>
    <row r="30" spans="1:27" x14ac:dyDescent="0.3">
      <c r="A30">
        <v>2010</v>
      </c>
      <c r="B30" t="s">
        <v>31</v>
      </c>
      <c r="C30">
        <v>-0.17612</v>
      </c>
      <c r="D30">
        <v>-0.12912000000000001</v>
      </c>
      <c r="E30">
        <v>-2.0820000000000002E-2</v>
      </c>
      <c r="F30">
        <v>-0.17360999999999999</v>
      </c>
      <c r="G30">
        <v>-7.9820000000000002E-2</v>
      </c>
      <c r="H30">
        <v>-3.9669999999999997E-2</v>
      </c>
      <c r="I30">
        <v>-5.8749999999999997E-2</v>
      </c>
      <c r="J30">
        <v>-9.5269999999999994E-2</v>
      </c>
      <c r="K30">
        <v>-1.92E-3</v>
      </c>
      <c r="L30">
        <v>-0.12889</v>
      </c>
      <c r="M30">
        <v>-0.13081999999999999</v>
      </c>
      <c r="N30">
        <v>-8.3769999999999997E-2</v>
      </c>
      <c r="O30">
        <v>-9.1920000000000002E-2</v>
      </c>
      <c r="P30">
        <v>-2.307E-2</v>
      </c>
      <c r="Q30">
        <v>-0.10803</v>
      </c>
      <c r="R30">
        <v>-2.249E-2</v>
      </c>
      <c r="S30">
        <v>-4.9070000000000003E-2</v>
      </c>
      <c r="T30">
        <v>-0.18833</v>
      </c>
      <c r="U30">
        <v>-9.7600000000000006E-2</v>
      </c>
      <c r="V30">
        <v>-7.9210000000000003E-2</v>
      </c>
      <c r="W30">
        <v>-0.11139</v>
      </c>
      <c r="X30">
        <v>-6.1449999999999998E-2</v>
      </c>
      <c r="Y30">
        <v>-0.10911999999999999</v>
      </c>
      <c r="Z30">
        <v>-9.0679999999999997E-2</v>
      </c>
      <c r="AA30">
        <v>-9.7780000000000006E-2</v>
      </c>
    </row>
    <row r="31" spans="1:27" x14ac:dyDescent="0.3">
      <c r="A31">
        <v>2010</v>
      </c>
      <c r="B31" t="s">
        <v>32</v>
      </c>
      <c r="C31">
        <v>8.6639999999999995E-2</v>
      </c>
      <c r="D31">
        <v>7.8990000000000005E-2</v>
      </c>
      <c r="E31">
        <v>2.274E-2</v>
      </c>
      <c r="F31">
        <v>2.1569999999999999E-2</v>
      </c>
      <c r="G31">
        <v>8.2360000000000003E-2</v>
      </c>
      <c r="H31">
        <v>0.12697</v>
      </c>
      <c r="I31">
        <v>3.4229999999999997E-2</v>
      </c>
      <c r="J31">
        <v>9.7729999999999997E-2</v>
      </c>
      <c r="K31">
        <v>6.4360000000000001E-2</v>
      </c>
      <c r="L31">
        <v>0.20780999999999999</v>
      </c>
      <c r="M31">
        <v>-2.3210000000000001E-2</v>
      </c>
      <c r="N31">
        <v>8.967E-2</v>
      </c>
      <c r="O31">
        <v>5.8720000000000001E-2</v>
      </c>
      <c r="P31">
        <v>0</v>
      </c>
      <c r="Q31">
        <v>0.12157999999999999</v>
      </c>
      <c r="R31">
        <v>-5.6140000000000002E-2</v>
      </c>
      <c r="S31">
        <v>0.10416</v>
      </c>
      <c r="T31">
        <v>0.16788</v>
      </c>
      <c r="U31">
        <v>3.8739999999999997E-2</v>
      </c>
      <c r="V31">
        <v>8.6019999999999999E-2</v>
      </c>
      <c r="W31">
        <v>6.7449999999999996E-2</v>
      </c>
      <c r="X31">
        <v>2.2679999999999999E-2</v>
      </c>
      <c r="Y31">
        <v>5.4050000000000001E-2</v>
      </c>
      <c r="Z31">
        <v>0.14959</v>
      </c>
      <c r="AA31">
        <v>2.8900000000000002E-3</v>
      </c>
    </row>
    <row r="32" spans="1:27" x14ac:dyDescent="0.3">
      <c r="A32">
        <v>2010</v>
      </c>
      <c r="B32" t="s">
        <v>33</v>
      </c>
      <c r="C32">
        <v>-3.5520000000000003E-2</v>
      </c>
      <c r="D32">
        <v>5.8869999999999999E-2</v>
      </c>
      <c r="E32">
        <v>-5.5019999999999999E-2</v>
      </c>
      <c r="F32">
        <v>-5.042E-2</v>
      </c>
      <c r="G32">
        <v>-0.13327</v>
      </c>
      <c r="H32">
        <v>-0.12182999999999999</v>
      </c>
      <c r="I32">
        <v>0</v>
      </c>
      <c r="J32">
        <v>-0.11128</v>
      </c>
      <c r="K32">
        <v>2.1659999999999999E-2</v>
      </c>
      <c r="L32">
        <v>1.077E-2</v>
      </c>
      <c r="M32">
        <v>-6.6689999999999999E-2</v>
      </c>
      <c r="N32">
        <v>-7.1840000000000001E-2</v>
      </c>
      <c r="O32">
        <v>-0.13575999999999999</v>
      </c>
      <c r="P32">
        <v>-7.8700000000000003E-3</v>
      </c>
      <c r="Q32">
        <v>-8.5639999999999994E-2</v>
      </c>
      <c r="R32">
        <v>0.22398999999999999</v>
      </c>
      <c r="S32">
        <v>-7.5719999999999996E-2</v>
      </c>
      <c r="T32">
        <v>-0.25535000000000002</v>
      </c>
      <c r="U32">
        <v>-0.24188000000000001</v>
      </c>
      <c r="V32">
        <v>-6.9309999999999997E-2</v>
      </c>
      <c r="W32">
        <v>-0.12586</v>
      </c>
      <c r="X32">
        <v>-7.0709999999999995E-2</v>
      </c>
      <c r="Y32">
        <v>-8.3739999999999995E-2</v>
      </c>
      <c r="Z32">
        <v>-7.8270000000000006E-2</v>
      </c>
      <c r="AA32">
        <v>-5.5480000000000002E-2</v>
      </c>
    </row>
    <row r="33" spans="1:27" x14ac:dyDescent="0.3">
      <c r="A33">
        <v>2010</v>
      </c>
      <c r="B33" t="s">
        <v>34</v>
      </c>
      <c r="C33">
        <v>-5.5960000000000003E-2</v>
      </c>
      <c r="D33">
        <v>0.25818999999999998</v>
      </c>
      <c r="E33">
        <v>0.16721</v>
      </c>
      <c r="F33">
        <v>0.20684</v>
      </c>
      <c r="G33">
        <v>9.5579999999999998E-2</v>
      </c>
      <c r="H33">
        <v>5.7090000000000002E-2</v>
      </c>
      <c r="I33">
        <v>0.14152000000000001</v>
      </c>
      <c r="J33">
        <v>0.10276</v>
      </c>
      <c r="K33">
        <v>7.6859999999999998E-2</v>
      </c>
      <c r="L33">
        <v>0.23508000000000001</v>
      </c>
      <c r="M33">
        <v>0.14086000000000001</v>
      </c>
      <c r="N33">
        <v>0.16836999999999999</v>
      </c>
      <c r="O33">
        <v>8.6800000000000002E-2</v>
      </c>
      <c r="P33">
        <v>0.1174</v>
      </c>
      <c r="Q33">
        <v>4.3439999999999999E-2</v>
      </c>
      <c r="R33">
        <v>0.29191</v>
      </c>
      <c r="S33">
        <v>0.22846</v>
      </c>
      <c r="T33">
        <v>0.13655</v>
      </c>
      <c r="U33">
        <v>0.10625</v>
      </c>
      <c r="V33">
        <v>0.25531999999999999</v>
      </c>
      <c r="W33">
        <v>0.18253</v>
      </c>
      <c r="X33">
        <v>0.11211</v>
      </c>
      <c r="Y33">
        <v>6.6689999999999999E-2</v>
      </c>
      <c r="Z33">
        <v>7.6490000000000002E-2</v>
      </c>
      <c r="AA33">
        <v>8.0850000000000005E-2</v>
      </c>
    </row>
    <row r="34" spans="1:27" x14ac:dyDescent="0.3">
      <c r="A34">
        <v>2010</v>
      </c>
      <c r="B34" t="s">
        <v>35</v>
      </c>
      <c r="C34">
        <v>7.6480000000000006E-2</v>
      </c>
      <c r="D34">
        <v>5.2019999999999997E-2</v>
      </c>
      <c r="E34">
        <v>6.0729999999999999E-2</v>
      </c>
      <c r="F34">
        <v>1.129E-2</v>
      </c>
      <c r="G34">
        <v>4.3619999999999999E-2</v>
      </c>
      <c r="H34">
        <v>0.14749999999999999</v>
      </c>
      <c r="I34">
        <v>-2.3529999999999999E-2</v>
      </c>
      <c r="J34">
        <v>0.10963000000000001</v>
      </c>
      <c r="K34">
        <v>5.2499999999999998E-2</v>
      </c>
      <c r="L34">
        <v>2.5389999999999999E-2</v>
      </c>
      <c r="M34">
        <v>8.2070000000000004E-2</v>
      </c>
      <c r="N34">
        <v>0.16719999999999999</v>
      </c>
      <c r="O34">
        <v>4.4429999999999997E-2</v>
      </c>
      <c r="P34">
        <v>-5.6800000000000002E-3</v>
      </c>
      <c r="Q34">
        <v>8.8900000000000007E-2</v>
      </c>
      <c r="R34">
        <v>7.0360000000000006E-2</v>
      </c>
      <c r="S34">
        <v>9.6420000000000006E-2</v>
      </c>
      <c r="T34">
        <v>0.16903000000000001</v>
      </c>
      <c r="U34">
        <v>2.674E-2</v>
      </c>
      <c r="V34">
        <v>0.24576000000000001</v>
      </c>
      <c r="W34">
        <v>-1.8849999999999999E-2</v>
      </c>
      <c r="X34">
        <v>0.11781</v>
      </c>
      <c r="Y34">
        <v>7.1169999999999997E-2</v>
      </c>
      <c r="Z34">
        <v>0.23494000000000001</v>
      </c>
      <c r="AA34">
        <v>0.16372999999999999</v>
      </c>
    </row>
    <row r="35" spans="1:27" x14ac:dyDescent="0.3">
      <c r="A35">
        <v>2010</v>
      </c>
      <c r="B35" t="s">
        <v>36</v>
      </c>
      <c r="C35">
        <v>-1.243E-2</v>
      </c>
      <c r="D35">
        <v>6.1550000000000001E-2</v>
      </c>
      <c r="E35">
        <v>3.3790000000000001E-2</v>
      </c>
      <c r="F35">
        <v>-3.64E-3</v>
      </c>
      <c r="G35">
        <v>-0.16173999999999999</v>
      </c>
      <c r="H35">
        <v>-2.8850000000000001E-2</v>
      </c>
      <c r="I35">
        <v>7.7020000000000005E-2</v>
      </c>
      <c r="J35">
        <v>-8.1860000000000002E-2</v>
      </c>
      <c r="K35">
        <v>7.0930000000000007E-2</v>
      </c>
      <c r="L35">
        <v>-8.7999999999999995E-2</v>
      </c>
      <c r="M35">
        <v>-0.11842999999999999</v>
      </c>
      <c r="N35">
        <v>-9.4490000000000005E-2</v>
      </c>
      <c r="O35">
        <v>6.3539999999999999E-2</v>
      </c>
      <c r="P35">
        <v>0.10757</v>
      </c>
      <c r="Q35">
        <v>-4.6989999999999997E-2</v>
      </c>
      <c r="R35">
        <v>0.18626000000000001</v>
      </c>
      <c r="S35">
        <v>-7.9250000000000001E-2</v>
      </c>
      <c r="T35">
        <v>8.6260000000000003E-2</v>
      </c>
      <c r="U35">
        <v>0.18522</v>
      </c>
      <c r="V35">
        <v>-8.1629999999999994E-2</v>
      </c>
      <c r="W35">
        <v>7.2169999999999998E-2</v>
      </c>
      <c r="X35">
        <v>7.6060000000000003E-2</v>
      </c>
      <c r="Y35">
        <v>0.18812000000000001</v>
      </c>
      <c r="Z35">
        <v>1.822E-2</v>
      </c>
      <c r="AA35">
        <v>-4.0629999999999999E-2</v>
      </c>
    </row>
    <row r="36" spans="1:27" x14ac:dyDescent="0.3">
      <c r="A36">
        <v>2010</v>
      </c>
      <c r="B36" t="s">
        <v>37</v>
      </c>
      <c r="C36">
        <v>0.10718999999999999</v>
      </c>
      <c r="D36">
        <v>2.623E-2</v>
      </c>
      <c r="E36">
        <v>3.6670000000000001E-2</v>
      </c>
      <c r="F36">
        <v>0.12368999999999999</v>
      </c>
      <c r="G36">
        <v>5.5829999999999998E-2</v>
      </c>
      <c r="H36">
        <v>9.64E-2</v>
      </c>
      <c r="I36">
        <v>6.8099999999999994E-2</v>
      </c>
      <c r="J36">
        <v>2.537E-2</v>
      </c>
      <c r="K36">
        <v>2.0379999999999999E-2</v>
      </c>
      <c r="L36">
        <v>-4.6929999999999999E-2</v>
      </c>
      <c r="M36">
        <v>7.0190000000000002E-2</v>
      </c>
      <c r="N36">
        <v>6.8849999999999995E-2</v>
      </c>
      <c r="O36">
        <v>-6.0800000000000003E-3</v>
      </c>
      <c r="P36">
        <v>1.719E-2</v>
      </c>
      <c r="Q36">
        <v>0.10489</v>
      </c>
      <c r="R36">
        <v>-0.14666999999999999</v>
      </c>
      <c r="S36">
        <v>0.15704000000000001</v>
      </c>
      <c r="T36">
        <v>-5.9839999999999997E-2</v>
      </c>
      <c r="U36">
        <v>0.11794</v>
      </c>
      <c r="V36">
        <v>0.18518999999999999</v>
      </c>
      <c r="W36">
        <v>3.8739999999999997E-2</v>
      </c>
      <c r="X36">
        <v>4.981E-2</v>
      </c>
      <c r="Y36">
        <v>7.127E-2</v>
      </c>
      <c r="Z36">
        <v>2.7060000000000001E-2</v>
      </c>
      <c r="AA36">
        <v>5.1200000000000002E-2</v>
      </c>
    </row>
    <row r="37" spans="1:27" x14ac:dyDescent="0.3">
      <c r="A37">
        <v>2010</v>
      </c>
      <c r="B37" t="s">
        <v>38</v>
      </c>
      <c r="C37">
        <v>7.3749999999999996E-2</v>
      </c>
      <c r="D37">
        <v>-5.756E-2</v>
      </c>
      <c r="E37">
        <v>5.1950000000000003E-2</v>
      </c>
      <c r="F37">
        <v>-2.3400000000000001E-2</v>
      </c>
      <c r="G37">
        <v>4.5690000000000001E-2</v>
      </c>
      <c r="H37">
        <v>3.9919999999999997E-2</v>
      </c>
      <c r="I37">
        <v>-5.1599999999999997E-3</v>
      </c>
      <c r="J37">
        <v>-2.9239999999999999E-2</v>
      </c>
      <c r="K37">
        <v>-9.8070000000000004E-2</v>
      </c>
      <c r="L37">
        <v>2.7699999999999999E-3</v>
      </c>
      <c r="M37">
        <v>-4.9399999999999999E-3</v>
      </c>
      <c r="N37">
        <v>1.076E-2</v>
      </c>
      <c r="O37">
        <v>2.0379999999999999E-2</v>
      </c>
      <c r="P37">
        <v>-6.8860000000000005E-2</v>
      </c>
      <c r="Q37">
        <v>-6.43E-3</v>
      </c>
      <c r="R37">
        <v>0.21844</v>
      </c>
      <c r="S37">
        <v>2.4799999999999999E-2</v>
      </c>
      <c r="T37">
        <v>1.686E-2</v>
      </c>
      <c r="U37">
        <v>-9.0050000000000005E-2</v>
      </c>
      <c r="V37">
        <v>-6.2500000000000003E-3</v>
      </c>
      <c r="W37">
        <v>-2.0049999999999998E-2</v>
      </c>
      <c r="X37">
        <v>-1.8599999999999998E-2</v>
      </c>
      <c r="Y37">
        <v>2.4160000000000001E-2</v>
      </c>
      <c r="Z37">
        <v>0.12028999999999999</v>
      </c>
      <c r="AA37">
        <v>-3.0669999999999999E-2</v>
      </c>
    </row>
    <row r="38" spans="1:27" x14ac:dyDescent="0.3">
      <c r="A38">
        <v>2011</v>
      </c>
      <c r="B38" t="s">
        <v>27</v>
      </c>
      <c r="C38">
        <v>4.3869999999999999E-2</v>
      </c>
      <c r="D38">
        <v>2.1520000000000001E-2</v>
      </c>
      <c r="E38">
        <v>4.0939999999999997E-2</v>
      </c>
      <c r="F38">
        <v>3.1199999999999999E-3</v>
      </c>
      <c r="G38">
        <v>-0.12273000000000001</v>
      </c>
      <c r="H38">
        <v>0.13253999999999999</v>
      </c>
      <c r="I38">
        <v>4.3950000000000003E-2</v>
      </c>
      <c r="J38">
        <v>0.20308999999999999</v>
      </c>
      <c r="K38">
        <v>-5.1399999999999996E-3</v>
      </c>
      <c r="L38">
        <v>-0.21076</v>
      </c>
      <c r="M38">
        <v>0.10099</v>
      </c>
      <c r="N38">
        <v>2.172E-2</v>
      </c>
      <c r="O38">
        <v>8.9899999999999997E-3</v>
      </c>
      <c r="P38">
        <v>6.7599999999999993E-2</v>
      </c>
      <c r="Q38">
        <v>-3.5779999999999999E-2</v>
      </c>
      <c r="R38">
        <v>-3.4610000000000002E-2</v>
      </c>
      <c r="S38">
        <v>2.7380000000000002E-2</v>
      </c>
      <c r="T38">
        <v>0.11995</v>
      </c>
      <c r="U38">
        <v>9.3229999999999993E-2</v>
      </c>
      <c r="V38">
        <v>0.1195</v>
      </c>
      <c r="W38">
        <v>-4.5199999999999997E-2</v>
      </c>
      <c r="X38">
        <v>5.0310000000000001E-2</v>
      </c>
      <c r="Y38">
        <v>0.13252</v>
      </c>
      <c r="Z38">
        <v>5.679E-2</v>
      </c>
      <c r="AA38">
        <v>1.737E-2</v>
      </c>
    </row>
    <row r="39" spans="1:27" x14ac:dyDescent="0.3">
      <c r="A39">
        <v>2011</v>
      </c>
      <c r="B39" t="s">
        <v>28</v>
      </c>
      <c r="C39">
        <v>-3.884E-2</v>
      </c>
      <c r="D39">
        <v>3.9469999999999998E-2</v>
      </c>
      <c r="E39">
        <v>-1.3310000000000001E-2</v>
      </c>
      <c r="F39">
        <v>2.49E-3</v>
      </c>
      <c r="G39">
        <v>-7.2749999999999995E-2</v>
      </c>
      <c r="H39">
        <v>-4.036E-2</v>
      </c>
      <c r="I39">
        <v>-1.9730000000000001E-2</v>
      </c>
      <c r="J39">
        <v>-8.344E-2</v>
      </c>
      <c r="K39">
        <v>0.10334</v>
      </c>
      <c r="L39">
        <v>0.1447</v>
      </c>
      <c r="M39">
        <v>-2.5699999999999998E-3</v>
      </c>
      <c r="N39">
        <v>-4.3430000000000003E-2</v>
      </c>
      <c r="O39">
        <v>-6.037E-2</v>
      </c>
      <c r="P39">
        <v>-5.1000000000000004E-3</v>
      </c>
      <c r="Q39">
        <v>-4.5010000000000001E-2</v>
      </c>
      <c r="R39">
        <v>0.15053</v>
      </c>
      <c r="S39">
        <v>1.6109999999999999E-2</v>
      </c>
      <c r="T39">
        <v>-0.14591999999999999</v>
      </c>
      <c r="U39">
        <v>-7.077E-2</v>
      </c>
      <c r="V39">
        <v>-8.9889999999999998E-2</v>
      </c>
      <c r="W39">
        <v>-8.3710000000000007E-2</v>
      </c>
      <c r="X39">
        <v>0.12006</v>
      </c>
      <c r="Y39">
        <v>0.12531</v>
      </c>
      <c r="Z39">
        <v>3.4360000000000002E-2</v>
      </c>
      <c r="AA39">
        <v>1.7069999999999998E-2</v>
      </c>
    </row>
    <row r="40" spans="1:27" x14ac:dyDescent="0.3">
      <c r="A40">
        <v>2011</v>
      </c>
      <c r="B40" t="s">
        <v>29</v>
      </c>
      <c r="C40">
        <v>1.176E-2</v>
      </c>
      <c r="D40">
        <v>8.7050000000000002E-2</v>
      </c>
      <c r="E40">
        <v>4.6600000000000001E-3</v>
      </c>
      <c r="F40">
        <v>0.16283</v>
      </c>
      <c r="G40">
        <v>2.1729999999999999E-2</v>
      </c>
      <c r="H40">
        <v>6.5180000000000002E-2</v>
      </c>
      <c r="I40">
        <v>0.10334</v>
      </c>
      <c r="J40">
        <v>6.6530000000000006E-2</v>
      </c>
      <c r="K40">
        <v>3.5659999999999997E-2</v>
      </c>
      <c r="L40">
        <v>0.10412</v>
      </c>
      <c r="M40">
        <v>1.0970000000000001E-2</v>
      </c>
      <c r="N40">
        <v>-7.2700000000000001E-2</v>
      </c>
      <c r="O40">
        <v>0.14745</v>
      </c>
      <c r="P40">
        <v>7.1760000000000004E-2</v>
      </c>
      <c r="Q40">
        <v>2.1080000000000002E-2</v>
      </c>
      <c r="R40">
        <v>-2.1489999999999999E-2</v>
      </c>
      <c r="S40">
        <v>7.7460000000000001E-2</v>
      </c>
      <c r="T40">
        <v>-0.13955000000000001</v>
      </c>
      <c r="U40">
        <v>7.0300000000000001E-2</v>
      </c>
      <c r="V40">
        <v>0.20369999999999999</v>
      </c>
      <c r="W40">
        <v>8.8639999999999997E-2</v>
      </c>
      <c r="X40">
        <v>-2.027E-2</v>
      </c>
      <c r="Y40">
        <v>-4.6109999999999998E-2</v>
      </c>
      <c r="Z40">
        <v>0.16125</v>
      </c>
      <c r="AA40">
        <v>6.1150000000000003E-2</v>
      </c>
    </row>
    <row r="41" spans="1:27" x14ac:dyDescent="0.3">
      <c r="A41">
        <v>2011</v>
      </c>
      <c r="B41" t="s">
        <v>30</v>
      </c>
      <c r="C41">
        <v>3.2190000000000003E-2</v>
      </c>
      <c r="D41">
        <v>4.4900000000000001E-3</v>
      </c>
      <c r="E41">
        <v>-6.5700000000000003E-3</v>
      </c>
      <c r="F41">
        <v>-3.9910000000000001E-2</v>
      </c>
      <c r="G41">
        <v>-4.1349999999999998E-2</v>
      </c>
      <c r="H41">
        <v>-3.7109999999999997E-2</v>
      </c>
      <c r="I41">
        <v>2.257E-2</v>
      </c>
      <c r="J41">
        <v>3.9399999999999998E-2</v>
      </c>
      <c r="K41">
        <v>0.10852000000000001</v>
      </c>
      <c r="L41">
        <v>0.12250999999999999</v>
      </c>
      <c r="M41">
        <v>-4.47E-3</v>
      </c>
      <c r="N41">
        <v>-2.7720000000000002E-2</v>
      </c>
      <c r="O41">
        <v>-2.019E-2</v>
      </c>
      <c r="P41">
        <v>-3.1900000000000001E-3</v>
      </c>
      <c r="Q41">
        <v>-2.8740000000000002E-2</v>
      </c>
      <c r="R41">
        <v>0.16388</v>
      </c>
      <c r="S41">
        <v>-4.8399999999999999E-2</v>
      </c>
      <c r="T41">
        <v>-0.11922000000000001</v>
      </c>
      <c r="U41">
        <v>-3.669E-2</v>
      </c>
      <c r="V41">
        <v>0.18462000000000001</v>
      </c>
      <c r="W41">
        <v>-0.20430000000000001</v>
      </c>
      <c r="X41">
        <v>2.0119999999999999E-2</v>
      </c>
      <c r="Y41">
        <v>-2.5489999999999999E-2</v>
      </c>
      <c r="Z41">
        <v>-4.2599999999999999E-3</v>
      </c>
      <c r="AA41">
        <v>-6.497E-2</v>
      </c>
    </row>
    <row r="42" spans="1:27" x14ac:dyDescent="0.3">
      <c r="A42">
        <v>2011</v>
      </c>
      <c r="B42" t="s">
        <v>31</v>
      </c>
      <c r="C42">
        <v>-9.1829999999999995E-2</v>
      </c>
      <c r="D42">
        <v>3.9660000000000001E-2</v>
      </c>
      <c r="E42">
        <v>-3.4950000000000002E-2</v>
      </c>
      <c r="F42">
        <v>8.3129999999999996E-2</v>
      </c>
      <c r="G42">
        <v>-7.0860000000000006E-2</v>
      </c>
      <c r="H42">
        <v>3.6900000000000001E-3</v>
      </c>
      <c r="I42">
        <v>-1.507E-2</v>
      </c>
      <c r="J42">
        <v>3.6639999999999999E-2</v>
      </c>
      <c r="K42">
        <v>4.5179999999999998E-2</v>
      </c>
      <c r="L42">
        <v>3.4979999999999997E-2</v>
      </c>
      <c r="M42">
        <v>-7.0499999999999998E-3</v>
      </c>
      <c r="N42">
        <v>-4.2799999999999998E-2</v>
      </c>
      <c r="O42">
        <v>-1.546E-2</v>
      </c>
      <c r="P42">
        <v>4.1180000000000001E-2</v>
      </c>
      <c r="Q42">
        <v>3.9600000000000003E-2</v>
      </c>
      <c r="R42">
        <v>-2.9950000000000001E-2</v>
      </c>
      <c r="S42">
        <v>-3.8370000000000001E-2</v>
      </c>
      <c r="T42">
        <v>-0.32672000000000001</v>
      </c>
      <c r="U42">
        <v>-0.12667999999999999</v>
      </c>
      <c r="V42">
        <v>-6.9260000000000002E-2</v>
      </c>
      <c r="W42">
        <v>-5.4609999999999999E-2</v>
      </c>
      <c r="X42">
        <v>7.3349999999999999E-2</v>
      </c>
      <c r="Y42">
        <v>3.9140000000000001E-2</v>
      </c>
      <c r="Z42">
        <v>-2.0400000000000001E-2</v>
      </c>
      <c r="AA42">
        <v>-9.1240000000000002E-2</v>
      </c>
    </row>
    <row r="43" spans="1:27" x14ac:dyDescent="0.3">
      <c r="A43">
        <v>2011</v>
      </c>
      <c r="B43" t="s">
        <v>32</v>
      </c>
      <c r="C43">
        <v>-0.11892</v>
      </c>
      <c r="D43">
        <v>8.8169999999999998E-2</v>
      </c>
      <c r="E43">
        <v>0.16325999999999999</v>
      </c>
      <c r="F43">
        <v>2.0600000000000002E-3</v>
      </c>
      <c r="G43">
        <v>2.7189999999999999E-2</v>
      </c>
      <c r="H43">
        <v>-4.7789999999999999E-2</v>
      </c>
      <c r="I43">
        <v>-3.6769999999999997E-2</v>
      </c>
      <c r="J43">
        <v>-2.6200000000000001E-2</v>
      </c>
      <c r="K43">
        <v>-5.7000000000000002E-3</v>
      </c>
      <c r="L43">
        <v>9.307E-2</v>
      </c>
      <c r="M43">
        <v>-1.227E-2</v>
      </c>
      <c r="N43">
        <v>0.19217000000000001</v>
      </c>
      <c r="O43">
        <v>7.6099999999999996E-3</v>
      </c>
      <c r="P43">
        <v>-3.0339999999999999E-2</v>
      </c>
      <c r="Q43">
        <v>5.373E-2</v>
      </c>
      <c r="R43">
        <v>1.256E-2</v>
      </c>
      <c r="S43">
        <v>-6.898E-2</v>
      </c>
      <c r="T43">
        <v>-0.13345000000000001</v>
      </c>
      <c r="U43">
        <v>2.4819999999999998E-2</v>
      </c>
      <c r="V43">
        <v>-3.721E-2</v>
      </c>
      <c r="W43">
        <v>1.66E-2</v>
      </c>
      <c r="X43">
        <v>1.5010000000000001E-2</v>
      </c>
      <c r="Y43">
        <v>5.1310000000000001E-2</v>
      </c>
      <c r="Z43">
        <v>7.392E-2</v>
      </c>
      <c r="AA43">
        <v>-0.12898999999999999</v>
      </c>
    </row>
    <row r="44" spans="1:27" x14ac:dyDescent="0.3">
      <c r="A44">
        <v>2011</v>
      </c>
      <c r="B44" t="s">
        <v>33</v>
      </c>
      <c r="C44">
        <v>-8.9139999999999997E-2</v>
      </c>
      <c r="D44">
        <v>-3.2759999999999997E-2</v>
      </c>
      <c r="E44">
        <v>-1.447E-2</v>
      </c>
      <c r="F44">
        <v>-2.7869999999999999E-2</v>
      </c>
      <c r="G44">
        <v>-1.8720000000000001E-2</v>
      </c>
      <c r="H44">
        <v>-0.10425</v>
      </c>
      <c r="I44">
        <v>6.9699999999999996E-3</v>
      </c>
      <c r="J44">
        <v>-8.3849999999999994E-2</v>
      </c>
      <c r="K44">
        <v>7.85E-2</v>
      </c>
      <c r="L44">
        <v>-4.1160000000000002E-2</v>
      </c>
      <c r="M44">
        <v>2.7789999999999999E-2</v>
      </c>
      <c r="N44">
        <v>-0.10391</v>
      </c>
      <c r="O44">
        <v>-8.9709999999999998E-2</v>
      </c>
      <c r="P44">
        <v>1.703E-2</v>
      </c>
      <c r="Q44">
        <v>-2.283E-2</v>
      </c>
      <c r="R44">
        <v>-0.11647</v>
      </c>
      <c r="S44">
        <v>-8.2059999999999994E-2</v>
      </c>
      <c r="T44">
        <v>0.29959999999999998</v>
      </c>
      <c r="U44">
        <v>-0.13825999999999999</v>
      </c>
      <c r="V44">
        <v>-0.14493</v>
      </c>
      <c r="W44">
        <v>-8.2299999999999998E-2</v>
      </c>
      <c r="X44">
        <v>-3.3149999999999999E-2</v>
      </c>
      <c r="Y44">
        <v>-1.004E-2</v>
      </c>
      <c r="Z44">
        <v>6.8100000000000001E-3</v>
      </c>
      <c r="AA44">
        <v>3.8929999999999999E-2</v>
      </c>
    </row>
    <row r="45" spans="1:27" x14ac:dyDescent="0.3">
      <c r="A45">
        <v>2011</v>
      </c>
      <c r="B45" t="s">
        <v>34</v>
      </c>
      <c r="C45">
        <v>-4.2389999999999997E-2</v>
      </c>
      <c r="D45">
        <v>4.6499999999999996E-3</v>
      </c>
      <c r="E45">
        <v>-9.1199999999999996E-3</v>
      </c>
      <c r="F45">
        <v>7.9100000000000004E-3</v>
      </c>
      <c r="G45">
        <v>-1.1180000000000001E-2</v>
      </c>
      <c r="H45">
        <v>-2.7779999999999999E-2</v>
      </c>
      <c r="I45">
        <v>4.5659999999999999E-2</v>
      </c>
      <c r="J45">
        <v>-4.9180000000000001E-2</v>
      </c>
      <c r="K45">
        <v>5.1790000000000003E-2</v>
      </c>
      <c r="L45">
        <v>-0.15035000000000001</v>
      </c>
      <c r="M45">
        <v>-4.1029999999999997E-2</v>
      </c>
      <c r="N45">
        <v>-4.7910000000000001E-2</v>
      </c>
      <c r="O45">
        <v>6.0170000000000001E-2</v>
      </c>
      <c r="P45">
        <v>-3.6209999999999999E-2</v>
      </c>
      <c r="Q45">
        <v>-6.4640000000000003E-2</v>
      </c>
      <c r="R45">
        <v>-0.51802000000000004</v>
      </c>
      <c r="S45">
        <v>2.3890000000000002E-2</v>
      </c>
      <c r="T45">
        <v>-0.37519000000000002</v>
      </c>
      <c r="U45">
        <v>0.10123</v>
      </c>
      <c r="V45">
        <v>-0.16384000000000001</v>
      </c>
      <c r="W45">
        <v>-9.11E-2</v>
      </c>
      <c r="X45">
        <v>-3.4290000000000001E-2</v>
      </c>
      <c r="Y45">
        <v>-9.5200000000000007E-3</v>
      </c>
      <c r="Z45">
        <v>-0.25618999999999997</v>
      </c>
      <c r="AA45">
        <v>-3.2329999999999998E-2</v>
      </c>
    </row>
    <row r="46" spans="1:27" x14ac:dyDescent="0.3">
      <c r="A46">
        <v>2011</v>
      </c>
      <c r="B46" t="s">
        <v>35</v>
      </c>
      <c r="C46">
        <v>0.21679999999999999</v>
      </c>
      <c r="D46">
        <v>-1.2579999999999999E-2</v>
      </c>
      <c r="E46">
        <v>6.1539999999999997E-2</v>
      </c>
      <c r="F46">
        <v>7.9039999999999999E-2</v>
      </c>
      <c r="G46">
        <v>0.20027</v>
      </c>
      <c r="H46">
        <v>0.12709000000000001</v>
      </c>
      <c r="I46">
        <v>1.363E-2</v>
      </c>
      <c r="J46">
        <v>0.11781999999999999</v>
      </c>
      <c r="K46">
        <v>6.4149999999999999E-2</v>
      </c>
      <c r="L46">
        <v>1.9779999999999999E-2</v>
      </c>
      <c r="M46">
        <v>8.226E-2</v>
      </c>
      <c r="N46">
        <v>0.15067</v>
      </c>
      <c r="O46">
        <v>0.1502</v>
      </c>
      <c r="P46">
        <v>9.0509999999999993E-2</v>
      </c>
      <c r="Q46">
        <v>6.9940000000000002E-2</v>
      </c>
      <c r="R46">
        <v>-0.27535999999999999</v>
      </c>
      <c r="S46">
        <v>0.14244999999999999</v>
      </c>
      <c r="T46">
        <v>-4.9300000000000004E-3</v>
      </c>
      <c r="U46">
        <v>0.25545000000000001</v>
      </c>
      <c r="V46">
        <v>0.18919</v>
      </c>
      <c r="W46">
        <v>0.12451</v>
      </c>
      <c r="X46">
        <v>0.13575999999999999</v>
      </c>
      <c r="Y46">
        <v>0.10427</v>
      </c>
      <c r="Z46">
        <v>0.15812999999999999</v>
      </c>
      <c r="AA46">
        <v>0.18754999999999999</v>
      </c>
    </row>
    <row r="47" spans="1:27" x14ac:dyDescent="0.3">
      <c r="A47">
        <v>2011</v>
      </c>
      <c r="B47" t="s">
        <v>36</v>
      </c>
      <c r="C47">
        <v>-6.7659999999999998E-2</v>
      </c>
      <c r="D47">
        <v>-9.9390000000000006E-2</v>
      </c>
      <c r="E47">
        <v>-5.5780000000000003E-2</v>
      </c>
      <c r="F47">
        <v>-2.1510000000000001E-2</v>
      </c>
      <c r="G47">
        <v>6.1000000000000004E-3</v>
      </c>
      <c r="H47">
        <v>-3.322E-2</v>
      </c>
      <c r="I47">
        <v>2.7539999999999999E-2</v>
      </c>
      <c r="J47">
        <v>-3.2100000000000002E-3</v>
      </c>
      <c r="K47">
        <v>1.9009999999999999E-2</v>
      </c>
      <c r="L47">
        <v>6.2120000000000002E-2</v>
      </c>
      <c r="M47">
        <v>6.4049999999999996E-2</v>
      </c>
      <c r="N47">
        <v>1.1390000000000001E-2</v>
      </c>
      <c r="O47">
        <v>2.3820000000000001E-2</v>
      </c>
      <c r="P47">
        <v>2.8899999999999999E-2</v>
      </c>
      <c r="Q47">
        <v>-3.1910000000000001E-2</v>
      </c>
      <c r="R47">
        <v>-0.21382000000000001</v>
      </c>
      <c r="S47">
        <v>-4.3319999999999997E-2</v>
      </c>
      <c r="T47">
        <v>-0.11584</v>
      </c>
      <c r="U47">
        <v>-2.6839999999999999E-2</v>
      </c>
      <c r="V47">
        <v>5.6800000000000002E-3</v>
      </c>
      <c r="W47">
        <v>-3.6909999999999998E-2</v>
      </c>
      <c r="X47">
        <v>3.0540000000000001E-2</v>
      </c>
      <c r="Y47">
        <v>-5.577E-2</v>
      </c>
      <c r="Z47">
        <v>-5.3339999999999999E-2</v>
      </c>
      <c r="AA47">
        <v>4.4799999999999996E-3</v>
      </c>
    </row>
    <row r="48" spans="1:27" x14ac:dyDescent="0.3">
      <c r="A48">
        <v>2011</v>
      </c>
      <c r="B48" t="s">
        <v>37</v>
      </c>
      <c r="C48">
        <v>3.1E-2</v>
      </c>
      <c r="D48">
        <v>-9.98E-2</v>
      </c>
      <c r="E48">
        <v>5.9659999999999998E-2</v>
      </c>
      <c r="F48">
        <v>-4.1980000000000003E-2</v>
      </c>
      <c r="G48">
        <v>-2.9749999999999999E-2</v>
      </c>
      <c r="H48">
        <v>5.108E-2</v>
      </c>
      <c r="I48">
        <v>-2.325E-2</v>
      </c>
      <c r="J48">
        <v>-7.1569999999999995E-2</v>
      </c>
      <c r="K48">
        <v>2.0129999999999999E-2</v>
      </c>
      <c r="L48">
        <v>-0.29047000000000001</v>
      </c>
      <c r="M48">
        <v>9.9650000000000002E-2</v>
      </c>
      <c r="N48">
        <v>7.7600000000000002E-2</v>
      </c>
      <c r="O48">
        <v>-2.6169999999999999E-2</v>
      </c>
      <c r="P48">
        <v>-3.637E-2</v>
      </c>
      <c r="Q48">
        <v>1.487E-2</v>
      </c>
      <c r="R48">
        <v>7.3760000000000006E-2</v>
      </c>
      <c r="S48">
        <v>-0.18176</v>
      </c>
      <c r="T48">
        <v>-0.18812999999999999</v>
      </c>
      <c r="U48">
        <v>-2.0300000000000001E-3</v>
      </c>
      <c r="V48">
        <v>1.1299999999999999E-2</v>
      </c>
      <c r="W48">
        <v>-2.8920000000000001E-2</v>
      </c>
      <c r="X48">
        <v>5.8110000000000002E-2</v>
      </c>
      <c r="Y48">
        <v>2.1749999999999999E-2</v>
      </c>
      <c r="Z48">
        <v>-8.3479999999999999E-2</v>
      </c>
      <c r="AA48">
        <v>2.673E-2</v>
      </c>
    </row>
    <row r="49" spans="1:27" x14ac:dyDescent="0.3">
      <c r="A49">
        <v>2011</v>
      </c>
      <c r="B49" t="s">
        <v>38</v>
      </c>
      <c r="C49">
        <v>9.4799999999999995E-2</v>
      </c>
      <c r="D49">
        <v>0.12328</v>
      </c>
      <c r="E49">
        <v>0.12709000000000001</v>
      </c>
      <c r="F49">
        <v>4.709E-2</v>
      </c>
      <c r="G49">
        <v>9.0289999999999995E-2</v>
      </c>
      <c r="H49">
        <v>0.12086</v>
      </c>
      <c r="I49">
        <v>-1.2489999999999999E-2</v>
      </c>
      <c r="J49">
        <v>0.17777999999999999</v>
      </c>
      <c r="K49">
        <v>2.0209999999999999E-2</v>
      </c>
      <c r="L49">
        <v>0.11513</v>
      </c>
      <c r="M49">
        <v>4.7410000000000001E-2</v>
      </c>
      <c r="N49">
        <v>-0.10186000000000001</v>
      </c>
      <c r="O49">
        <v>8.9160000000000003E-2</v>
      </c>
      <c r="P49">
        <v>0.11659</v>
      </c>
      <c r="Q49">
        <v>0.13743</v>
      </c>
      <c r="R49">
        <v>0.73473999999999995</v>
      </c>
      <c r="S49">
        <v>0.10198</v>
      </c>
      <c r="T49">
        <v>0.1469</v>
      </c>
      <c r="U49">
        <v>-6.7669999999999994E-2</v>
      </c>
      <c r="V49">
        <v>0.13966000000000001</v>
      </c>
      <c r="W49">
        <v>5.287E-2</v>
      </c>
      <c r="X49">
        <v>4.1459999999999997E-2</v>
      </c>
      <c r="Y49">
        <v>6.6089999999999996E-2</v>
      </c>
      <c r="Z49">
        <v>4.2880000000000001E-2</v>
      </c>
      <c r="AA49">
        <v>-4.0919999999999998E-2</v>
      </c>
    </row>
    <row r="50" spans="1:27" x14ac:dyDescent="0.3">
      <c r="A50">
        <v>2012</v>
      </c>
      <c r="B50" t="s">
        <v>27</v>
      </c>
      <c r="C50">
        <v>6.268E-2</v>
      </c>
      <c r="D50">
        <v>-7.5859999999999997E-2</v>
      </c>
      <c r="E50">
        <v>0.18833</v>
      </c>
      <c r="F50">
        <v>-1.5820000000000001E-2</v>
      </c>
      <c r="G50">
        <v>1.146E-2</v>
      </c>
      <c r="H50">
        <v>0.10668</v>
      </c>
      <c r="I50">
        <v>4.8989999999999999E-2</v>
      </c>
      <c r="J50">
        <v>4.13E-3</v>
      </c>
      <c r="K50">
        <v>4.3869999999999999E-2</v>
      </c>
      <c r="L50">
        <v>5.2089999999999997E-2</v>
      </c>
      <c r="M50">
        <v>0.13178000000000001</v>
      </c>
      <c r="N50">
        <v>6.5750000000000003E-2</v>
      </c>
      <c r="O50">
        <v>2.546E-2</v>
      </c>
      <c r="P50">
        <v>5.6559999999999999E-2</v>
      </c>
      <c r="Q50">
        <v>8.1820000000000004E-2</v>
      </c>
      <c r="R50">
        <v>-7.8789999999999999E-2</v>
      </c>
      <c r="S50">
        <v>3.73E-2</v>
      </c>
      <c r="T50">
        <v>-0.14793000000000001</v>
      </c>
      <c r="U50">
        <v>7.8469999999999998E-2</v>
      </c>
      <c r="V50">
        <v>8.8239999999999999E-2</v>
      </c>
      <c r="W50">
        <v>2.1199999999999999E-3</v>
      </c>
      <c r="X50">
        <v>1.694E-2</v>
      </c>
      <c r="Y50">
        <v>9.0560000000000002E-2</v>
      </c>
      <c r="Z50">
        <v>3.3390000000000003E-2</v>
      </c>
      <c r="AA50">
        <v>-4.1369999999999997E-2</v>
      </c>
    </row>
    <row r="51" spans="1:27" x14ac:dyDescent="0.3">
      <c r="A51">
        <v>2012</v>
      </c>
      <c r="B51" t="s">
        <v>28</v>
      </c>
      <c r="C51">
        <v>4.317E-2</v>
      </c>
      <c r="D51">
        <v>0.127</v>
      </c>
      <c r="E51">
        <v>0.10527</v>
      </c>
      <c r="F51">
        <v>0.10094</v>
      </c>
      <c r="G51">
        <v>6.3850000000000004E-2</v>
      </c>
      <c r="H51">
        <v>2.0109999999999999E-2</v>
      </c>
      <c r="I51">
        <v>5.5120000000000002E-2</v>
      </c>
      <c r="J51">
        <v>-4.052E-2</v>
      </c>
      <c r="K51">
        <v>6.7330000000000001E-2</v>
      </c>
      <c r="L51">
        <v>-1.512E-2</v>
      </c>
      <c r="M51">
        <v>3.98E-3</v>
      </c>
      <c r="N51">
        <v>3.7190000000000001E-2</v>
      </c>
      <c r="O51">
        <v>4.6219999999999997E-2</v>
      </c>
      <c r="P51">
        <v>3.7690000000000001E-2</v>
      </c>
      <c r="Q51">
        <v>1.6410000000000001E-2</v>
      </c>
      <c r="R51">
        <v>3.8920000000000003E-2</v>
      </c>
      <c r="S51">
        <v>-3.46E-3</v>
      </c>
      <c r="T51">
        <v>3.7400000000000003E-2</v>
      </c>
      <c r="U51">
        <v>2.2200000000000002E-3</v>
      </c>
      <c r="V51">
        <v>2.2519999999999998E-2</v>
      </c>
      <c r="W51">
        <v>0.1115</v>
      </c>
      <c r="X51">
        <v>0.15098</v>
      </c>
      <c r="Y51">
        <v>3.0519999999999999E-2</v>
      </c>
      <c r="Z51">
        <v>5.348E-2</v>
      </c>
      <c r="AA51">
        <v>2.63E-2</v>
      </c>
    </row>
    <row r="52" spans="1:27" x14ac:dyDescent="0.3">
      <c r="A52">
        <v>2012</v>
      </c>
      <c r="B52" t="s">
        <v>29</v>
      </c>
      <c r="C52">
        <v>-2.215E-2</v>
      </c>
      <c r="D52">
        <v>0.14513000000000001</v>
      </c>
      <c r="E52">
        <v>-2.596E-2</v>
      </c>
      <c r="F52">
        <v>7.0239999999999997E-2</v>
      </c>
      <c r="G52">
        <v>-4.308E-2</v>
      </c>
      <c r="H52">
        <v>1.7000000000000001E-2</v>
      </c>
      <c r="I52">
        <v>-2.8910000000000002E-2</v>
      </c>
      <c r="J52">
        <v>-1.4080000000000001E-2</v>
      </c>
      <c r="K52">
        <v>7.5990000000000002E-2</v>
      </c>
      <c r="L52">
        <v>0.27514</v>
      </c>
      <c r="M52">
        <v>3.0799999999999998E-3</v>
      </c>
      <c r="N52">
        <v>-5.6750000000000002E-2</v>
      </c>
      <c r="O52">
        <v>1.022E-2</v>
      </c>
      <c r="P52">
        <v>-1.83E-3</v>
      </c>
      <c r="Q52">
        <v>-7.6E-3</v>
      </c>
      <c r="R52">
        <v>-0.30336999999999997</v>
      </c>
      <c r="S52">
        <v>1.0410000000000001E-2</v>
      </c>
      <c r="T52">
        <v>-2.7210000000000002E-2</v>
      </c>
      <c r="U52">
        <v>-0.25387999999999999</v>
      </c>
      <c r="V52">
        <v>-2.2030000000000001E-2</v>
      </c>
      <c r="W52">
        <v>-4.8890000000000003E-2</v>
      </c>
      <c r="X52">
        <v>2.6599999999999999E-2</v>
      </c>
      <c r="Y52">
        <v>1.2E-4</v>
      </c>
      <c r="Z52">
        <v>6.8269999999999997E-2</v>
      </c>
      <c r="AA52">
        <v>2.102E-2</v>
      </c>
    </row>
    <row r="53" spans="1:27" x14ac:dyDescent="0.3">
      <c r="A53">
        <v>2012</v>
      </c>
      <c r="B53" t="s">
        <v>30</v>
      </c>
      <c r="C53">
        <v>-7.4520000000000003E-2</v>
      </c>
      <c r="D53">
        <v>-8.1890000000000004E-2</v>
      </c>
      <c r="E53">
        <v>-1.0710000000000001E-2</v>
      </c>
      <c r="F53">
        <v>2.6419999999999999E-2</v>
      </c>
      <c r="G53">
        <v>-0.18967999999999999</v>
      </c>
      <c r="H53">
        <v>-4.7460000000000002E-2</v>
      </c>
      <c r="I53">
        <v>-1.703E-2</v>
      </c>
      <c r="J53">
        <v>-0.24643000000000001</v>
      </c>
      <c r="K53">
        <v>1.495E-2</v>
      </c>
      <c r="L53">
        <v>7.8140000000000001E-2</v>
      </c>
      <c r="M53">
        <v>-8.8419999999999999E-2</v>
      </c>
      <c r="N53">
        <v>-3.9660000000000001E-2</v>
      </c>
      <c r="O53">
        <v>-8.3849999999999994E-2</v>
      </c>
      <c r="P53">
        <v>-6.4219999999999999E-2</v>
      </c>
      <c r="Q53">
        <v>-8.2320000000000004E-2</v>
      </c>
      <c r="R53">
        <v>-0.20838999999999999</v>
      </c>
      <c r="S53">
        <v>-9.9589999999999998E-2</v>
      </c>
      <c r="T53">
        <v>-0.27761999999999998</v>
      </c>
      <c r="U53">
        <v>-0.11622</v>
      </c>
      <c r="V53">
        <v>-0.16216</v>
      </c>
      <c r="W53">
        <v>-0.14618999999999999</v>
      </c>
      <c r="X53">
        <v>-4.036E-2</v>
      </c>
      <c r="Y53">
        <v>6.6629999999999995E-2</v>
      </c>
      <c r="Z53">
        <v>-0.22391</v>
      </c>
      <c r="AA53">
        <v>-1.9310000000000001E-2</v>
      </c>
    </row>
    <row r="54" spans="1:27" x14ac:dyDescent="0.3">
      <c r="A54">
        <v>2012</v>
      </c>
      <c r="B54" t="s">
        <v>31</v>
      </c>
      <c r="C54">
        <v>4.2509999999999999E-2</v>
      </c>
      <c r="D54">
        <v>7.2520000000000001E-2</v>
      </c>
      <c r="E54">
        <v>1.086E-2</v>
      </c>
      <c r="F54">
        <v>-0.14463999999999999</v>
      </c>
      <c r="G54">
        <v>5.1189999999999999E-2</v>
      </c>
      <c r="H54">
        <v>0.11158</v>
      </c>
      <c r="I54">
        <v>9.9599999999999994E-2</v>
      </c>
      <c r="J54">
        <v>1.4E-2</v>
      </c>
      <c r="K54">
        <v>4.2840000000000003E-2</v>
      </c>
      <c r="L54">
        <v>4.7509999999999997E-2</v>
      </c>
      <c r="M54">
        <v>-9.844E-2</v>
      </c>
      <c r="N54">
        <v>-1.3600000000000001E-3</v>
      </c>
      <c r="O54">
        <v>3.1559999999999998E-2</v>
      </c>
      <c r="P54">
        <v>4.2160000000000003E-2</v>
      </c>
      <c r="Q54">
        <v>4.7980000000000002E-2</v>
      </c>
      <c r="R54">
        <v>7.9600000000000004E-2</v>
      </c>
      <c r="S54">
        <v>0.12204</v>
      </c>
      <c r="T54">
        <v>-0.28460999999999997</v>
      </c>
      <c r="U54">
        <v>0.11559999999999999</v>
      </c>
      <c r="V54">
        <v>-2.1510000000000001E-2</v>
      </c>
      <c r="W54">
        <v>1.56E-3</v>
      </c>
      <c r="X54">
        <v>-2.8649999999999998E-2</v>
      </c>
      <c r="Y54">
        <v>7.7270000000000005E-2</v>
      </c>
      <c r="Z54">
        <v>6.5799999999999999E-3</v>
      </c>
      <c r="AA54">
        <v>3.8710000000000001E-2</v>
      </c>
    </row>
    <row r="55" spans="1:27" x14ac:dyDescent="0.3">
      <c r="A55">
        <v>2012</v>
      </c>
      <c r="B55" t="s">
        <v>32</v>
      </c>
      <c r="C55">
        <v>-4.6030000000000001E-2</v>
      </c>
      <c r="D55">
        <v>2.1680000000000001E-2</v>
      </c>
      <c r="E55">
        <v>4.5809999999999997E-2</v>
      </c>
      <c r="F55">
        <v>-1.375E-2</v>
      </c>
      <c r="G55">
        <v>-6.651E-2</v>
      </c>
      <c r="H55">
        <v>1.831E-2</v>
      </c>
      <c r="I55">
        <v>1.247E-2</v>
      </c>
      <c r="J55">
        <v>-5.0369999999999998E-2</v>
      </c>
      <c r="K55">
        <v>-6.4310000000000006E-2</v>
      </c>
      <c r="L55">
        <v>0.18562000000000001</v>
      </c>
      <c r="M55">
        <v>8.2799999999999992E-3</v>
      </c>
      <c r="N55">
        <v>9.1200000000000003E-2</v>
      </c>
      <c r="O55">
        <v>-3.5560000000000001E-2</v>
      </c>
      <c r="P55">
        <v>8.4040000000000004E-2</v>
      </c>
      <c r="Q55">
        <v>-3.6499999999999998E-2</v>
      </c>
      <c r="R55">
        <v>-0.16994999999999999</v>
      </c>
      <c r="S55">
        <v>1.8689999999999998E-2</v>
      </c>
      <c r="T55">
        <v>-3.2480000000000002E-2</v>
      </c>
      <c r="U55">
        <v>0.12747</v>
      </c>
      <c r="V55">
        <v>0.16483999999999999</v>
      </c>
      <c r="W55">
        <v>-2.4199999999999999E-2</v>
      </c>
      <c r="X55">
        <v>-0.15068999999999999</v>
      </c>
      <c r="Y55">
        <v>-3.7039999999999997E-2</v>
      </c>
      <c r="Z55">
        <v>-9.1249999999999998E-2</v>
      </c>
      <c r="AA55">
        <v>6.3000000000000003E-4</v>
      </c>
    </row>
    <row r="56" spans="1:27" x14ac:dyDescent="0.3">
      <c r="A56">
        <v>2012</v>
      </c>
      <c r="B56" t="s">
        <v>33</v>
      </c>
      <c r="C56">
        <v>1.2630000000000001E-2</v>
      </c>
      <c r="D56">
        <v>6.4170000000000005E-2</v>
      </c>
      <c r="E56">
        <v>9.3890000000000001E-2</v>
      </c>
      <c r="F56">
        <v>0.10205</v>
      </c>
      <c r="G56">
        <v>0.19592999999999999</v>
      </c>
      <c r="H56">
        <v>3.007E-2</v>
      </c>
      <c r="I56">
        <v>2.0490000000000001E-2</v>
      </c>
      <c r="J56">
        <v>-0.10864</v>
      </c>
      <c r="K56">
        <v>-4.3110000000000002E-2</v>
      </c>
      <c r="L56">
        <v>-9.6610000000000001E-2</v>
      </c>
      <c r="M56">
        <v>4.5269999999999998E-2</v>
      </c>
      <c r="N56">
        <v>8.2339999999999997E-2</v>
      </c>
      <c r="O56">
        <v>-2.538E-2</v>
      </c>
      <c r="P56">
        <v>7.8100000000000001E-3</v>
      </c>
      <c r="Q56">
        <v>5.2690000000000001E-2</v>
      </c>
      <c r="R56">
        <v>5.0479999999999997E-2</v>
      </c>
      <c r="S56">
        <v>4.8050000000000002E-2</v>
      </c>
      <c r="T56">
        <v>-6.4339999999999994E-2</v>
      </c>
      <c r="U56">
        <v>2.1900000000000001E-3</v>
      </c>
      <c r="V56">
        <v>0.16980999999999999</v>
      </c>
      <c r="W56">
        <v>-0.1424</v>
      </c>
      <c r="X56">
        <v>9.9729999999999999E-2</v>
      </c>
      <c r="Y56">
        <v>5.4080000000000003E-2</v>
      </c>
      <c r="Z56">
        <v>0.10052999999999999</v>
      </c>
      <c r="AA56">
        <v>-7.5130000000000002E-2</v>
      </c>
    </row>
    <row r="57" spans="1:27" x14ac:dyDescent="0.3">
      <c r="A57">
        <v>2012</v>
      </c>
      <c r="B57" t="s">
        <v>34</v>
      </c>
      <c r="C57">
        <v>3.7420000000000002E-2</v>
      </c>
      <c r="D57">
        <v>2.4369999999999999E-2</v>
      </c>
      <c r="E57">
        <v>2.7899999999999999E-3</v>
      </c>
      <c r="F57">
        <v>-6.2080000000000003E-2</v>
      </c>
      <c r="G57">
        <v>1.06E-3</v>
      </c>
      <c r="H57">
        <v>6.59E-2</v>
      </c>
      <c r="I57">
        <v>2.3369999999999998E-2</v>
      </c>
      <c r="J57">
        <v>-6.1420000000000002E-2</v>
      </c>
      <c r="K57">
        <v>2.49E-3</v>
      </c>
      <c r="L57">
        <v>0.12626999999999999</v>
      </c>
      <c r="M57">
        <v>4.6100000000000002E-2</v>
      </c>
      <c r="N57">
        <v>0.10131999999999999</v>
      </c>
      <c r="O57">
        <v>-8.7470000000000006E-2</v>
      </c>
      <c r="P57">
        <v>9.4699999999999993E-3</v>
      </c>
      <c r="Q57">
        <v>-3.4349999999999999E-2</v>
      </c>
      <c r="R57">
        <v>-8.8410000000000002E-2</v>
      </c>
      <c r="S57">
        <v>-6.0499999999999998E-3</v>
      </c>
      <c r="T57">
        <v>0.12107999999999999</v>
      </c>
      <c r="U57">
        <v>5.3609999999999998E-2</v>
      </c>
      <c r="V57">
        <v>2.419E-2</v>
      </c>
      <c r="W57">
        <v>6.4369999999999997E-2</v>
      </c>
      <c r="X57">
        <v>2.2270000000000002E-2</v>
      </c>
      <c r="Y57">
        <v>8.1499999999999993E-3</v>
      </c>
      <c r="Z57">
        <v>0.11885</v>
      </c>
      <c r="AA57">
        <v>9.078E-2</v>
      </c>
    </row>
    <row r="58" spans="1:27" x14ac:dyDescent="0.3">
      <c r="A58">
        <v>2012</v>
      </c>
      <c r="B58" t="s">
        <v>35</v>
      </c>
      <c r="C58">
        <v>4.9009999999999998E-2</v>
      </c>
      <c r="D58">
        <v>-8.4260000000000002E-2</v>
      </c>
      <c r="E58">
        <v>-0.10761</v>
      </c>
      <c r="F58">
        <v>-8.4440000000000001E-2</v>
      </c>
      <c r="G58">
        <v>-9.5640000000000003E-2</v>
      </c>
      <c r="H58">
        <v>5.4769999999999999E-2</v>
      </c>
      <c r="I58">
        <v>-1.7260000000000001E-2</v>
      </c>
      <c r="J58">
        <v>-6.2370000000000002E-2</v>
      </c>
      <c r="K58">
        <v>-0.17435999999999999</v>
      </c>
      <c r="L58">
        <v>2.2700000000000001E-2</v>
      </c>
      <c r="M58">
        <v>-8.9590000000000003E-2</v>
      </c>
      <c r="N58">
        <v>-9.8339999999999997E-2</v>
      </c>
      <c r="O58">
        <v>-4.5469999999999997E-2</v>
      </c>
      <c r="P58">
        <v>3.696E-2</v>
      </c>
      <c r="Q58">
        <v>-4.0989999999999999E-2</v>
      </c>
      <c r="R58">
        <v>0.45555000000000001</v>
      </c>
      <c r="S58">
        <v>-9.9299999999999996E-3</v>
      </c>
      <c r="T58">
        <v>5.7329999999999999E-2</v>
      </c>
      <c r="U58">
        <v>-3.7990000000000003E-2</v>
      </c>
      <c r="V58">
        <v>8.2680000000000003E-2</v>
      </c>
      <c r="W58">
        <v>0</v>
      </c>
      <c r="X58">
        <v>-9.4850000000000004E-2</v>
      </c>
      <c r="Y58">
        <v>-2.6759999999999999E-2</v>
      </c>
      <c r="Z58">
        <v>4.8710000000000003E-2</v>
      </c>
      <c r="AA58">
        <v>5.382E-2</v>
      </c>
    </row>
    <row r="59" spans="1:27" x14ac:dyDescent="0.3">
      <c r="A59">
        <v>2012</v>
      </c>
      <c r="B59" t="s">
        <v>36</v>
      </c>
      <c r="C59">
        <v>1.704E-2</v>
      </c>
      <c r="D59">
        <v>8.2269999999999996E-2</v>
      </c>
      <c r="E59">
        <v>-1.2370000000000001E-2</v>
      </c>
      <c r="F59">
        <v>1.8030000000000001E-2</v>
      </c>
      <c r="G59">
        <v>0.11105</v>
      </c>
      <c r="H59">
        <v>-8.5699999999999995E-3</v>
      </c>
      <c r="I59">
        <v>5.8799999999999998E-2</v>
      </c>
      <c r="J59">
        <v>4.2529999999999998E-2</v>
      </c>
      <c r="K59">
        <v>4.6899999999999997E-2</v>
      </c>
      <c r="L59">
        <v>4.8120000000000003E-2</v>
      </c>
      <c r="M59">
        <v>2.3400000000000001E-2</v>
      </c>
      <c r="N59">
        <v>2.656E-2</v>
      </c>
      <c r="O59">
        <v>-8.5940000000000003E-2</v>
      </c>
      <c r="P59">
        <v>2.852E-2</v>
      </c>
      <c r="Q59">
        <v>-5.9700000000000003E-2</v>
      </c>
      <c r="R59">
        <v>3.117E-2</v>
      </c>
      <c r="S59">
        <v>3.526E-2</v>
      </c>
      <c r="T59">
        <v>0.46279999999999999</v>
      </c>
      <c r="U59">
        <v>-6.4149999999999999E-2</v>
      </c>
      <c r="V59">
        <v>-1.091E-2</v>
      </c>
      <c r="W59">
        <v>1.5779999999999999E-2</v>
      </c>
      <c r="X59">
        <v>0.13475999999999999</v>
      </c>
      <c r="Y59">
        <v>-1.5089999999999999E-2</v>
      </c>
      <c r="Z59">
        <v>-5.6600000000000001E-3</v>
      </c>
      <c r="AA59">
        <v>0.11461</v>
      </c>
    </row>
    <row r="60" spans="1:27" x14ac:dyDescent="0.3">
      <c r="A60">
        <v>2012</v>
      </c>
      <c r="B60" t="s">
        <v>37</v>
      </c>
      <c r="C60">
        <v>8.8700000000000001E-2</v>
      </c>
      <c r="D60">
        <v>-4.6800000000000001E-3</v>
      </c>
      <c r="E60">
        <v>-9.0740000000000001E-2</v>
      </c>
      <c r="F60">
        <v>-4.7849999999999997E-2</v>
      </c>
      <c r="G60">
        <v>3.9129999999999998E-2</v>
      </c>
      <c r="H60">
        <v>8.6400000000000001E-3</v>
      </c>
      <c r="I60">
        <v>1.7309999999999999E-2</v>
      </c>
      <c r="J60">
        <v>6.0670000000000002E-2</v>
      </c>
      <c r="K60">
        <v>-2.827E-2</v>
      </c>
      <c r="L60">
        <v>-6.79E-3</v>
      </c>
      <c r="M60">
        <v>5.8990000000000001E-2</v>
      </c>
      <c r="N60">
        <v>1.29E-2</v>
      </c>
      <c r="O60">
        <v>5.3650000000000003E-2</v>
      </c>
      <c r="P60">
        <v>-2.3730000000000001E-2</v>
      </c>
      <c r="Q60">
        <v>3.3800000000000002E-3</v>
      </c>
      <c r="R60">
        <v>0.13314999999999999</v>
      </c>
      <c r="S60">
        <v>4.1250000000000002E-2</v>
      </c>
      <c r="T60">
        <v>2.3279999999999999E-2</v>
      </c>
      <c r="U60">
        <v>0.11253000000000001</v>
      </c>
      <c r="V60">
        <v>6.25E-2</v>
      </c>
      <c r="W60">
        <v>-1.6389999999999998E-2</v>
      </c>
      <c r="X60">
        <v>3.3930000000000002E-2</v>
      </c>
      <c r="Y60">
        <v>-2.0799999999999998E-3</v>
      </c>
      <c r="Z60">
        <v>8.0000000000000004E-4</v>
      </c>
      <c r="AA60">
        <v>6.0199999999999997E-2</v>
      </c>
    </row>
    <row r="61" spans="1:27" x14ac:dyDescent="0.3">
      <c r="A61">
        <v>2012</v>
      </c>
      <c r="B61" t="s">
        <v>38</v>
      </c>
      <c r="C61">
        <v>1.221E-2</v>
      </c>
      <c r="D61">
        <v>6.182E-2</v>
      </c>
      <c r="E61">
        <v>-1.289E-2</v>
      </c>
      <c r="F61">
        <v>8.4100000000000008E-3</v>
      </c>
      <c r="G61">
        <v>3.3590000000000002E-2</v>
      </c>
      <c r="H61">
        <v>2.1409999999999998E-2</v>
      </c>
      <c r="I61">
        <v>2.4819999999999998E-2</v>
      </c>
      <c r="J61">
        <v>6.2129999999999998E-2</v>
      </c>
      <c r="K61">
        <v>-3.8210000000000001E-2</v>
      </c>
      <c r="L61">
        <v>5.3870000000000001E-2</v>
      </c>
      <c r="M61">
        <v>3.6810000000000002E-2</v>
      </c>
      <c r="N61">
        <v>3.6639999999999999E-2</v>
      </c>
      <c r="O61">
        <v>2.2790000000000001E-2</v>
      </c>
      <c r="P61">
        <v>-2.512E-2</v>
      </c>
      <c r="Q61">
        <v>-5.9899999999999997E-3</v>
      </c>
      <c r="R61">
        <v>4.9360000000000001E-2</v>
      </c>
      <c r="S61">
        <v>3.3610000000000001E-2</v>
      </c>
      <c r="T61">
        <v>3.3700000000000002E-3</v>
      </c>
      <c r="U61">
        <v>3.7010000000000001E-2</v>
      </c>
      <c r="V61">
        <v>8.6510000000000004E-2</v>
      </c>
      <c r="W61">
        <v>3.4209999999999997E-2</v>
      </c>
      <c r="X61">
        <v>3.7109999999999997E-2</v>
      </c>
      <c r="Y61">
        <v>-3.5979999999999998E-2</v>
      </c>
      <c r="Z61">
        <v>7.6450000000000004E-2</v>
      </c>
      <c r="AA61">
        <v>-1.206E-2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H69" sqref="H69"/>
    </sheetView>
  </sheetViews>
  <sheetFormatPr defaultRowHeight="16.5" x14ac:dyDescent="0.3"/>
  <cols>
    <col min="7" max="7" width="17.625" bestFit="1" customWidth="1"/>
    <col min="8" max="8" width="36.2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13</v>
      </c>
      <c r="F1" t="s">
        <v>17</v>
      </c>
      <c r="G1" t="s">
        <v>47</v>
      </c>
      <c r="H1" t="s">
        <v>48</v>
      </c>
    </row>
    <row r="2" spans="1:8" x14ac:dyDescent="0.3">
      <c r="A2">
        <v>2008</v>
      </c>
      <c r="B2" t="s">
        <v>27</v>
      </c>
      <c r="C2">
        <v>-0.17027</v>
      </c>
      <c r="D2">
        <v>-7.6399999999999996E-2</v>
      </c>
      <c r="E2">
        <v>-0.16502</v>
      </c>
      <c r="F2">
        <v>0.25567000000000001</v>
      </c>
      <c r="G2">
        <f>0.6*C2+0.4*D2</f>
        <v>-0.13272200000000001</v>
      </c>
      <c r="H2">
        <f>0.2*C2+0.4*D2+0.1*E2+0.3*F2</f>
        <v>-4.4150000000000023E-3</v>
      </c>
    </row>
    <row r="3" spans="1:8" x14ac:dyDescent="0.3">
      <c r="A3">
        <v>2008</v>
      </c>
      <c r="B3" t="s">
        <v>28</v>
      </c>
      <c r="C3">
        <v>0.10594000000000001</v>
      </c>
      <c r="D3">
        <v>0.14784</v>
      </c>
      <c r="E3">
        <v>-6.5180000000000002E-2</v>
      </c>
      <c r="F3">
        <v>9.7210000000000005E-2</v>
      </c>
      <c r="G3">
        <f t="shared" ref="G3:G61" si="0">0.6*C3+0.4*D3</f>
        <v>0.1227</v>
      </c>
      <c r="H3">
        <f t="shared" ref="H3:H61" si="1">0.2*C3+0.4*D3+0.1*E3+0.3*F3</f>
        <v>0.102969</v>
      </c>
    </row>
    <row r="4" spans="1:8" x14ac:dyDescent="0.3">
      <c r="A4">
        <v>2008</v>
      </c>
      <c r="B4" t="s">
        <v>29</v>
      </c>
      <c r="C4">
        <v>0.10281</v>
      </c>
      <c r="D4">
        <v>0.21218000000000001</v>
      </c>
      <c r="E4">
        <v>0.30381000000000002</v>
      </c>
      <c r="F4">
        <v>-7.7060000000000003E-2</v>
      </c>
      <c r="G4">
        <f t="shared" si="0"/>
        <v>0.14655799999999999</v>
      </c>
      <c r="H4">
        <f t="shared" si="1"/>
        <v>0.11269700000000002</v>
      </c>
    </row>
    <row r="5" spans="1:8" x14ac:dyDescent="0.3">
      <c r="A5">
        <v>2008</v>
      </c>
      <c r="B5" t="s">
        <v>30</v>
      </c>
      <c r="C5">
        <v>3.8030000000000001E-2</v>
      </c>
      <c r="D5">
        <v>8.5080000000000003E-2</v>
      </c>
      <c r="E5">
        <v>2.0039999999999999E-2</v>
      </c>
      <c r="F5">
        <v>-5.0659999999999997E-2</v>
      </c>
      <c r="G5">
        <f t="shared" si="0"/>
        <v>5.6849999999999998E-2</v>
      </c>
      <c r="H5">
        <f t="shared" si="1"/>
        <v>2.8444000000000004E-2</v>
      </c>
    </row>
    <row r="6" spans="1:8" x14ac:dyDescent="0.3">
      <c r="A6">
        <v>2008</v>
      </c>
      <c r="B6" t="s">
        <v>31</v>
      </c>
      <c r="C6">
        <v>-0.10156999999999999</v>
      </c>
      <c r="D6">
        <v>-0.11289</v>
      </c>
      <c r="E6">
        <v>-0.10137</v>
      </c>
      <c r="F6">
        <v>-0.14130000000000001</v>
      </c>
      <c r="G6">
        <f t="shared" si="0"/>
        <v>-0.106098</v>
      </c>
      <c r="H6">
        <f t="shared" si="1"/>
        <v>-0.11799700000000002</v>
      </c>
    </row>
    <row r="7" spans="1:8" x14ac:dyDescent="0.3">
      <c r="A7">
        <v>2008</v>
      </c>
      <c r="B7" t="s">
        <v>32</v>
      </c>
      <c r="C7">
        <v>4.1050000000000003E-2</v>
      </c>
      <c r="D7">
        <v>-5.0729999999999997E-2</v>
      </c>
      <c r="E7">
        <v>-0.10005</v>
      </c>
      <c r="F7">
        <v>0.18489</v>
      </c>
      <c r="G7">
        <f t="shared" si="0"/>
        <v>4.3380000000000016E-3</v>
      </c>
      <c r="H7">
        <f t="shared" si="1"/>
        <v>3.3379999999999993E-2</v>
      </c>
    </row>
    <row r="8" spans="1:8" x14ac:dyDescent="0.3">
      <c r="A8">
        <v>2008</v>
      </c>
      <c r="B8" t="s">
        <v>33</v>
      </c>
      <c r="C8">
        <v>5.8549999999999998E-2</v>
      </c>
      <c r="D8">
        <v>6.658E-2</v>
      </c>
      <c r="E8">
        <v>-2.2079999999999999E-2</v>
      </c>
      <c r="F8">
        <v>-1.6199999999999999E-3</v>
      </c>
      <c r="G8">
        <f t="shared" si="0"/>
        <v>6.1761999999999997E-2</v>
      </c>
      <c r="H8">
        <f t="shared" si="1"/>
        <v>3.5647999999999999E-2</v>
      </c>
    </row>
    <row r="9" spans="1:8" x14ac:dyDescent="0.3">
      <c r="A9">
        <v>2008</v>
      </c>
      <c r="B9" t="s">
        <v>34</v>
      </c>
      <c r="C9">
        <v>-9.962E-2</v>
      </c>
      <c r="D9">
        <v>-0.32956000000000002</v>
      </c>
      <c r="E9">
        <v>-0.13549</v>
      </c>
      <c r="F9">
        <v>1.2999999999999999E-3</v>
      </c>
      <c r="G9">
        <f t="shared" si="0"/>
        <v>-0.19159600000000002</v>
      </c>
      <c r="H9">
        <f t="shared" si="1"/>
        <v>-0.16490700000000003</v>
      </c>
    </row>
    <row r="10" spans="1:8" x14ac:dyDescent="0.3">
      <c r="A10">
        <v>2008</v>
      </c>
      <c r="B10" t="s">
        <v>35</v>
      </c>
      <c r="C10">
        <v>-0.21329999999999999</v>
      </c>
      <c r="D10">
        <v>-5.3440000000000001E-2</v>
      </c>
      <c r="E10">
        <v>-0.10277</v>
      </c>
      <c r="F10">
        <v>-0.19819000000000001</v>
      </c>
      <c r="G10">
        <f t="shared" si="0"/>
        <v>-0.14935599999999999</v>
      </c>
      <c r="H10">
        <f t="shared" si="1"/>
        <v>-0.13377</v>
      </c>
    </row>
    <row r="11" spans="1:8" x14ac:dyDescent="0.3">
      <c r="A11">
        <v>2008</v>
      </c>
      <c r="B11" t="s">
        <v>36</v>
      </c>
      <c r="C11">
        <v>-0.25402000000000002</v>
      </c>
      <c r="D11">
        <v>-0.13869000000000001</v>
      </c>
      <c r="E11">
        <v>-0.18476999999999999</v>
      </c>
      <c r="F11">
        <v>-7.1889999999999996E-2</v>
      </c>
      <c r="G11">
        <f t="shared" si="0"/>
        <v>-0.20788800000000002</v>
      </c>
      <c r="H11">
        <f t="shared" si="1"/>
        <v>-0.14632400000000001</v>
      </c>
    </row>
    <row r="12" spans="1:8" x14ac:dyDescent="0.3">
      <c r="A12">
        <v>2008</v>
      </c>
      <c r="B12" t="s">
        <v>37</v>
      </c>
      <c r="C12">
        <v>0.20094000000000001</v>
      </c>
      <c r="D12">
        <v>-7.893E-2</v>
      </c>
      <c r="E12">
        <v>5.0139999999999997E-2</v>
      </c>
      <c r="F12">
        <v>0.30070000000000002</v>
      </c>
      <c r="G12">
        <f t="shared" si="0"/>
        <v>8.8992000000000002E-2</v>
      </c>
      <c r="H12">
        <f t="shared" si="1"/>
        <v>0.10384</v>
      </c>
    </row>
    <row r="13" spans="1:8" x14ac:dyDescent="0.3">
      <c r="A13">
        <v>2008</v>
      </c>
      <c r="B13" t="s">
        <v>38</v>
      </c>
      <c r="C13">
        <v>0.14704</v>
      </c>
      <c r="D13">
        <v>5.6030000000000003E-2</v>
      </c>
      <c r="E13">
        <v>0.10037</v>
      </c>
      <c r="F13">
        <v>0.20910000000000001</v>
      </c>
      <c r="G13">
        <f t="shared" si="0"/>
        <v>0.110636</v>
      </c>
      <c r="H13">
        <f t="shared" si="1"/>
        <v>0.124587</v>
      </c>
    </row>
    <row r="14" spans="1:8" x14ac:dyDescent="0.3">
      <c r="A14">
        <v>2009</v>
      </c>
      <c r="B14" t="s">
        <v>27</v>
      </c>
      <c r="C14">
        <v>0.10150000000000001</v>
      </c>
      <c r="D14">
        <v>-9.1800000000000007E-3</v>
      </c>
      <c r="E14">
        <v>-1.6000000000000001E-3</v>
      </c>
      <c r="F14">
        <v>2.7699999999999999E-3</v>
      </c>
      <c r="G14">
        <f t="shared" si="0"/>
        <v>5.7228000000000001E-2</v>
      </c>
      <c r="H14">
        <f t="shared" si="1"/>
        <v>1.7298999999999998E-2</v>
      </c>
    </row>
    <row r="15" spans="1:8" x14ac:dyDescent="0.3">
      <c r="A15">
        <v>2009</v>
      </c>
      <c r="B15" t="s">
        <v>28</v>
      </c>
      <c r="C15">
        <v>0.13350999999999999</v>
      </c>
      <c r="D15">
        <v>0.17702000000000001</v>
      </c>
      <c r="E15">
        <v>2.9790000000000001E-2</v>
      </c>
      <c r="F15">
        <v>0.18432999999999999</v>
      </c>
      <c r="G15">
        <f t="shared" si="0"/>
        <v>0.15091399999999999</v>
      </c>
      <c r="H15">
        <f t="shared" si="1"/>
        <v>0.15578800000000001</v>
      </c>
    </row>
    <row r="16" spans="1:8" x14ac:dyDescent="0.3">
      <c r="A16">
        <v>2009</v>
      </c>
      <c r="B16" t="s">
        <v>29</v>
      </c>
      <c r="C16">
        <v>9.6409999999999996E-2</v>
      </c>
      <c r="D16">
        <v>0.19703999999999999</v>
      </c>
      <c r="E16">
        <v>0.13764999999999999</v>
      </c>
      <c r="F16">
        <v>5.568E-2</v>
      </c>
      <c r="G16">
        <f t="shared" si="0"/>
        <v>0.13666200000000001</v>
      </c>
      <c r="H16">
        <f t="shared" si="1"/>
        <v>0.12856699999999999</v>
      </c>
    </row>
    <row r="17" spans="1:8" x14ac:dyDescent="0.3">
      <c r="A17">
        <v>2009</v>
      </c>
      <c r="B17" t="s">
        <v>30</v>
      </c>
      <c r="C17">
        <v>-3.1419999999999997E-2</v>
      </c>
      <c r="D17">
        <v>7.9299999999999995E-2</v>
      </c>
      <c r="E17">
        <v>5.3690000000000002E-2</v>
      </c>
      <c r="F17">
        <v>-0.12998999999999999</v>
      </c>
      <c r="G17">
        <f t="shared" si="0"/>
        <v>1.2868000000000001E-2</v>
      </c>
      <c r="H17">
        <f t="shared" si="1"/>
        <v>-8.1919999999999979E-3</v>
      </c>
    </row>
    <row r="18" spans="1:8" x14ac:dyDescent="0.3">
      <c r="A18">
        <v>2009</v>
      </c>
      <c r="B18" t="s">
        <v>31</v>
      </c>
      <c r="C18">
        <v>7.2700000000000001E-2</v>
      </c>
      <c r="D18">
        <v>4.8809999999999999E-2</v>
      </c>
      <c r="E18">
        <v>1.0449999999999999E-2</v>
      </c>
      <c r="F18">
        <v>4.8710000000000003E-2</v>
      </c>
      <c r="G18">
        <f t="shared" si="0"/>
        <v>6.3144000000000006E-2</v>
      </c>
      <c r="H18">
        <f t="shared" si="1"/>
        <v>4.9721999999999995E-2</v>
      </c>
    </row>
    <row r="19" spans="1:8" x14ac:dyDescent="0.3">
      <c r="A19">
        <v>2009</v>
      </c>
      <c r="B19" t="s">
        <v>32</v>
      </c>
      <c r="C19">
        <v>2.5100000000000001E-2</v>
      </c>
      <c r="D19">
        <v>0.14712</v>
      </c>
      <c r="E19">
        <v>5.0900000000000001E-2</v>
      </c>
      <c r="F19">
        <v>6.2890000000000001E-2</v>
      </c>
      <c r="G19">
        <f t="shared" si="0"/>
        <v>7.3908000000000001E-2</v>
      </c>
      <c r="H19">
        <f t="shared" si="1"/>
        <v>8.7825E-2</v>
      </c>
    </row>
    <row r="20" spans="1:8" x14ac:dyDescent="0.3">
      <c r="A20">
        <v>2009</v>
      </c>
      <c r="B20" t="s">
        <v>33</v>
      </c>
      <c r="C20">
        <v>-5.3289999999999997E-2</v>
      </c>
      <c r="D20">
        <v>2.9520000000000001E-2</v>
      </c>
      <c r="E20">
        <v>4.2029999999999998E-2</v>
      </c>
      <c r="F20">
        <v>-7.0600000000000003E-3</v>
      </c>
      <c r="G20">
        <f t="shared" si="0"/>
        <v>-2.0165999999999996E-2</v>
      </c>
      <c r="H20">
        <f t="shared" si="1"/>
        <v>3.235E-3</v>
      </c>
    </row>
    <row r="21" spans="1:8" x14ac:dyDescent="0.3">
      <c r="A21">
        <v>2009</v>
      </c>
      <c r="B21" t="s">
        <v>34</v>
      </c>
      <c r="C21">
        <v>0.14990000000000001</v>
      </c>
      <c r="D21">
        <v>0.1019</v>
      </c>
      <c r="E21">
        <v>7.4039999999999995E-2</v>
      </c>
      <c r="F21">
        <v>5.8220000000000001E-2</v>
      </c>
      <c r="G21">
        <f t="shared" si="0"/>
        <v>0.13070000000000001</v>
      </c>
      <c r="H21">
        <f t="shared" si="1"/>
        <v>9.5610000000000001E-2</v>
      </c>
    </row>
    <row r="22" spans="1:8" x14ac:dyDescent="0.3">
      <c r="A22">
        <v>2009</v>
      </c>
      <c r="B22" t="s">
        <v>35</v>
      </c>
      <c r="C22">
        <v>0.27260000000000001</v>
      </c>
      <c r="D22">
        <v>1.6979999999999999E-2</v>
      </c>
      <c r="E22">
        <v>8.1210000000000004E-2</v>
      </c>
      <c r="F22">
        <v>0.15767999999999999</v>
      </c>
      <c r="G22">
        <f t="shared" si="0"/>
        <v>0.170352</v>
      </c>
      <c r="H22">
        <f t="shared" si="1"/>
        <v>0.11673700000000001</v>
      </c>
    </row>
    <row r="23" spans="1:8" x14ac:dyDescent="0.3">
      <c r="A23">
        <v>2009</v>
      </c>
      <c r="B23" t="s">
        <v>36</v>
      </c>
      <c r="C23">
        <v>0.14393</v>
      </c>
      <c r="D23">
        <v>6.053E-2</v>
      </c>
      <c r="E23">
        <v>8.7440000000000004E-2</v>
      </c>
      <c r="F23">
        <v>9.6909999999999996E-2</v>
      </c>
      <c r="G23">
        <f t="shared" si="0"/>
        <v>0.11057</v>
      </c>
      <c r="H23">
        <f t="shared" si="1"/>
        <v>9.0815000000000007E-2</v>
      </c>
    </row>
    <row r="24" spans="1:8" x14ac:dyDescent="0.3">
      <c r="A24">
        <v>2009</v>
      </c>
      <c r="B24" t="s">
        <v>37</v>
      </c>
      <c r="C24">
        <v>-1.023E-2</v>
      </c>
      <c r="D24">
        <v>5.4149999999999997E-2</v>
      </c>
      <c r="E24">
        <v>6.343E-2</v>
      </c>
      <c r="F24">
        <v>-6.0380000000000003E-2</v>
      </c>
      <c r="G24">
        <f t="shared" si="0"/>
        <v>1.5521999999999999E-2</v>
      </c>
      <c r="H24">
        <f t="shared" si="1"/>
        <v>7.8429999999999993E-3</v>
      </c>
    </row>
    <row r="25" spans="1:8" x14ac:dyDescent="0.3">
      <c r="A25">
        <v>2009</v>
      </c>
      <c r="B25" t="s">
        <v>38</v>
      </c>
      <c r="C25">
        <v>-6.7720000000000002E-2</v>
      </c>
      <c r="D25">
        <v>-8.8620000000000004E-2</v>
      </c>
      <c r="E25">
        <v>-0.14523</v>
      </c>
      <c r="F25">
        <v>0.12997</v>
      </c>
      <c r="G25">
        <f t="shared" si="0"/>
        <v>-7.6080000000000009E-2</v>
      </c>
      <c r="H25">
        <f t="shared" si="1"/>
        <v>-2.4524000000000004E-2</v>
      </c>
    </row>
    <row r="26" spans="1:8" x14ac:dyDescent="0.3">
      <c r="A26">
        <v>2010</v>
      </c>
      <c r="B26" t="s">
        <v>27</v>
      </c>
      <c r="C26">
        <v>-5.5899999999999998E-2</v>
      </c>
      <c r="D26">
        <v>6.54E-2</v>
      </c>
      <c r="E26">
        <v>-5.9300000000000004E-3</v>
      </c>
      <c r="F26">
        <v>6.1039999999999997E-2</v>
      </c>
      <c r="G26">
        <f t="shared" si="0"/>
        <v>-7.3799999999999977E-3</v>
      </c>
      <c r="H26">
        <f t="shared" si="1"/>
        <v>3.2698999999999999E-2</v>
      </c>
    </row>
    <row r="27" spans="1:8" x14ac:dyDescent="0.3">
      <c r="A27">
        <v>2010</v>
      </c>
      <c r="B27" t="s">
        <v>28</v>
      </c>
      <c r="C27">
        <v>0.14671000000000001</v>
      </c>
      <c r="D27">
        <v>0.14846000000000001</v>
      </c>
      <c r="E27">
        <v>7.6539999999999997E-2</v>
      </c>
      <c r="F27">
        <v>0.11643000000000001</v>
      </c>
      <c r="G27">
        <f t="shared" si="0"/>
        <v>0.14741000000000001</v>
      </c>
      <c r="H27">
        <f t="shared" si="1"/>
        <v>0.13130900000000001</v>
      </c>
    </row>
    <row r="28" spans="1:8" x14ac:dyDescent="0.3">
      <c r="A28">
        <v>2010</v>
      </c>
      <c r="B28" t="s">
        <v>29</v>
      </c>
      <c r="C28">
        <v>9.7999999999999997E-3</v>
      </c>
      <c r="D28">
        <v>0.11101999999999999</v>
      </c>
      <c r="E28">
        <v>-7.3039999999999994E-2</v>
      </c>
      <c r="F28">
        <v>0.3412</v>
      </c>
      <c r="G28">
        <f t="shared" si="0"/>
        <v>5.0287999999999999E-2</v>
      </c>
      <c r="H28">
        <f t="shared" si="1"/>
        <v>0.14142399999999999</v>
      </c>
    </row>
    <row r="29" spans="1:8" x14ac:dyDescent="0.3">
      <c r="A29">
        <v>2010</v>
      </c>
      <c r="B29" t="s">
        <v>30</v>
      </c>
      <c r="C29">
        <v>-8.4900000000000003E-2</v>
      </c>
      <c r="D29">
        <v>-1.6109999999999999E-2</v>
      </c>
      <c r="E29">
        <v>-7.6219999999999996E-2</v>
      </c>
      <c r="F29">
        <v>0.12386</v>
      </c>
      <c r="G29">
        <f t="shared" si="0"/>
        <v>-5.7383999999999998E-2</v>
      </c>
      <c r="H29">
        <f t="shared" si="1"/>
        <v>6.1119999999999959E-3</v>
      </c>
    </row>
    <row r="30" spans="1:8" x14ac:dyDescent="0.3">
      <c r="A30">
        <v>2010</v>
      </c>
      <c r="B30" t="s">
        <v>31</v>
      </c>
      <c r="C30">
        <v>-0.12912000000000001</v>
      </c>
      <c r="D30">
        <v>-2.0820000000000002E-2</v>
      </c>
      <c r="E30">
        <v>-8.3769999999999997E-2</v>
      </c>
      <c r="F30">
        <v>-2.249E-2</v>
      </c>
      <c r="G30">
        <f t="shared" si="0"/>
        <v>-8.5800000000000001E-2</v>
      </c>
      <c r="H30">
        <f t="shared" si="1"/>
        <v>-4.9276E-2</v>
      </c>
    </row>
    <row r="31" spans="1:8" x14ac:dyDescent="0.3">
      <c r="A31">
        <v>2010</v>
      </c>
      <c r="B31" t="s">
        <v>32</v>
      </c>
      <c r="C31">
        <v>7.8990000000000005E-2</v>
      </c>
      <c r="D31">
        <v>2.274E-2</v>
      </c>
      <c r="E31">
        <v>8.967E-2</v>
      </c>
      <c r="F31">
        <v>-5.6140000000000002E-2</v>
      </c>
      <c r="G31">
        <f t="shared" si="0"/>
        <v>5.6489999999999999E-2</v>
      </c>
      <c r="H31">
        <f t="shared" si="1"/>
        <v>1.7019000000000003E-2</v>
      </c>
    </row>
    <row r="32" spans="1:8" x14ac:dyDescent="0.3">
      <c r="A32">
        <v>2010</v>
      </c>
      <c r="B32" t="s">
        <v>33</v>
      </c>
      <c r="C32">
        <v>5.8869999999999999E-2</v>
      </c>
      <c r="D32">
        <v>-5.5019999999999999E-2</v>
      </c>
      <c r="E32">
        <v>-7.1840000000000001E-2</v>
      </c>
      <c r="F32">
        <v>0.22398999999999999</v>
      </c>
      <c r="G32">
        <f t="shared" si="0"/>
        <v>1.3313999999999999E-2</v>
      </c>
      <c r="H32">
        <f t="shared" si="1"/>
        <v>4.977899999999999E-2</v>
      </c>
    </row>
    <row r="33" spans="1:8" x14ac:dyDescent="0.3">
      <c r="A33">
        <v>2010</v>
      </c>
      <c r="B33" t="s">
        <v>34</v>
      </c>
      <c r="C33">
        <v>0.25818999999999998</v>
      </c>
      <c r="D33">
        <v>0.16721</v>
      </c>
      <c r="E33">
        <v>0.16836999999999999</v>
      </c>
      <c r="F33">
        <v>0.29191</v>
      </c>
      <c r="G33">
        <f t="shared" si="0"/>
        <v>0.22179799999999997</v>
      </c>
      <c r="H33">
        <f t="shared" si="1"/>
        <v>0.22293199999999996</v>
      </c>
    </row>
    <row r="34" spans="1:8" x14ac:dyDescent="0.3">
      <c r="A34">
        <v>2010</v>
      </c>
      <c r="B34" t="s">
        <v>35</v>
      </c>
      <c r="C34">
        <v>5.2019999999999997E-2</v>
      </c>
      <c r="D34">
        <v>6.0729999999999999E-2</v>
      </c>
      <c r="E34">
        <v>0.16719999999999999</v>
      </c>
      <c r="F34">
        <v>7.0360000000000006E-2</v>
      </c>
      <c r="G34">
        <f t="shared" si="0"/>
        <v>5.5503999999999998E-2</v>
      </c>
      <c r="H34">
        <f t="shared" si="1"/>
        <v>7.2524000000000005E-2</v>
      </c>
    </row>
    <row r="35" spans="1:8" x14ac:dyDescent="0.3">
      <c r="A35">
        <v>2010</v>
      </c>
      <c r="B35" t="s">
        <v>36</v>
      </c>
      <c r="C35">
        <v>6.1550000000000001E-2</v>
      </c>
      <c r="D35">
        <v>3.3790000000000001E-2</v>
      </c>
      <c r="E35">
        <v>-9.4490000000000005E-2</v>
      </c>
      <c r="F35">
        <v>0.18626000000000001</v>
      </c>
      <c r="G35">
        <f t="shared" si="0"/>
        <v>5.0445999999999998E-2</v>
      </c>
      <c r="H35">
        <f t="shared" si="1"/>
        <v>7.2255000000000014E-2</v>
      </c>
    </row>
    <row r="36" spans="1:8" x14ac:dyDescent="0.3">
      <c r="A36">
        <v>2010</v>
      </c>
      <c r="B36" t="s">
        <v>37</v>
      </c>
      <c r="C36">
        <v>2.623E-2</v>
      </c>
      <c r="D36">
        <v>3.6670000000000001E-2</v>
      </c>
      <c r="E36">
        <v>6.8849999999999995E-2</v>
      </c>
      <c r="F36">
        <v>-0.14666999999999999</v>
      </c>
      <c r="G36">
        <f t="shared" si="0"/>
        <v>3.0405999999999999E-2</v>
      </c>
      <c r="H36">
        <f t="shared" si="1"/>
        <v>-1.7201999999999999E-2</v>
      </c>
    </row>
    <row r="37" spans="1:8" x14ac:dyDescent="0.3">
      <c r="A37">
        <v>2010</v>
      </c>
      <c r="B37" t="s">
        <v>38</v>
      </c>
      <c r="C37">
        <v>-5.756E-2</v>
      </c>
      <c r="D37">
        <v>5.1950000000000003E-2</v>
      </c>
      <c r="E37">
        <v>1.076E-2</v>
      </c>
      <c r="F37">
        <v>0.21844</v>
      </c>
      <c r="G37">
        <f t="shared" si="0"/>
        <v>-1.3755999999999994E-2</v>
      </c>
      <c r="H37">
        <f t="shared" si="1"/>
        <v>7.5875999999999999E-2</v>
      </c>
    </row>
    <row r="38" spans="1:8" x14ac:dyDescent="0.3">
      <c r="A38">
        <v>2011</v>
      </c>
      <c r="B38" t="s">
        <v>27</v>
      </c>
      <c r="C38">
        <v>2.1520000000000001E-2</v>
      </c>
      <c r="D38">
        <v>4.0939999999999997E-2</v>
      </c>
      <c r="E38">
        <v>2.172E-2</v>
      </c>
      <c r="F38">
        <v>-3.4610000000000002E-2</v>
      </c>
      <c r="G38">
        <f t="shared" si="0"/>
        <v>2.9287999999999998E-2</v>
      </c>
      <c r="H38">
        <f t="shared" si="1"/>
        <v>1.2468999999999997E-2</v>
      </c>
    </row>
    <row r="39" spans="1:8" x14ac:dyDescent="0.3">
      <c r="A39">
        <v>2011</v>
      </c>
      <c r="B39" t="s">
        <v>28</v>
      </c>
      <c r="C39">
        <v>3.9469999999999998E-2</v>
      </c>
      <c r="D39">
        <v>-1.3310000000000001E-2</v>
      </c>
      <c r="E39">
        <v>-4.3430000000000003E-2</v>
      </c>
      <c r="F39">
        <v>0.15053</v>
      </c>
      <c r="G39">
        <f t="shared" si="0"/>
        <v>1.8357999999999999E-2</v>
      </c>
      <c r="H39">
        <f t="shared" si="1"/>
        <v>4.3385999999999994E-2</v>
      </c>
    </row>
    <row r="40" spans="1:8" x14ac:dyDescent="0.3">
      <c r="A40">
        <v>2011</v>
      </c>
      <c r="B40" t="s">
        <v>29</v>
      </c>
      <c r="C40">
        <v>8.7050000000000002E-2</v>
      </c>
      <c r="D40">
        <v>4.6600000000000001E-3</v>
      </c>
      <c r="E40">
        <v>-7.2700000000000001E-2</v>
      </c>
      <c r="F40">
        <v>-2.1489999999999999E-2</v>
      </c>
      <c r="G40">
        <f t="shared" si="0"/>
        <v>5.4093999999999996E-2</v>
      </c>
      <c r="H40">
        <f t="shared" si="1"/>
        <v>5.5570000000000029E-3</v>
      </c>
    </row>
    <row r="41" spans="1:8" x14ac:dyDescent="0.3">
      <c r="A41">
        <v>2011</v>
      </c>
      <c r="B41" t="s">
        <v>30</v>
      </c>
      <c r="C41">
        <v>4.4900000000000001E-3</v>
      </c>
      <c r="D41">
        <v>-6.5700000000000003E-3</v>
      </c>
      <c r="E41">
        <v>-2.7720000000000002E-2</v>
      </c>
      <c r="F41">
        <v>0.16388</v>
      </c>
      <c r="G41">
        <f t="shared" si="0"/>
        <v>6.5999999999999653E-5</v>
      </c>
      <c r="H41">
        <f t="shared" si="1"/>
        <v>4.4662E-2</v>
      </c>
    </row>
    <row r="42" spans="1:8" x14ac:dyDescent="0.3">
      <c r="A42">
        <v>2011</v>
      </c>
      <c r="B42" t="s">
        <v>31</v>
      </c>
      <c r="C42">
        <v>3.9660000000000001E-2</v>
      </c>
      <c r="D42">
        <v>-3.4950000000000002E-2</v>
      </c>
      <c r="E42">
        <v>-4.2799999999999998E-2</v>
      </c>
      <c r="F42">
        <v>-2.9950000000000001E-2</v>
      </c>
      <c r="G42">
        <f t="shared" si="0"/>
        <v>9.8160000000000001E-3</v>
      </c>
      <c r="H42">
        <f t="shared" si="1"/>
        <v>-1.9313E-2</v>
      </c>
    </row>
    <row r="43" spans="1:8" x14ac:dyDescent="0.3">
      <c r="A43">
        <v>2011</v>
      </c>
      <c r="B43" t="s">
        <v>32</v>
      </c>
      <c r="C43">
        <v>8.8169999999999998E-2</v>
      </c>
      <c r="D43">
        <v>0.16325999999999999</v>
      </c>
      <c r="E43">
        <v>0.19217000000000001</v>
      </c>
      <c r="F43">
        <v>1.256E-2</v>
      </c>
      <c r="G43">
        <f t="shared" si="0"/>
        <v>0.11820600000000001</v>
      </c>
      <c r="H43">
        <f t="shared" si="1"/>
        <v>0.10592299999999999</v>
      </c>
    </row>
    <row r="44" spans="1:8" x14ac:dyDescent="0.3">
      <c r="A44">
        <v>2011</v>
      </c>
      <c r="B44" t="s">
        <v>33</v>
      </c>
      <c r="C44">
        <v>-3.2759999999999997E-2</v>
      </c>
      <c r="D44">
        <v>-1.447E-2</v>
      </c>
      <c r="E44">
        <v>-0.10391</v>
      </c>
      <c r="F44">
        <v>-0.11647</v>
      </c>
      <c r="G44">
        <f t="shared" si="0"/>
        <v>-2.5443999999999998E-2</v>
      </c>
      <c r="H44">
        <f t="shared" si="1"/>
        <v>-5.7672000000000001E-2</v>
      </c>
    </row>
    <row r="45" spans="1:8" x14ac:dyDescent="0.3">
      <c r="A45">
        <v>2011</v>
      </c>
      <c r="B45" t="s">
        <v>34</v>
      </c>
      <c r="C45">
        <v>4.6499999999999996E-3</v>
      </c>
      <c r="D45">
        <v>-9.1199999999999996E-3</v>
      </c>
      <c r="E45">
        <v>-4.7910000000000001E-2</v>
      </c>
      <c r="F45">
        <v>-0.51802000000000004</v>
      </c>
      <c r="G45">
        <f t="shared" si="0"/>
        <v>-8.5800000000000069E-4</v>
      </c>
      <c r="H45">
        <f t="shared" si="1"/>
        <v>-0.162915</v>
      </c>
    </row>
    <row r="46" spans="1:8" x14ac:dyDescent="0.3">
      <c r="A46">
        <v>2011</v>
      </c>
      <c r="B46" t="s">
        <v>35</v>
      </c>
      <c r="C46">
        <v>-1.2579999999999999E-2</v>
      </c>
      <c r="D46">
        <v>6.1539999999999997E-2</v>
      </c>
      <c r="E46">
        <v>0.15067</v>
      </c>
      <c r="F46">
        <v>-0.27535999999999999</v>
      </c>
      <c r="G46">
        <f t="shared" si="0"/>
        <v>1.7068E-2</v>
      </c>
      <c r="H46">
        <f t="shared" si="1"/>
        <v>-4.5441000000000002E-2</v>
      </c>
    </row>
    <row r="47" spans="1:8" x14ac:dyDescent="0.3">
      <c r="A47">
        <v>2011</v>
      </c>
      <c r="B47" t="s">
        <v>36</v>
      </c>
      <c r="C47">
        <v>-9.9390000000000006E-2</v>
      </c>
      <c r="D47">
        <v>-5.5780000000000003E-2</v>
      </c>
      <c r="E47">
        <v>1.1390000000000001E-2</v>
      </c>
      <c r="F47">
        <v>-0.21382000000000001</v>
      </c>
      <c r="G47">
        <f t="shared" si="0"/>
        <v>-8.1946000000000005E-2</v>
      </c>
      <c r="H47">
        <f t="shared" si="1"/>
        <v>-0.105197</v>
      </c>
    </row>
    <row r="48" spans="1:8" x14ac:dyDescent="0.3">
      <c r="A48">
        <v>2011</v>
      </c>
      <c r="B48" t="s">
        <v>37</v>
      </c>
      <c r="C48">
        <v>-9.98E-2</v>
      </c>
      <c r="D48">
        <v>5.9659999999999998E-2</v>
      </c>
      <c r="E48">
        <v>7.7600000000000002E-2</v>
      </c>
      <c r="F48">
        <v>7.3760000000000006E-2</v>
      </c>
      <c r="G48">
        <f t="shared" si="0"/>
        <v>-3.6015999999999992E-2</v>
      </c>
      <c r="H48">
        <f t="shared" si="1"/>
        <v>3.3792000000000003E-2</v>
      </c>
    </row>
    <row r="49" spans="1:8" x14ac:dyDescent="0.3">
      <c r="A49">
        <v>2011</v>
      </c>
      <c r="B49" t="s">
        <v>38</v>
      </c>
      <c r="C49">
        <v>0.12328</v>
      </c>
      <c r="D49">
        <v>0.12709000000000001</v>
      </c>
      <c r="E49">
        <v>-0.10186000000000001</v>
      </c>
      <c r="F49">
        <v>0.73473999999999995</v>
      </c>
      <c r="G49">
        <f t="shared" si="0"/>
        <v>0.124804</v>
      </c>
      <c r="H49">
        <f t="shared" si="1"/>
        <v>0.28572799999999998</v>
      </c>
    </row>
    <row r="50" spans="1:8" x14ac:dyDescent="0.3">
      <c r="A50">
        <v>2012</v>
      </c>
      <c r="B50" t="s">
        <v>27</v>
      </c>
      <c r="C50">
        <v>-7.5859999999999997E-2</v>
      </c>
      <c r="D50">
        <v>0.18833</v>
      </c>
      <c r="E50">
        <v>6.5750000000000003E-2</v>
      </c>
      <c r="F50">
        <v>-7.8789999999999999E-2</v>
      </c>
      <c r="G50">
        <f t="shared" si="0"/>
        <v>2.9816000000000016E-2</v>
      </c>
      <c r="H50">
        <f t="shared" si="1"/>
        <v>4.3098000000000018E-2</v>
      </c>
    </row>
    <row r="51" spans="1:8" x14ac:dyDescent="0.3">
      <c r="A51">
        <v>2012</v>
      </c>
      <c r="B51" t="s">
        <v>28</v>
      </c>
      <c r="C51">
        <v>0.127</v>
      </c>
      <c r="D51">
        <v>0.10527</v>
      </c>
      <c r="E51">
        <v>3.7190000000000001E-2</v>
      </c>
      <c r="F51">
        <v>3.8920000000000003E-2</v>
      </c>
      <c r="G51">
        <f t="shared" si="0"/>
        <v>0.11830800000000001</v>
      </c>
      <c r="H51">
        <f t="shared" si="1"/>
        <v>8.2903000000000018E-2</v>
      </c>
    </row>
    <row r="52" spans="1:8" x14ac:dyDescent="0.3">
      <c r="A52">
        <v>2012</v>
      </c>
      <c r="B52" t="s">
        <v>29</v>
      </c>
      <c r="C52">
        <v>0.14513000000000001</v>
      </c>
      <c r="D52">
        <v>-2.596E-2</v>
      </c>
      <c r="E52">
        <v>-5.6750000000000002E-2</v>
      </c>
      <c r="F52">
        <v>-0.30336999999999997</v>
      </c>
      <c r="G52">
        <f t="shared" si="0"/>
        <v>7.6693999999999998E-2</v>
      </c>
      <c r="H52">
        <f t="shared" si="1"/>
        <v>-7.8043999999999988E-2</v>
      </c>
    </row>
    <row r="53" spans="1:8" x14ac:dyDescent="0.3">
      <c r="A53">
        <v>2012</v>
      </c>
      <c r="B53" t="s">
        <v>30</v>
      </c>
      <c r="C53">
        <v>-8.1890000000000004E-2</v>
      </c>
      <c r="D53">
        <v>-1.0710000000000001E-2</v>
      </c>
      <c r="E53">
        <v>-3.9660000000000001E-2</v>
      </c>
      <c r="F53">
        <v>-0.20838999999999999</v>
      </c>
      <c r="G53">
        <f t="shared" si="0"/>
        <v>-5.3418000000000007E-2</v>
      </c>
      <c r="H53">
        <f t="shared" si="1"/>
        <v>-8.7144999999999986E-2</v>
      </c>
    </row>
    <row r="54" spans="1:8" x14ac:dyDescent="0.3">
      <c r="A54">
        <v>2012</v>
      </c>
      <c r="B54" t="s">
        <v>31</v>
      </c>
      <c r="C54">
        <v>7.2520000000000001E-2</v>
      </c>
      <c r="D54">
        <v>1.086E-2</v>
      </c>
      <c r="E54">
        <v>-1.3600000000000001E-3</v>
      </c>
      <c r="F54">
        <v>7.9600000000000004E-2</v>
      </c>
      <c r="G54">
        <f t="shared" si="0"/>
        <v>4.7856000000000003E-2</v>
      </c>
      <c r="H54">
        <f t="shared" si="1"/>
        <v>4.2592000000000005E-2</v>
      </c>
    </row>
    <row r="55" spans="1:8" x14ac:dyDescent="0.3">
      <c r="A55">
        <v>2012</v>
      </c>
      <c r="B55" t="s">
        <v>32</v>
      </c>
      <c r="C55">
        <v>2.1680000000000001E-2</v>
      </c>
      <c r="D55">
        <v>4.5809999999999997E-2</v>
      </c>
      <c r="E55">
        <v>9.1200000000000003E-2</v>
      </c>
      <c r="F55">
        <v>-0.16994999999999999</v>
      </c>
      <c r="G55">
        <f t="shared" si="0"/>
        <v>3.1331999999999999E-2</v>
      </c>
      <c r="H55">
        <f t="shared" si="1"/>
        <v>-1.9204999999999993E-2</v>
      </c>
    </row>
    <row r="56" spans="1:8" x14ac:dyDescent="0.3">
      <c r="A56">
        <v>2012</v>
      </c>
      <c r="B56" t="s">
        <v>33</v>
      </c>
      <c r="C56">
        <v>6.4170000000000005E-2</v>
      </c>
      <c r="D56">
        <v>9.3890000000000001E-2</v>
      </c>
      <c r="E56">
        <v>8.2339999999999997E-2</v>
      </c>
      <c r="F56">
        <v>5.0479999999999997E-2</v>
      </c>
      <c r="G56">
        <f t="shared" si="0"/>
        <v>7.6058000000000014E-2</v>
      </c>
      <c r="H56">
        <f t="shared" si="1"/>
        <v>7.3768E-2</v>
      </c>
    </row>
    <row r="57" spans="1:8" x14ac:dyDescent="0.3">
      <c r="A57">
        <v>2012</v>
      </c>
      <c r="B57" t="s">
        <v>34</v>
      </c>
      <c r="C57">
        <v>2.4369999999999999E-2</v>
      </c>
      <c r="D57">
        <v>2.7899999999999999E-3</v>
      </c>
      <c r="E57">
        <v>0.10131999999999999</v>
      </c>
      <c r="F57">
        <v>-8.8410000000000002E-2</v>
      </c>
      <c r="G57">
        <f t="shared" si="0"/>
        <v>1.5737999999999999E-2</v>
      </c>
      <c r="H57">
        <f t="shared" si="1"/>
        <v>-1.0401000000000001E-2</v>
      </c>
    </row>
    <row r="58" spans="1:8" x14ac:dyDescent="0.3">
      <c r="A58">
        <v>2012</v>
      </c>
      <c r="B58" t="s">
        <v>35</v>
      </c>
      <c r="C58">
        <v>-8.4260000000000002E-2</v>
      </c>
      <c r="D58">
        <v>-0.10761</v>
      </c>
      <c r="E58">
        <v>-9.8339999999999997E-2</v>
      </c>
      <c r="F58">
        <v>0.45555000000000001</v>
      </c>
      <c r="G58">
        <f t="shared" si="0"/>
        <v>-9.3599999999999989E-2</v>
      </c>
      <c r="H58">
        <f t="shared" si="1"/>
        <v>6.6935000000000008E-2</v>
      </c>
    </row>
    <row r="59" spans="1:8" x14ac:dyDescent="0.3">
      <c r="A59">
        <v>2012</v>
      </c>
      <c r="B59" t="s">
        <v>36</v>
      </c>
      <c r="C59">
        <v>8.2269999999999996E-2</v>
      </c>
      <c r="D59">
        <v>-1.2370000000000001E-2</v>
      </c>
      <c r="E59">
        <v>2.656E-2</v>
      </c>
      <c r="F59">
        <v>3.117E-2</v>
      </c>
      <c r="G59">
        <f t="shared" si="0"/>
        <v>4.4413999999999995E-2</v>
      </c>
      <c r="H59">
        <f t="shared" si="1"/>
        <v>2.3512999999999999E-2</v>
      </c>
    </row>
    <row r="60" spans="1:8" x14ac:dyDescent="0.3">
      <c r="A60">
        <v>2012</v>
      </c>
      <c r="B60" t="s">
        <v>37</v>
      </c>
      <c r="C60">
        <v>-4.6800000000000001E-3</v>
      </c>
      <c r="D60">
        <v>-9.0740000000000001E-2</v>
      </c>
      <c r="E60">
        <v>1.29E-2</v>
      </c>
      <c r="F60">
        <v>0.13314999999999999</v>
      </c>
      <c r="G60">
        <f t="shared" si="0"/>
        <v>-3.9104E-2</v>
      </c>
      <c r="H60">
        <f t="shared" si="1"/>
        <v>4.0029999999999927E-3</v>
      </c>
    </row>
    <row r="61" spans="1:8" x14ac:dyDescent="0.3">
      <c r="A61">
        <v>2012</v>
      </c>
      <c r="B61" t="s">
        <v>38</v>
      </c>
      <c r="C61">
        <v>6.182E-2</v>
      </c>
      <c r="D61">
        <v>-1.289E-2</v>
      </c>
      <c r="E61">
        <v>3.6639999999999999E-2</v>
      </c>
      <c r="F61">
        <v>4.9360000000000001E-2</v>
      </c>
      <c r="G61">
        <f t="shared" si="0"/>
        <v>3.1935999999999999E-2</v>
      </c>
      <c r="H61">
        <f t="shared" si="1"/>
        <v>2.5680000000000001E-2</v>
      </c>
    </row>
    <row r="62" spans="1:8" s="1" customFormat="1" x14ac:dyDescent="0.3">
      <c r="B62" s="1" t="s">
        <v>41</v>
      </c>
      <c r="C62" s="1">
        <f>AVERAGE(C2:C61)</f>
        <v>2.6158000000000004E-2</v>
      </c>
      <c r="D62" s="1">
        <f t="shared" ref="D62:H62" si="2">AVERAGE(D2:D61)</f>
        <v>2.7621333333333331E-2</v>
      </c>
      <c r="E62" s="1">
        <f t="shared" si="2"/>
        <v>8.8089999999999991E-3</v>
      </c>
      <c r="F62" s="1">
        <f t="shared" si="2"/>
        <v>4.0518999999999999E-2</v>
      </c>
      <c r="G62" s="1">
        <f t="shared" si="2"/>
        <v>2.6743333333333331E-2</v>
      </c>
      <c r="H62" s="1">
        <f t="shared" si="2"/>
        <v>2.9316733333333334E-2</v>
      </c>
    </row>
    <row r="63" spans="1:8" s="1" customFormat="1" x14ac:dyDescent="0.3">
      <c r="B63" s="1" t="s">
        <v>42</v>
      </c>
      <c r="C63" s="1">
        <f>_xlfn.VAR.S(C2:C61)</f>
        <v>1.0956791853559319E-2</v>
      </c>
      <c r="D63" s="1">
        <f t="shared" ref="D63:F63" si="3">_xlfn.VAR.S(D2:D61)</f>
        <v>9.0757571100564989E-3</v>
      </c>
      <c r="E63" s="1">
        <f t="shared" si="3"/>
        <v>9.1959438057627116E-3</v>
      </c>
      <c r="F63" s="1">
        <f t="shared" si="3"/>
        <v>3.6465238192203389E-2</v>
      </c>
      <c r="G63" s="1">
        <f t="shared" ref="G63:H63" si="4">_xlfn.VAR.S(G2:G61)</f>
        <v>7.699221079412428E-3</v>
      </c>
      <c r="H63" s="1">
        <f t="shared" si="4"/>
        <v>7.6574261738937858E-3</v>
      </c>
    </row>
    <row r="64" spans="1:8" s="1" customFormat="1" x14ac:dyDescent="0.3">
      <c r="B64" s="1" t="s">
        <v>46</v>
      </c>
      <c r="C64" s="1">
        <f>_xlfn.STDEV.S(C2:C61)</f>
        <v>0.10467469538316947</v>
      </c>
      <c r="D64" s="1">
        <f t="shared" ref="D64:F64" si="5">_xlfn.STDEV.S(D2:D61)</f>
        <v>9.5266768130636711E-2</v>
      </c>
      <c r="E64" s="1">
        <f t="shared" si="5"/>
        <v>9.5895483761033878E-2</v>
      </c>
      <c r="F64" s="1">
        <f t="shared" si="5"/>
        <v>0.19095873426529458</v>
      </c>
      <c r="G64" s="1">
        <f t="shared" ref="G64:H64" si="6">_xlfn.STDEV.S(G2:G61)</f>
        <v>8.7745205449713481E-2</v>
      </c>
      <c r="H64" s="1">
        <f t="shared" si="6"/>
        <v>8.7506720735574278E-2</v>
      </c>
    </row>
    <row r="66" spans="2:8" x14ac:dyDescent="0.3">
      <c r="B66" s="1" t="s">
        <v>43</v>
      </c>
      <c r="C66">
        <f>_xlfn.COVARIANCE.S(C2:C61,D2:D61)</f>
        <v>4.7971976552542411E-3</v>
      </c>
      <c r="D66" s="1" t="s">
        <v>43</v>
      </c>
      <c r="E66">
        <f>_xlfn.COVARIANCE.S(E2:E61,F2:F61)</f>
        <v>-2.5048734959322032E-3</v>
      </c>
      <c r="G66">
        <f>0.6^2*C63+0.4^2*D63+2*0.6*0.4*C67*SQRT(C63)*SQRT(D63)</f>
        <v>7.6992210794124306E-3</v>
      </c>
      <c r="H66">
        <f>0.2^2*C63+0.4^2*D63+0.1^2*E63+0.3^2*F63+2*0.2*0.4*C66+2*0.2*0.1*C69+2*0.2*0.3*E69+2*0.4*0.1*D70+2*0.4*0.3*E70+2*0.1*0.3*E66</f>
        <v>7.6574261738937867E-3</v>
      </c>
    </row>
    <row r="67" spans="2:8" x14ac:dyDescent="0.3">
      <c r="B67" s="1" t="s">
        <v>44</v>
      </c>
      <c r="C67">
        <f>CORREL(C2:C61,D2:D61)</f>
        <v>0.48106579077277301</v>
      </c>
      <c r="D67" s="1" t="s">
        <v>44</v>
      </c>
      <c r="E67">
        <f>CORREL(E2:E61,F2:F61)</f>
        <v>-0.13678803655673924</v>
      </c>
    </row>
    <row r="69" spans="2:8" x14ac:dyDescent="0.3">
      <c r="B69" s="1" t="s">
        <v>43</v>
      </c>
      <c r="C69">
        <f>_xlfn.COVARIANCE.S(C2:C61,E2:E61)</f>
        <v>5.1632296827118646E-3</v>
      </c>
      <c r="E69">
        <f>_xlfn.COVARIANCE.S(C2:C61,F2:F61)</f>
        <v>5.4803817708474565E-3</v>
      </c>
    </row>
    <row r="70" spans="2:8" x14ac:dyDescent="0.3">
      <c r="B70" s="1" t="s">
        <v>43</v>
      </c>
      <c r="D70">
        <f>_xlfn.COVARIANCE.S(D2:D61,E2:E61)</f>
        <v>5.9136802640677956E-3</v>
      </c>
      <c r="E70">
        <f>_xlfn.COVARIANCE.S(D2:D61,F2:F61)</f>
        <v>1.8278077115254242E-3</v>
      </c>
    </row>
    <row r="71" spans="2:8" x14ac:dyDescent="0.3">
      <c r="B71" s="1" t="s">
        <v>43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D14" sqref="D14"/>
    </sheetView>
  </sheetViews>
  <sheetFormatPr defaultRowHeight="16.5" x14ac:dyDescent="0.3"/>
  <sheetData>
    <row r="1" spans="1:9" x14ac:dyDescent="0.3">
      <c r="B1" t="s">
        <v>39</v>
      </c>
      <c r="C1" t="s">
        <v>40</v>
      </c>
      <c r="D1" t="s">
        <v>45</v>
      </c>
      <c r="F1" t="s">
        <v>39</v>
      </c>
      <c r="G1" t="s">
        <v>40</v>
      </c>
      <c r="H1" t="s">
        <v>45</v>
      </c>
    </row>
    <row r="2" spans="1:9" x14ac:dyDescent="0.3">
      <c r="B2">
        <v>1</v>
      </c>
      <c r="C2">
        <v>10</v>
      </c>
      <c r="D2">
        <f>B2+C2</f>
        <v>11</v>
      </c>
      <c r="F2">
        <v>1</v>
      </c>
      <c r="G2">
        <v>40</v>
      </c>
      <c r="H2">
        <f>F2+G2</f>
        <v>41</v>
      </c>
    </row>
    <row r="3" spans="1:9" x14ac:dyDescent="0.3">
      <c r="B3">
        <v>3</v>
      </c>
      <c r="C3">
        <v>25</v>
      </c>
      <c r="D3">
        <f t="shared" ref="D3:D4" si="0">B3+C3</f>
        <v>28</v>
      </c>
      <c r="F3">
        <v>3</v>
      </c>
      <c r="G3">
        <v>25</v>
      </c>
      <c r="H3">
        <f t="shared" ref="H3:H4" si="1">F3+G3</f>
        <v>28</v>
      </c>
    </row>
    <row r="4" spans="1:9" x14ac:dyDescent="0.3">
      <c r="B4">
        <v>8</v>
      </c>
      <c r="C4">
        <v>40</v>
      </c>
      <c r="D4">
        <f t="shared" si="0"/>
        <v>48</v>
      </c>
      <c r="F4">
        <v>8</v>
      </c>
      <c r="G4">
        <v>10</v>
      </c>
      <c r="H4">
        <f t="shared" si="1"/>
        <v>18</v>
      </c>
    </row>
    <row r="5" spans="1:9" s="1" customFormat="1" x14ac:dyDescent="0.3">
      <c r="A5" s="1" t="s">
        <v>41</v>
      </c>
      <c r="B5" s="1">
        <f>AVERAGE(B2:B4)</f>
        <v>4</v>
      </c>
      <c r="C5" s="1">
        <f>AVERAGE(C2:C4)</f>
        <v>25</v>
      </c>
      <c r="D5" s="1">
        <f>AVERAGE(D2:D4)</f>
        <v>29</v>
      </c>
      <c r="E5" s="1">
        <f>B5+C5</f>
        <v>29</v>
      </c>
      <c r="F5" s="1">
        <f>AVERAGE(F2:F4)</f>
        <v>4</v>
      </c>
      <c r="G5" s="1">
        <f>AVERAGE(G2:G4)</f>
        <v>25</v>
      </c>
      <c r="H5" s="1">
        <f>AVERAGE(H2:H4)</f>
        <v>29</v>
      </c>
    </row>
    <row r="6" spans="1:9" s="1" customFormat="1" x14ac:dyDescent="0.3">
      <c r="A6" s="1" t="s">
        <v>42</v>
      </c>
      <c r="B6" s="1">
        <f>_xlfn.VAR.S(B2:B4)</f>
        <v>13</v>
      </c>
      <c r="C6" s="1">
        <f>_xlfn.VAR.S(C2:C4)</f>
        <v>225</v>
      </c>
      <c r="D6" s="1">
        <f>_xlfn.VAR.S(D2:D4)</f>
        <v>343</v>
      </c>
      <c r="E6" s="1">
        <f>B6+C6+2*B8</f>
        <v>343</v>
      </c>
      <c r="F6" s="1">
        <f>_xlfn.VAR.S(F2:F4)</f>
        <v>13</v>
      </c>
      <c r="G6" s="1">
        <f>_xlfn.VAR.S(G2:G4)</f>
        <v>225</v>
      </c>
      <c r="H6" s="1">
        <f>_xlfn.VAR.S(H2:H4)</f>
        <v>133</v>
      </c>
      <c r="I6" s="1">
        <f>F6+G6+2*F8</f>
        <v>133</v>
      </c>
    </row>
    <row r="7" spans="1:9" x14ac:dyDescent="0.3">
      <c r="D7" s="1">
        <f>B6+C6+2*B9*SQRT(B6)*SQRT(C6)</f>
        <v>343</v>
      </c>
      <c r="H7" s="1">
        <f>F6+G6+2*F9*SQRT(F6)*SQRT(G6)</f>
        <v>133</v>
      </c>
    </row>
    <row r="8" spans="1:9" x14ac:dyDescent="0.3">
      <c r="A8" t="s">
        <v>43</v>
      </c>
      <c r="B8">
        <f>_xlfn.COVARIANCE.S(B2:B4,C2:C4)</f>
        <v>52.5</v>
      </c>
      <c r="E8" t="s">
        <v>43</v>
      </c>
      <c r="F8">
        <f>_xlfn.COVARIANCE.S(F2:F4,G2:G4)</f>
        <v>-52.5</v>
      </c>
    </row>
    <row r="9" spans="1:9" x14ac:dyDescent="0.3">
      <c r="A9" t="s">
        <v>44</v>
      </c>
      <c r="B9">
        <f>CORREL(B2:B4,C2:C4)</f>
        <v>0.97072534339415095</v>
      </c>
      <c r="E9" t="s">
        <v>44</v>
      </c>
      <c r="F9">
        <f>CORREL(F2:F4,G2:G4)</f>
        <v>-0.97072534339415095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B930-E999-4753-9F04-7CAB8F272F98}">
  <dimension ref="B2:M40"/>
  <sheetViews>
    <sheetView tabSelected="1" topLeftCell="A25" workbookViewId="0">
      <selection activeCell="H42" sqref="H42"/>
    </sheetView>
  </sheetViews>
  <sheetFormatPr defaultRowHeight="16.5" x14ac:dyDescent="0.3"/>
  <cols>
    <col min="3" max="3" width="12.5" bestFit="1" customWidth="1"/>
    <col min="4" max="5" width="10.625" bestFit="1" customWidth="1"/>
    <col min="6" max="6" width="12.25" bestFit="1" customWidth="1"/>
    <col min="7" max="8" width="12.25" customWidth="1"/>
  </cols>
  <sheetData>
    <row r="2" spans="2:2" x14ac:dyDescent="0.3">
      <c r="B2" t="s">
        <v>49</v>
      </c>
    </row>
    <row r="3" spans="2:2" x14ac:dyDescent="0.3">
      <c r="B3" t="s">
        <v>50</v>
      </c>
    </row>
    <row r="4" spans="2:2" x14ac:dyDescent="0.3">
      <c r="B4" t="s">
        <v>51</v>
      </c>
    </row>
    <row r="6" spans="2:2" x14ac:dyDescent="0.3">
      <c r="B6" t="s">
        <v>52</v>
      </c>
    </row>
    <row r="7" spans="2:2" x14ac:dyDescent="0.3">
      <c r="B7" t="s">
        <v>53</v>
      </c>
    </row>
    <row r="8" spans="2:2" x14ac:dyDescent="0.3">
      <c r="B8" t="s">
        <v>54</v>
      </c>
    </row>
    <row r="9" spans="2:2" x14ac:dyDescent="0.3">
      <c r="B9" t="s">
        <v>55</v>
      </c>
    </row>
    <row r="10" spans="2:2" x14ac:dyDescent="0.3">
      <c r="B10" t="s">
        <v>56</v>
      </c>
    </row>
    <row r="12" spans="2:2" x14ac:dyDescent="0.3">
      <c r="B12" t="s">
        <v>57</v>
      </c>
    </row>
    <row r="14" spans="2:2" x14ac:dyDescent="0.3">
      <c r="B14" t="s">
        <v>58</v>
      </c>
    </row>
    <row r="15" spans="2:2" x14ac:dyDescent="0.3">
      <c r="B15" t="s">
        <v>61</v>
      </c>
    </row>
    <row r="16" spans="2:2" x14ac:dyDescent="0.3">
      <c r="B16" t="s">
        <v>59</v>
      </c>
    </row>
    <row r="17" spans="2:13" x14ac:dyDescent="0.3">
      <c r="B17" t="s">
        <v>60</v>
      </c>
    </row>
    <row r="18" spans="2:13" x14ac:dyDescent="0.3">
      <c r="B18" t="s">
        <v>62</v>
      </c>
    </row>
    <row r="19" spans="2:13" x14ac:dyDescent="0.3">
      <c r="B19" t="s">
        <v>63</v>
      </c>
    </row>
    <row r="20" spans="2:13" x14ac:dyDescent="0.3">
      <c r="B20" t="s">
        <v>64</v>
      </c>
    </row>
    <row r="21" spans="2:13" x14ac:dyDescent="0.3">
      <c r="B21" t="s">
        <v>65</v>
      </c>
    </row>
    <row r="22" spans="2:13" x14ac:dyDescent="0.3">
      <c r="B22" t="s">
        <v>66</v>
      </c>
    </row>
    <row r="23" spans="2:13" x14ac:dyDescent="0.3">
      <c r="B23" t="s">
        <v>67</v>
      </c>
      <c r="C23" t="s">
        <v>68</v>
      </c>
    </row>
    <row r="25" spans="2:13" x14ac:dyDescent="0.3">
      <c r="B25" t="s">
        <v>69</v>
      </c>
      <c r="I25" t="s">
        <v>78</v>
      </c>
      <c r="J25">
        <v>3</v>
      </c>
    </row>
    <row r="26" spans="2:13" x14ac:dyDescent="0.3">
      <c r="B26" t="s">
        <v>71</v>
      </c>
      <c r="D26">
        <v>0.4</v>
      </c>
      <c r="E26" t="s">
        <v>72</v>
      </c>
      <c r="I26">
        <f>1-D26</f>
        <v>0.6</v>
      </c>
    </row>
    <row r="27" spans="2:13" x14ac:dyDescent="0.3">
      <c r="B27" s="2" t="s">
        <v>70</v>
      </c>
      <c r="C27" s="2" t="s">
        <v>73</v>
      </c>
      <c r="D27" s="2" t="s">
        <v>75</v>
      </c>
      <c r="E27" s="2" t="s">
        <v>74</v>
      </c>
      <c r="F27" s="3" t="s">
        <v>80</v>
      </c>
      <c r="G27" s="3" t="s">
        <v>81</v>
      </c>
      <c r="H27" s="5"/>
      <c r="I27" t="s">
        <v>79</v>
      </c>
      <c r="M27" t="s">
        <v>77</v>
      </c>
    </row>
    <row r="28" spans="2:13" x14ac:dyDescent="0.3">
      <c r="B28" s="2">
        <v>0</v>
      </c>
      <c r="C28" s="2">
        <f>COMBIN($J$25,B28)</f>
        <v>1</v>
      </c>
      <c r="D28" s="2">
        <f>$D$26^B28*$I$26^($J$25-B28)</f>
        <v>0.216</v>
      </c>
      <c r="E28" s="2">
        <f>D28*C28</f>
        <v>0.216</v>
      </c>
      <c r="F28" s="2">
        <f>E28*B28</f>
        <v>0</v>
      </c>
      <c r="G28" s="2">
        <f>(B28-$F$32)^2*E28</f>
        <v>0.31104000000000009</v>
      </c>
      <c r="I28">
        <f>_xlfn.BINOM.DIST(B28,$J$25,$D$26,FALSE)</f>
        <v>0.21599999999999997</v>
      </c>
    </row>
    <row r="29" spans="2:13" x14ac:dyDescent="0.3">
      <c r="B29" s="2">
        <v>1</v>
      </c>
      <c r="C29" s="2">
        <f t="shared" ref="C29:C31" si="0">COMBIN($J$25,B29)</f>
        <v>3</v>
      </c>
      <c r="D29" s="2">
        <f t="shared" ref="D29:D31" si="1">$D$26^B29*$I$26^($J$25-B29)</f>
        <v>0.14399999999999999</v>
      </c>
      <c r="E29" s="2">
        <f t="shared" ref="E29:E31" si="2">D29*C29</f>
        <v>0.43199999999999994</v>
      </c>
      <c r="F29" s="2">
        <f t="shared" ref="F29:F31" si="3">E29*B29</f>
        <v>0.43199999999999994</v>
      </c>
      <c r="G29" s="2">
        <f t="shared" ref="G29:G31" si="4">(B29-$F$32)^2*E29</f>
        <v>1.7280000000000028E-2</v>
      </c>
      <c r="I29">
        <f t="shared" ref="I29:I31" si="5">_xlfn.BINOM.DIST(B29,$J$25,$D$26,FALSE)</f>
        <v>0.43200000000000005</v>
      </c>
    </row>
    <row r="30" spans="2:13" x14ac:dyDescent="0.3">
      <c r="B30" s="2">
        <v>2</v>
      </c>
      <c r="C30" s="2">
        <f t="shared" si="0"/>
        <v>3</v>
      </c>
      <c r="D30" s="2">
        <f t="shared" si="1"/>
        <v>9.6000000000000016E-2</v>
      </c>
      <c r="E30" s="2">
        <f t="shared" si="2"/>
        <v>0.28800000000000003</v>
      </c>
      <c r="F30" s="2">
        <f t="shared" si="3"/>
        <v>0.57600000000000007</v>
      </c>
      <c r="G30" s="2">
        <f t="shared" si="4"/>
        <v>0.18431999999999993</v>
      </c>
      <c r="I30">
        <f t="shared" si="5"/>
        <v>0.28800000000000003</v>
      </c>
      <c r="K30">
        <f>SUM(I30:I31)</f>
        <v>0.35200000000000004</v>
      </c>
    </row>
    <row r="31" spans="2:13" x14ac:dyDescent="0.3">
      <c r="B31" s="2">
        <v>3</v>
      </c>
      <c r="C31" s="2">
        <f t="shared" si="0"/>
        <v>1</v>
      </c>
      <c r="D31" s="2">
        <f t="shared" si="1"/>
        <v>6.4000000000000015E-2</v>
      </c>
      <c r="E31" s="2">
        <f t="shared" si="2"/>
        <v>6.4000000000000015E-2</v>
      </c>
      <c r="F31" s="2">
        <f t="shared" si="3"/>
        <v>0.19200000000000006</v>
      </c>
      <c r="G31" s="2">
        <f t="shared" si="4"/>
        <v>0.20736000000000002</v>
      </c>
      <c r="I31">
        <f t="shared" si="5"/>
        <v>6.4000000000000015E-2</v>
      </c>
    </row>
    <row r="32" spans="2:13" x14ac:dyDescent="0.3">
      <c r="B32" s="2" t="s">
        <v>76</v>
      </c>
      <c r="E32" s="3">
        <f>SUM(E28:E31)</f>
        <v>1</v>
      </c>
      <c r="F32" s="3">
        <f>SUM(F28:F31)</f>
        <v>1.2000000000000002</v>
      </c>
      <c r="G32" s="3">
        <f>SUM(G28:G31)</f>
        <v>0.72</v>
      </c>
      <c r="H32" s="5"/>
    </row>
    <row r="33" spans="2:7" x14ac:dyDescent="0.3">
      <c r="D33" t="s">
        <v>82</v>
      </c>
      <c r="F33" s="6" t="s">
        <v>83</v>
      </c>
      <c r="G33" s="6" t="s">
        <v>84</v>
      </c>
    </row>
    <row r="34" spans="2:7" x14ac:dyDescent="0.3">
      <c r="F34">
        <f>J25*D26</f>
        <v>1.2000000000000002</v>
      </c>
      <c r="G34">
        <f>J25*D26*I26</f>
        <v>0.72000000000000008</v>
      </c>
    </row>
    <row r="37" spans="2:7" x14ac:dyDescent="0.3">
      <c r="B37" s="4"/>
    </row>
    <row r="38" spans="2:7" x14ac:dyDescent="0.3">
      <c r="B38" s="4"/>
    </row>
    <row r="39" spans="2:7" x14ac:dyDescent="0.3">
      <c r="B39" s="4"/>
    </row>
    <row r="40" spans="2:7" x14ac:dyDescent="0.3">
      <c r="B40" s="4"/>
    </row>
  </sheetData>
  <sortState xmlns:xlrd2="http://schemas.microsoft.com/office/spreadsheetml/2017/richdata2" ref="B37:B40">
    <sortCondition ref="B37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NASDAQ</vt:lpstr>
      <vt:lpstr>NASDAQ (2)</vt:lpstr>
      <vt:lpstr>3주차 2차시</vt:lpstr>
      <vt:lpstr>3주차 3차시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재환 김</cp:lastModifiedBy>
  <dcterms:created xsi:type="dcterms:W3CDTF">2024-03-24T14:21:54Z</dcterms:created>
  <dcterms:modified xsi:type="dcterms:W3CDTF">2024-03-24T16:47:40Z</dcterms:modified>
</cp:coreProperties>
</file>