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353" documentId="8_{49F26362-04D7-42C1-8985-DE9B569473C9}" xr6:coauthVersionLast="47" xr6:coauthVersionMax="47" xr10:uidLastSave="{5AA1863F-DCC1-4DC5-ACAB-B57A74ECF7F5}"/>
  <bookViews>
    <workbookView xWindow="-110" yWindow="-110" windowWidth="25820" windowHeight="13900" firstSheet="1" activeTab="2" xr2:uid="{CB8BEA2D-25BA-453C-BD8C-61B125D51013}"/>
  </bookViews>
  <sheets>
    <sheet name="13주차 1교시" sheetId="1" r:id="rId1"/>
    <sheet name="13주차 2교시" sheetId="2" r:id="rId2"/>
    <sheet name="13주차 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8" i="3" l="1"/>
  <c r="J109" i="3"/>
  <c r="J110" i="3"/>
  <c r="J111" i="3"/>
  <c r="J112" i="3"/>
  <c r="J113" i="3"/>
  <c r="J114" i="3"/>
  <c r="J107" i="3"/>
  <c r="I108" i="3"/>
  <c r="I109" i="3"/>
  <c r="I110" i="3"/>
  <c r="I111" i="3"/>
  <c r="I112" i="3"/>
  <c r="I113" i="3"/>
  <c r="I114" i="3"/>
  <c r="I107" i="3"/>
  <c r="H114" i="3"/>
  <c r="H113" i="3"/>
  <c r="H112" i="3"/>
  <c r="H111" i="3"/>
  <c r="H110" i="3"/>
  <c r="H109" i="3"/>
  <c r="H108" i="3"/>
  <c r="H107" i="3"/>
  <c r="G69" i="3"/>
  <c r="K90" i="3"/>
  <c r="J90" i="3"/>
  <c r="I90" i="3"/>
  <c r="H90" i="3"/>
  <c r="G90" i="3"/>
  <c r="F90" i="3"/>
  <c r="E90" i="3"/>
  <c r="D90" i="3"/>
  <c r="F69" i="3"/>
  <c r="E69" i="3"/>
  <c r="D69" i="3"/>
  <c r="I69" i="3" s="1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52" i="3"/>
  <c r="B94" i="2"/>
  <c r="C37" i="2"/>
  <c r="C32" i="2"/>
  <c r="C27" i="2"/>
  <c r="C22" i="2"/>
  <c r="C13" i="2"/>
  <c r="E11" i="2"/>
  <c r="B11" i="2"/>
  <c r="H69" i="3" l="1"/>
  <c r="J69" i="3" l="1"/>
</calcChain>
</file>

<file path=xl/sharedStrings.xml><?xml version="1.0" encoding="utf-8"?>
<sst xmlns="http://schemas.openxmlformats.org/spreadsheetml/2006/main" count="232" uniqueCount="201">
  <si>
    <t>성과 평가의 필요성</t>
    <phoneticPr fontId="1" type="noConversion"/>
  </si>
  <si>
    <t>* 고객은 자신이 선택한 전문가가 수수료 공제 후 적절한 수익률을 올렸는지 파악할 필요가 있다.</t>
    <phoneticPr fontId="1" type="noConversion"/>
  </si>
  <si>
    <t>* 전문가는 자신의 방법론을 강화하고 서비스 시장에서 경쟁하기 위해 자격을 갖춘 스탭진에 적절한 보상을 줄 필요가 있다.</t>
    <phoneticPr fontId="1" type="noConversion"/>
  </si>
  <si>
    <t>* 관리하는 펀드가 수퍼스타 펀드에서 순식간에 저성과 펀드로 변하는 증거에서 보듯이 성과하락은 값비싼 대가로 이어진다.</t>
    <phoneticPr fontId="1" type="noConversion"/>
  </si>
  <si>
    <t xml:space="preserve">프론트 </t>
    <phoneticPr fontId="1" type="noConversion"/>
  </si>
  <si>
    <t>자산의 비중 재배분등</t>
    <phoneticPr fontId="1" type="noConversion"/>
  </si>
  <si>
    <t>1. 자산배분</t>
    <phoneticPr fontId="1" type="noConversion"/>
  </si>
  <si>
    <t>2. 위험관리</t>
    <phoneticPr fontId="1" type="noConversion"/>
  </si>
  <si>
    <t>사전적인 위험관리</t>
    <phoneticPr fontId="1" type="noConversion"/>
  </si>
  <si>
    <t>사후적인 위험관리</t>
    <phoneticPr fontId="1" type="noConversion"/>
  </si>
  <si>
    <t>3. 성과평가</t>
    <phoneticPr fontId="1" type="noConversion"/>
  </si>
  <si>
    <t>위험의 고려</t>
    <phoneticPr fontId="1" type="noConversion"/>
  </si>
  <si>
    <t>* 일반적으로, 고위험 투자가 저위험 투자보다 평균적으로 호황기에는 좋은 성과를, 불황기에는 나쁜 성과를 달성함이 알려져 있다.</t>
    <phoneticPr fontId="1" type="noConversion"/>
  </si>
  <si>
    <t>* 그러므로 포트폴리오의 성과를 분석하기 위해서는 포트폴리오의 위험을 추정해야만 한다.</t>
    <phoneticPr fontId="1" type="noConversion"/>
  </si>
  <si>
    <t>호황기</t>
    <phoneticPr fontId="1" type="noConversion"/>
  </si>
  <si>
    <t xml:space="preserve">bull </t>
    <phoneticPr fontId="1" type="noConversion"/>
  </si>
  <si>
    <t>불황기</t>
    <phoneticPr fontId="1" type="noConversion"/>
  </si>
  <si>
    <t>bear</t>
    <phoneticPr fontId="1" type="noConversion"/>
  </si>
  <si>
    <t>정량평가와 정성평가</t>
    <phoneticPr fontId="1" type="noConversion"/>
  </si>
  <si>
    <t>* 정량평가</t>
    <phoneticPr fontId="1" type="noConversion"/>
  </si>
  <si>
    <t xml:space="preserve">  - 주식, 채권과 같은 전통자산은 수익률 측정이 쉬우므로 정량평가가 가능함</t>
    <phoneticPr fontId="1" type="noConversion"/>
  </si>
  <si>
    <t xml:space="preserve">  - 절대평가(벤치마크 달성도)와 상대평가(동일 유형 펀드 대비 순위평가)가 가능</t>
    <phoneticPr fontId="1" type="noConversion"/>
  </si>
  <si>
    <t>* 정성평가</t>
    <phoneticPr fontId="1" type="noConversion"/>
  </si>
  <si>
    <t xml:space="preserve">  - 부동산, 인프라 등의 대체자산은 수익률 측정이 쉽지 않으며 벤치마크의 설정도 어려우므로 경우에 따라 정성평가 방식을 채택함</t>
    <phoneticPr fontId="1" type="noConversion"/>
  </si>
  <si>
    <t xml:space="preserve">  - 투자기준 구비 및 계획의 적정성, 대체투자 상품에 대한 사후관리 등의 항목을 통해 평가가능</t>
    <phoneticPr fontId="1" type="noConversion"/>
  </si>
  <si>
    <t>비교집단을 통한 평가 방법</t>
    <phoneticPr fontId="1" type="noConversion"/>
  </si>
  <si>
    <t>* 포트폴리오 위험에 대하여 수익률을 조정하는 가장 간단하면서도 일반적으로 사용되는 방법은 동일한 위험 특성을 가진 투자펀드들의 운용성과를 비교하는 것이다.</t>
    <phoneticPr fontId="1" type="noConversion"/>
  </si>
  <si>
    <t>* 예를 들어, 고수익 채권 포트폴리오들을 하나의 집합으로 묶고, 성장형 주식펀드들은 또 다른 집합으로 묶는 것과 같은 방법이다.</t>
    <phoneticPr fontId="1" type="noConversion"/>
  </si>
  <si>
    <t>* 그리고 각 집합에 속하는 개별펀드들의 평균수익률에 순위를 매기고 각각의 포트폴리오 관리자들은 비교집합에 대한 상대적 성과에 따른 백분율 순위를 부여 받게된다.</t>
    <phoneticPr fontId="1" type="noConversion"/>
  </si>
  <si>
    <t>* 유형별 수익률</t>
    <phoneticPr fontId="1" type="noConversion"/>
  </si>
  <si>
    <t>성과평가 지표들</t>
    <phoneticPr fontId="1" type="noConversion"/>
  </si>
  <si>
    <t>* 수익/위험분석</t>
    <phoneticPr fontId="1" type="noConversion"/>
  </si>
  <si>
    <t>3개월</t>
  </si>
  <si>
    <t>6개월</t>
  </si>
  <si>
    <t>1년</t>
  </si>
  <si>
    <t>2년</t>
  </si>
  <si>
    <t>평균수익률(주간), 표준편차, 알파는 연환산값입니다.</t>
    <phoneticPr fontId="1" type="noConversion"/>
  </si>
  <si>
    <t>평균수익률</t>
  </si>
  <si>
    <t>구분</t>
  </si>
  <si>
    <t>1개월</t>
  </si>
  <si>
    <t>표준편차</t>
  </si>
  <si>
    <t>샤프지수</t>
  </si>
  <si>
    <t>트레이너지수</t>
  </si>
  <si>
    <t>젠센의 알파</t>
  </si>
  <si>
    <r>
      <t>표준편차(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scheme val="minor"/>
      </rPr>
      <t>, 위험)</t>
    </r>
    <phoneticPr fontId="1" type="noConversion"/>
  </si>
  <si>
    <r>
      <t>시장민감도(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scheme val="minor"/>
      </rPr>
      <t>, 시장의 위험)</t>
    </r>
    <phoneticPr fontId="1" type="noConversion"/>
  </si>
  <si>
    <t>샤프지수</t>
    <phoneticPr fontId="1" type="noConversion"/>
  </si>
  <si>
    <t>* 위험 조정성과로 가장 많이 사용되며 수익률을 위험, 즉 표준 편차로 나눠 계산한다.</t>
    <phoneticPr fontId="1" type="noConversion"/>
  </si>
  <si>
    <t>* 수익률의 변동성 대비 수익이 얼마나 높은지를 나타낸다.</t>
    <phoneticPr fontId="1" type="noConversion"/>
  </si>
  <si>
    <t>* 샤프지수는 위험의 한 단위당 수익률을 나타내 주는 값이므로 값이 높을수록 투자성과가 성공적이라고 볼수있다.</t>
    <phoneticPr fontId="1" type="noConversion"/>
  </si>
  <si>
    <t>=&gt; 결국 포트폴리오의 초과수익률을 펀드 수익률의 표준편차로 나눈 값</t>
    <phoneticPr fontId="1" type="noConversion"/>
  </si>
  <si>
    <t>샤프비율이 1보다 크기 어렵다</t>
    <phoneticPr fontId="1" type="noConversion"/>
  </si>
  <si>
    <t>젠센의 알파(Jensen's alpha)</t>
    <phoneticPr fontId="1" type="noConversion"/>
  </si>
  <si>
    <t>* 포트폴리오의 수익률이 균형상태에서의 수익률보다 얼마나 높은지를 나타내는 지표이다.</t>
    <phoneticPr fontId="1" type="noConversion"/>
  </si>
  <si>
    <t xml:space="preserve">  즉, 펀드수익률에서 적정 또는 기대수익률을 차감한 값을 의미한다.</t>
    <phoneticPr fontId="1" type="noConversion"/>
  </si>
  <si>
    <t>* 위 식을 보면 젠센의 알파란 펀드가 취한 위험(=베타) 하에서 요구되는 기대수익률을 어마나 초과했는가를 나타낸다.</t>
    <phoneticPr fontId="1" type="noConversion"/>
  </si>
  <si>
    <t>* 젠센의 알파가 클수록 성공적인 투자 성과를 나타낸다.</t>
    <phoneticPr fontId="1" type="noConversion"/>
  </si>
  <si>
    <t>트레이너 지수(Treynor Measure)</t>
    <phoneticPr fontId="1" type="noConversion"/>
  </si>
  <si>
    <t>* 포트폴리오의 체계적 위험 1단위당 초과수익률을 나타내는 지표이다.</t>
    <phoneticPr fontId="1" type="noConversion"/>
  </si>
  <si>
    <t>* 샤프지수는 초과수익에 기여하는 펀드의 위험으로 총 위험인 표준편차를 사용한 반면,</t>
    <phoneticPr fontId="1" type="noConversion"/>
  </si>
  <si>
    <t xml:space="preserve">  트레이너는 분산투자가 가능한 경우, 비체계적 위험은 투자수익에 기여할 수 없으며</t>
    <phoneticPr fontId="1" type="noConversion"/>
  </si>
  <si>
    <t xml:space="preserve">  체계적 위험만이 초과수익에 기여한다는 관점에서 펀드의 위험으로 체계적 위험인 베타를 사용한다.</t>
    <phoneticPr fontId="1" type="noConversion"/>
  </si>
  <si>
    <t>포트폴리오 위험지표 계산 예제</t>
    <phoneticPr fontId="1" type="noConversion"/>
  </si>
  <si>
    <t>포트폴리오</t>
  </si>
  <si>
    <t>시장</t>
  </si>
  <si>
    <t>무위험 수익률</t>
  </si>
  <si>
    <t>평균 수익률</t>
  </si>
  <si>
    <t>35%</t>
  </si>
  <si>
    <t>28%</t>
  </si>
  <si>
    <t>6.00%</t>
  </si>
  <si>
    <t>베타</t>
  </si>
  <si>
    <t>1.2</t>
  </si>
  <si>
    <t>1.0</t>
  </si>
  <si>
    <t>-</t>
  </si>
  <si>
    <t>42%</t>
  </si>
  <si>
    <t>30%</t>
  </si>
  <si>
    <t>* 이 포트폴리오의 젠센의 알파는 얼마인가?</t>
    <phoneticPr fontId="1" type="noConversion"/>
  </si>
  <si>
    <t>* 시장포트폴리오의 젠센의 알파는 얼마인가?</t>
    <phoneticPr fontId="1" type="noConversion"/>
  </si>
  <si>
    <r>
      <t>R</t>
    </r>
    <r>
      <rPr>
        <sz val="9"/>
        <color theme="1"/>
        <rFont val="D2Coding"/>
        <family val="3"/>
        <charset val="129"/>
      </rPr>
      <t>p</t>
    </r>
    <r>
      <rPr>
        <sz val="11"/>
        <color theme="1"/>
        <rFont val="D2Coding"/>
        <family val="2"/>
        <charset val="129"/>
      </rPr>
      <t xml:space="preserve"> -R</t>
    </r>
    <r>
      <rPr>
        <sz val="9"/>
        <color theme="1"/>
        <rFont val="D2Coding"/>
        <family val="3"/>
        <charset val="129"/>
      </rPr>
      <t>f</t>
    </r>
    <phoneticPr fontId="1" type="noConversion"/>
  </si>
  <si>
    <r>
      <t>=a</t>
    </r>
    <r>
      <rPr>
        <sz val="8"/>
        <color theme="1"/>
        <rFont val="D2Coding"/>
        <family val="3"/>
        <charset val="129"/>
      </rPr>
      <t>p</t>
    </r>
    <r>
      <rPr>
        <sz val="11"/>
        <color theme="1"/>
        <rFont val="D2Coding"/>
        <family val="2"/>
        <charset val="129"/>
      </rPr>
      <t xml:space="preserve"> +</t>
    </r>
    <r>
      <rPr>
        <sz val="11"/>
        <color theme="1"/>
        <rFont val="Calibri"/>
        <family val="2"/>
        <charset val="161"/>
      </rPr>
      <t>β</t>
    </r>
    <r>
      <rPr>
        <sz val="8"/>
        <color theme="1"/>
        <rFont val="D2Coding"/>
        <family val="3"/>
        <charset val="129"/>
      </rPr>
      <t>p</t>
    </r>
    <r>
      <rPr>
        <sz val="11"/>
        <color theme="1"/>
        <rFont val="D2Coding"/>
        <family val="2"/>
        <charset val="129"/>
      </rPr>
      <t>(R</t>
    </r>
    <r>
      <rPr>
        <sz val="9"/>
        <color theme="1"/>
        <rFont val="Calibri"/>
        <family val="2"/>
        <charset val="161"/>
      </rPr>
      <t>β</t>
    </r>
    <r>
      <rPr>
        <sz val="11"/>
        <color theme="1"/>
        <rFont val="D2Coding"/>
        <family val="2"/>
        <charset val="129"/>
      </rPr>
      <t>-R</t>
    </r>
    <r>
      <rPr>
        <sz val="8"/>
        <color theme="1"/>
        <rFont val="D2Coding"/>
        <family val="3"/>
        <charset val="129"/>
      </rPr>
      <t>f</t>
    </r>
    <r>
      <rPr>
        <sz val="11"/>
        <color theme="1"/>
        <rFont val="D2Coding"/>
        <family val="2"/>
        <charset val="129"/>
      </rPr>
      <t>)</t>
    </r>
    <phoneticPr fontId="1" type="noConversion"/>
  </si>
  <si>
    <r>
      <t>=a</t>
    </r>
    <r>
      <rPr>
        <sz val="8"/>
        <color theme="1"/>
        <rFont val="D2Coding"/>
        <family val="3"/>
        <charset val="129"/>
      </rPr>
      <t>p</t>
    </r>
    <r>
      <rPr>
        <sz val="11"/>
        <color theme="1"/>
        <rFont val="D2Coding"/>
        <family val="2"/>
        <charset val="129"/>
      </rPr>
      <t xml:space="preserve"> + 0.264</t>
    </r>
    <phoneticPr fontId="1" type="noConversion"/>
  </si>
  <si>
    <r>
      <t>a</t>
    </r>
    <r>
      <rPr>
        <sz val="8"/>
        <color theme="1"/>
        <rFont val="D2Coding"/>
        <family val="3"/>
        <charset val="129"/>
      </rPr>
      <t>p</t>
    </r>
    <phoneticPr fontId="1" type="noConversion"/>
  </si>
  <si>
    <t>* 이 포트폴리오의 샤프지수는 얼마인가?</t>
    <phoneticPr fontId="1" type="noConversion"/>
  </si>
  <si>
    <t>* 시장포트폴리오의 샤프지수는 얼마인가?</t>
    <phoneticPr fontId="1" type="noConversion"/>
  </si>
  <si>
    <t>* 이 포트폴리오의 트레이너 지수는 얼마인가?</t>
    <phoneticPr fontId="1" type="noConversion"/>
  </si>
  <si>
    <t>트레이너지수</t>
    <phoneticPr fontId="1" type="noConversion"/>
  </si>
  <si>
    <t>* 시장포트폴리오의 트레이너 지수는 얼마인가?</t>
    <phoneticPr fontId="1" type="noConversion"/>
  </si>
  <si>
    <t>운용사에 대한 성과평가 사례</t>
    <phoneticPr fontId="1" type="noConversion"/>
  </si>
  <si>
    <t>* 벤치마크 달성도 : 대체투자를 제외한 전체 포트폴리오 성과가 BM 대비 어느정도인지를 측정</t>
    <phoneticPr fontId="1" type="noConversion"/>
  </si>
  <si>
    <t>* 위험조정성과 : 업계대비 위험조정성과(수정샤프비율)의 상대적 순위(%순위)를 점수화하는 것으로</t>
    <phoneticPr fontId="1" type="noConversion"/>
  </si>
  <si>
    <t xml:space="preserve">  자산별 점수를 운용평가 비중을 가중평균하여 산출(국내주식과 국내채권에만 적용)</t>
    <phoneticPr fontId="1" type="noConversion"/>
  </si>
  <si>
    <t>제로인 펀드 평가 시스템</t>
    <phoneticPr fontId="1" type="noConversion"/>
  </si>
  <si>
    <t>* 제로인에서는 수익률과 변동성(위험)을 동시에 고려하여 펀드의 성과를 평가한다.</t>
    <phoneticPr fontId="1" type="noConversion"/>
  </si>
  <si>
    <t xml:space="preserve">  구체적인 절차는 다음과 같다.</t>
    <phoneticPr fontId="1" type="noConversion"/>
  </si>
  <si>
    <t xml:space="preserve">  3개 기간에 대한 수익률 및 표준편차를 계산한 뒤 이를 연율로 환산(5년의 운용기간을 가진 펀드는 </t>
    <phoneticPr fontId="1" type="noConversion"/>
  </si>
  <si>
    <t xml:space="preserve">  최근 5년, 최근 3년, 최근 1년의 수익률과 표준편차를 각각 계산하고, 3년의 운용기간을 가진 펀드는 </t>
    <phoneticPr fontId="1" type="noConversion"/>
  </si>
  <si>
    <t xml:space="preserve">  최근 3년, 최근 2년, 최근 1년의 수익률과 표준편차를 각각 계산하며, 1년의 운용기간을 가진 펀드는 </t>
    <phoneticPr fontId="1" type="noConversion"/>
  </si>
  <si>
    <t xml:space="preserve">  최근 1년의 수익률 및 표준편차를 각각 계산해 연율로 환산한다.</t>
    <phoneticPr fontId="1" type="noConversion"/>
  </si>
  <si>
    <t>스타일 분석의 중요성</t>
    <phoneticPr fontId="1" type="noConversion"/>
  </si>
  <si>
    <t>* 투자자들은 전체 자산을 몇 개의 자산 군으로 분류한 후 투자하는 경향이 있으므로 운용스타일에 대한 정보가 중요하다.</t>
    <phoneticPr fontId="1" type="noConversion"/>
  </si>
  <si>
    <t>* 운용스타일의 분류는 성과 분석에서도 중요하다.</t>
    <phoneticPr fontId="1" type="noConversion"/>
  </si>
  <si>
    <t>운용스타일의 분류</t>
    <phoneticPr fontId="1" type="noConversion"/>
  </si>
  <si>
    <t>* 주식형 펀드</t>
    <phoneticPr fontId="1" type="noConversion"/>
  </si>
  <si>
    <t xml:space="preserve">  - 기업규모(대형주, 중형주, 소형주)</t>
    <phoneticPr fontId="1" type="noConversion"/>
  </si>
  <si>
    <t xml:space="preserve">  - PER, PBR(성장형 , 중립형 , 가치형)</t>
    <phoneticPr fontId="1" type="noConversion"/>
  </si>
  <si>
    <t>* 채권형 펀드</t>
    <phoneticPr fontId="1" type="noConversion"/>
  </si>
  <si>
    <t xml:space="preserve">  - 신용등급(투자등급, 투기등급)</t>
    <phoneticPr fontId="1" type="noConversion"/>
  </si>
  <si>
    <t xml:space="preserve">  - 듀레이션(단기, 중기, 장기)</t>
    <phoneticPr fontId="1" type="noConversion"/>
  </si>
  <si>
    <t>운용스타일 분류방법</t>
    <phoneticPr fontId="1" type="noConversion"/>
  </si>
  <si>
    <t>* 보유종목기반스타일분석(holding-based style analysis, HBSA)</t>
    <phoneticPr fontId="1" type="noConversion"/>
  </si>
  <si>
    <t xml:space="preserve">   - 개별펀드가 보유하고 있는 개별 주식의 운용스타일을 확인하여 펀드의 운용스타일을 정의한다.</t>
    <phoneticPr fontId="1" type="noConversion"/>
  </si>
  <si>
    <t>* 수익률기반스타일분석(return-based style analysis, PBSA)</t>
    <phoneticPr fontId="1" type="noConversion"/>
  </si>
  <si>
    <t xml:space="preserve">   - 실제 보유종목에 대한 정보 없이 펀드의 수익률 자료만을 통해 운용스타일을 규명한다.</t>
    <phoneticPr fontId="1" type="noConversion"/>
  </si>
  <si>
    <t xml:space="preserve">   - Sharpe(1995)는 아래의 문장을 통해 PBSA를 옹호하였다.</t>
    <phoneticPr fontId="1" type="noConversion"/>
  </si>
  <si>
    <t xml:space="preserve">      "If it walks like a duck and talk like a duck, for all important purpose, it is a duck."</t>
    <phoneticPr fontId="1" type="noConversion"/>
  </si>
  <si>
    <t>코스피 상위 100개 대형주 100~300위 중형주   300위 이상 소형주</t>
    <phoneticPr fontId="1" type="noConversion"/>
  </si>
  <si>
    <t>펀드수</t>
  </si>
  <si>
    <t>증감</t>
  </si>
  <si>
    <t>연초후</t>
  </si>
  <si>
    <t>3년</t>
  </si>
  <si>
    <t>국내주식</t>
  </si>
  <si>
    <t>일반주식</t>
  </si>
  <si>
    <t>중소형주식</t>
  </si>
  <si>
    <t>섹터주식</t>
  </si>
  <si>
    <t>배당주식</t>
  </si>
  <si>
    <t>기타주식</t>
  </si>
  <si>
    <t>KOSPI200인덱스</t>
  </si>
  <si>
    <t>주식기타인덱스</t>
  </si>
  <si>
    <t>KRX300인덱스</t>
  </si>
  <si>
    <t>당일</t>
    <phoneticPr fontId="1" type="noConversion"/>
  </si>
  <si>
    <t>순자산</t>
    <phoneticPr fontId="1" type="noConversion"/>
  </si>
  <si>
    <t>수익률</t>
    <phoneticPr fontId="1" type="noConversion"/>
  </si>
  <si>
    <t>유형별(대)</t>
    <phoneticPr fontId="1" type="noConversion"/>
  </si>
  <si>
    <t>유형별(소)</t>
    <phoneticPr fontId="1" type="noConversion"/>
  </si>
  <si>
    <t>우리나라의 펀드의 성과</t>
    <phoneticPr fontId="1" type="noConversion"/>
  </si>
  <si>
    <t>연도</t>
  </si>
  <si>
    <t>(A) 액티브펀드 (%)</t>
  </si>
  <si>
    <t>(B) KOSPI (%)</t>
  </si>
  <si>
    <t>(C) KOSPI 200 (%)</t>
  </si>
  <si>
    <t>(D) 패시브펀드 (%)</t>
  </si>
  <si>
    <t>(A) - (B)</t>
  </si>
  <si>
    <t>(A) - (C)</t>
  </si>
  <si>
    <t>(A) - (D)</t>
  </si>
  <si>
    <t>평균</t>
  </si>
  <si>
    <t>펀드 수</t>
  </si>
  <si>
    <t>순자산액 (평균, 백억원)</t>
  </si>
  <si>
    <t>순자산액 (총합, 백억원)</t>
  </si>
  <si>
    <t>포체매매비중 (%)</t>
  </si>
  <si>
    <t>전체보수 (%)</t>
  </si>
  <si>
    <t>보유 주식 수 (평균)</t>
  </si>
  <si>
    <t>보유 주식 수 (중위값)</t>
  </si>
  <si>
    <t>현금 비율 (%)</t>
  </si>
  <si>
    <t>이상현상</t>
  </si>
  <si>
    <t>참고 문헌</t>
  </si>
  <si>
    <t>변수</t>
  </si>
  <si>
    <t>예상부호</t>
  </si>
  <si>
    <t>기업규모(ME)</t>
  </si>
  <si>
    <t>Fama and French (2008)</t>
  </si>
  <si>
    <t>기업의 시가총액</t>
  </si>
  <si>
    <t>(-)</t>
  </si>
  <si>
    <t>가치(BM)</t>
  </si>
  <si>
    <t>(+)</t>
  </si>
  <si>
    <t>모멘텀(MOM)</t>
  </si>
  <si>
    <t>Jegadeesh and Titman (1993)</t>
  </si>
  <si>
    <t>최근 1달을 제외한 과거 12개월 간의 수익률</t>
  </si>
  <si>
    <t>투자(AG)</t>
  </si>
  <si>
    <t>Cooper et al.(2008)</t>
  </si>
  <si>
    <t>총자산의 증가율</t>
  </si>
  <si>
    <t>수익성(GPA)</t>
  </si>
  <si>
    <t>Novy-Marx (2013)</t>
  </si>
  <si>
    <t>매출 총 이익</t>
  </si>
  <si>
    <t>발생액(ACC)</t>
  </si>
  <si>
    <t>Hribar and Collins (2002)</t>
  </si>
  <si>
    <t>당기순이익과 영업활동으로 인한 현금흐름의 차이</t>
  </si>
  <si>
    <t>저변동성(TVOL)</t>
  </si>
  <si>
    <t>Ang et al.(2006)</t>
  </si>
  <si>
    <t>주식수익률의 변동성</t>
  </si>
  <si>
    <t>비체계적 위험(IVOL)</t>
  </si>
  <si>
    <t>Fama-French 모형으로 설명되지 않는 잔차의 변동성</t>
  </si>
  <si>
    <t>거래회전율(TURN)</t>
  </si>
  <si>
    <t>Datar et al(1998)</t>
  </si>
  <si>
    <t>발행된 총 주식 중 거래가 된 비율</t>
  </si>
  <si>
    <t>비유동성(ILIQ)</t>
  </si>
  <si>
    <t>Amihud (2002)</t>
  </si>
  <si>
    <t>단위거래당 가격변화</t>
  </si>
  <si>
    <t>장부가치 대 시가가치의 비율(PBR의 역수)</t>
    <phoneticPr fontId="1" type="noConversion"/>
  </si>
  <si>
    <t>PBR이 높은주: 가치주(가치주 투자가 성장주 보다 장기적으로 수익률이 좋을 것이다)</t>
    <phoneticPr fontId="1" type="noConversion"/>
  </si>
  <si>
    <t>소형주가 대형주 보다 수익률이 높을 것이다( 장기적으로)</t>
    <phoneticPr fontId="1" type="noConversion"/>
  </si>
  <si>
    <t>Investing Measure</t>
  </si>
  <si>
    <t>(A) 액티브펀드</t>
  </si>
  <si>
    <t>(B) KOSPI</t>
  </si>
  <si>
    <t>(C) KOSPI 200</t>
  </si>
  <si>
    <t>(D) 패시브펀드</t>
  </si>
  <si>
    <t>A-Score</t>
  </si>
  <si>
    <t>ME</t>
  </si>
  <si>
    <t>BM</t>
  </si>
  <si>
    <t>MOM</t>
  </si>
  <si>
    <t>AG</t>
  </si>
  <si>
    <t>GPA</t>
  </si>
  <si>
    <t>ACC</t>
  </si>
  <si>
    <t>TVOL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</si>
</sst>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b/>
      <sz val="11"/>
      <color theme="1"/>
      <name val="D2Coding"/>
      <family val="3"/>
      <charset val="129"/>
    </font>
    <font>
      <sz val="9"/>
      <color theme="1"/>
      <name val="D2Coding"/>
      <family val="3"/>
      <charset val="129"/>
    </font>
    <font>
      <sz val="8"/>
      <color theme="1"/>
      <name val="D2Coding"/>
      <family val="2"/>
      <charset val="129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alibri"/>
      <family val="2"/>
      <charset val="161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D2Coding"/>
      <family val="3"/>
      <charset val="129"/>
    </font>
    <font>
      <sz val="9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1" xfId="1" applyBorder="1"/>
    <xf numFmtId="0" fontId="6" fillId="2" borderId="1" xfId="1" applyFont="1" applyFill="1" applyBorder="1" applyAlignment="1">
      <alignment horizontal="center" vertical="top"/>
    </xf>
    <xf numFmtId="0" fontId="2" fillId="2" borderId="0" xfId="0" applyFont="1" applyFill="1">
      <alignment vertical="center"/>
    </xf>
    <xf numFmtId="0" fontId="5" fillId="2" borderId="1" xfId="1" applyFill="1" applyBorder="1"/>
    <xf numFmtId="0" fontId="8" fillId="2" borderId="0" xfId="1" applyFont="1" applyFill="1"/>
    <xf numFmtId="0" fontId="0" fillId="0" borderId="0" xfId="0" quotePrefix="1">
      <alignment vertical="center"/>
    </xf>
    <xf numFmtId="0" fontId="2" fillId="2" borderId="0" xfId="0" quotePrefix="1" applyFont="1" applyFill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0" xfId="0" quotePrefix="1" applyAlignment="1"/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/>
    <xf numFmtId="0" fontId="0" fillId="3" borderId="1" xfId="0" applyFill="1" applyBorder="1" applyAlignment="1"/>
    <xf numFmtId="2" fontId="0" fillId="3" borderId="1" xfId="0" applyNumberFormat="1" applyFill="1" applyBorder="1" applyAlignment="1"/>
    <xf numFmtId="0" fontId="0" fillId="0" borderId="7" xfId="0" applyFill="1" applyBorder="1" applyAlignment="1"/>
  </cellXfs>
  <cellStyles count="2">
    <cellStyle name="표준" xfId="0" builtinId="0"/>
    <cellStyle name="표준 2" xfId="1" xr:uid="{395E22F6-8554-47F7-B50D-B6676F3CC11B}"/>
  </cellStyles>
  <dxfs count="2">
    <dxf>
      <font>
        <color rgb="FFC0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8</xdr:col>
      <xdr:colOff>88900</xdr:colOff>
      <xdr:row>83</xdr:row>
      <xdr:rowOff>31750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31C6E5-2534-53E6-A304-3E3EABDE0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1100"/>
          <a:ext cx="537845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215900</xdr:colOff>
      <xdr:row>101</xdr:row>
      <xdr:rowOff>177800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83140A-7338-4B33-837A-A7DF2070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48250"/>
          <a:ext cx="611505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292100</xdr:colOff>
      <xdr:row>121</xdr:row>
      <xdr:rowOff>165100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D544DF1-5CA6-DDF8-02A4-9FDF71F4B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62950"/>
          <a:ext cx="497205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41</xdr:row>
      <xdr:rowOff>0</xdr:rowOff>
    </xdr:from>
    <xdr:to>
      <xdr:col>11</xdr:col>
      <xdr:colOff>139594</xdr:colOff>
      <xdr:row>52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C19D2B-34A3-2C48-5423-4092CBF0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7581900"/>
          <a:ext cx="6870595" cy="217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9</xdr:col>
      <xdr:colOff>552450</xdr:colOff>
      <xdr:row>62</xdr:row>
      <xdr:rowOff>139700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5689F9A-D3B0-7562-EAC1-7A19FC2E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8300"/>
          <a:ext cx="60642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9</xdr:col>
      <xdr:colOff>558800</xdr:colOff>
      <xdr:row>79</xdr:row>
      <xdr:rowOff>45973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9224EC7-BBCA-D6D2-B0AD-0FFB1800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9800"/>
          <a:ext cx="6070600" cy="2255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527A-8114-47BB-85D9-3D26A19BCA77}">
  <dimension ref="B2:Q126"/>
  <sheetViews>
    <sheetView topLeftCell="A65" workbookViewId="0">
      <selection activeCell="E129" sqref="E129"/>
    </sheetView>
  </sheetViews>
  <sheetFormatPr defaultRowHeight="14.5" x14ac:dyDescent="0.35"/>
  <cols>
    <col min="2" max="2" width="26.81640625" bestFit="1" customWidth="1"/>
    <col min="3" max="5" width="8.6328125" bestFit="1" customWidth="1"/>
    <col min="6" max="6" width="7.54296875" bestFit="1" customWidth="1"/>
    <col min="7" max="7" width="6.7265625" bestFit="1" customWidth="1"/>
  </cols>
  <sheetData>
    <row r="2" spans="2:3" x14ac:dyDescent="0.35">
      <c r="B2" s="1" t="s">
        <v>0</v>
      </c>
    </row>
    <row r="4" spans="2:3" x14ac:dyDescent="0.35">
      <c r="B4" t="s">
        <v>1</v>
      </c>
    </row>
    <row r="6" spans="2:3" x14ac:dyDescent="0.35">
      <c r="B6" t="s">
        <v>2</v>
      </c>
    </row>
    <row r="8" spans="2:3" x14ac:dyDescent="0.35">
      <c r="B8" t="s">
        <v>3</v>
      </c>
    </row>
    <row r="11" spans="2:3" x14ac:dyDescent="0.35">
      <c r="B11" s="2" t="s">
        <v>6</v>
      </c>
      <c r="C11" s="2"/>
    </row>
    <row r="12" spans="2:3" x14ac:dyDescent="0.35">
      <c r="B12" t="s">
        <v>4</v>
      </c>
    </row>
    <row r="13" spans="2:3" x14ac:dyDescent="0.35">
      <c r="B13" t="s">
        <v>5</v>
      </c>
    </row>
    <row r="15" spans="2:3" x14ac:dyDescent="0.35">
      <c r="B15" s="2" t="s">
        <v>7</v>
      </c>
      <c r="C15" s="2"/>
    </row>
    <row r="16" spans="2:3" x14ac:dyDescent="0.35">
      <c r="B16" t="s">
        <v>8</v>
      </c>
    </row>
    <row r="17" spans="2:7" x14ac:dyDescent="0.35">
      <c r="B17" t="s">
        <v>9</v>
      </c>
    </row>
    <row r="19" spans="2:7" x14ac:dyDescent="0.35">
      <c r="B19" s="2" t="s">
        <v>10</v>
      </c>
      <c r="C19" s="2"/>
    </row>
    <row r="22" spans="2:7" x14ac:dyDescent="0.35">
      <c r="B22" s="1" t="s">
        <v>11</v>
      </c>
      <c r="D22" t="s">
        <v>14</v>
      </c>
      <c r="E22" t="s">
        <v>15</v>
      </c>
      <c r="F22" t="s">
        <v>16</v>
      </c>
      <c r="G22" t="s">
        <v>17</v>
      </c>
    </row>
    <row r="24" spans="2:7" x14ac:dyDescent="0.35">
      <c r="B24" t="s">
        <v>12</v>
      </c>
    </row>
    <row r="26" spans="2:7" x14ac:dyDescent="0.35">
      <c r="B26" t="s">
        <v>13</v>
      </c>
    </row>
    <row r="29" spans="2:7" x14ac:dyDescent="0.35">
      <c r="B29" s="1" t="s">
        <v>18</v>
      </c>
    </row>
    <row r="30" spans="2:7" x14ac:dyDescent="0.35">
      <c r="B30" s="1"/>
    </row>
    <row r="31" spans="2:7" x14ac:dyDescent="0.35">
      <c r="B31" t="s">
        <v>19</v>
      </c>
    </row>
    <row r="33" spans="2:2" x14ac:dyDescent="0.35">
      <c r="B33" t="s">
        <v>20</v>
      </c>
    </row>
    <row r="35" spans="2:2" x14ac:dyDescent="0.35">
      <c r="B35" t="s">
        <v>21</v>
      </c>
    </row>
    <row r="38" spans="2:2" x14ac:dyDescent="0.35">
      <c r="B38" t="s">
        <v>22</v>
      </c>
    </row>
    <row r="40" spans="2:2" x14ac:dyDescent="0.35">
      <c r="B40" t="s">
        <v>23</v>
      </c>
    </row>
    <row r="42" spans="2:2" x14ac:dyDescent="0.35">
      <c r="B42" t="s">
        <v>24</v>
      </c>
    </row>
    <row r="45" spans="2:2" x14ac:dyDescent="0.35">
      <c r="B45" s="1" t="s">
        <v>25</v>
      </c>
    </row>
    <row r="47" spans="2:2" x14ac:dyDescent="0.35">
      <c r="B47" t="s">
        <v>26</v>
      </c>
    </row>
    <row r="49" spans="2:7" x14ac:dyDescent="0.35">
      <c r="B49" t="s">
        <v>27</v>
      </c>
    </row>
    <row r="51" spans="2:7" x14ac:dyDescent="0.35">
      <c r="B51" t="s">
        <v>28</v>
      </c>
    </row>
    <row r="54" spans="2:7" x14ac:dyDescent="0.35">
      <c r="B54" t="s">
        <v>29</v>
      </c>
    </row>
    <row r="58" spans="2:7" x14ac:dyDescent="0.35">
      <c r="B58" s="6" t="s">
        <v>30</v>
      </c>
    </row>
    <row r="60" spans="2:7" x14ac:dyDescent="0.35">
      <c r="B60" s="2" t="s">
        <v>31</v>
      </c>
    </row>
    <row r="61" spans="2:7" x14ac:dyDescent="0.35">
      <c r="F61" s="3" t="s">
        <v>36</v>
      </c>
    </row>
    <row r="62" spans="2:7" ht="17" x14ac:dyDescent="0.35">
      <c r="B62" s="5" t="s">
        <v>38</v>
      </c>
      <c r="C62" s="5" t="s">
        <v>39</v>
      </c>
      <c r="D62" s="5" t="s">
        <v>32</v>
      </c>
      <c r="E62" s="5" t="s">
        <v>33</v>
      </c>
      <c r="F62" s="5" t="s">
        <v>34</v>
      </c>
      <c r="G62" s="5" t="s">
        <v>35</v>
      </c>
    </row>
    <row r="63" spans="2:7" ht="17" x14ac:dyDescent="0.45">
      <c r="B63" s="4" t="s">
        <v>37</v>
      </c>
      <c r="C63" s="4">
        <v>-407.99</v>
      </c>
      <c r="D63" s="4">
        <v>-195.66</v>
      </c>
      <c r="E63" s="4">
        <v>-114.22</v>
      </c>
      <c r="F63" s="4">
        <v>-99.24</v>
      </c>
      <c r="G63" s="4">
        <v>-7.0000000000000007E-2</v>
      </c>
    </row>
    <row r="64" spans="2:7" ht="17" x14ac:dyDescent="0.45">
      <c r="B64" s="4" t="s">
        <v>44</v>
      </c>
      <c r="C64" s="4">
        <v>86.56</v>
      </c>
      <c r="D64" s="4">
        <v>54.69</v>
      </c>
      <c r="E64" s="4">
        <v>45.25</v>
      </c>
      <c r="F64" s="4">
        <v>43.08</v>
      </c>
      <c r="G64" s="4">
        <v>39.85</v>
      </c>
    </row>
    <row r="65" spans="2:17" ht="17" x14ac:dyDescent="0.45">
      <c r="B65" s="4" t="s">
        <v>45</v>
      </c>
      <c r="C65" s="4">
        <v>1.45</v>
      </c>
      <c r="D65" s="4">
        <v>0.78</v>
      </c>
      <c r="E65" s="4">
        <v>0.89</v>
      </c>
      <c r="F65" s="4">
        <v>0.95</v>
      </c>
      <c r="G65" s="4">
        <v>1.05</v>
      </c>
    </row>
    <row r="66" spans="2:17" ht="17" x14ac:dyDescent="0.45">
      <c r="B66" s="7" t="s">
        <v>41</v>
      </c>
      <c r="C66" s="4">
        <v>-4.78</v>
      </c>
      <c r="D66" s="4">
        <v>-3.68</v>
      </c>
      <c r="E66" s="4">
        <v>-2.65</v>
      </c>
      <c r="F66" s="4">
        <v>-2.4300000000000002</v>
      </c>
      <c r="G66" s="4">
        <v>-0.13</v>
      </c>
    </row>
    <row r="67" spans="2:17" ht="17" x14ac:dyDescent="0.45">
      <c r="B67" s="7" t="s">
        <v>42</v>
      </c>
      <c r="C67" s="4">
        <v>-2.85</v>
      </c>
      <c r="D67" s="4">
        <v>-2.58</v>
      </c>
      <c r="E67" s="4">
        <v>-1.34</v>
      </c>
      <c r="F67" s="4">
        <v>-1.1100000000000001</v>
      </c>
      <c r="G67" s="4">
        <v>-0.05</v>
      </c>
    </row>
    <row r="68" spans="2:17" ht="17" x14ac:dyDescent="0.45">
      <c r="B68" s="7" t="s">
        <v>43</v>
      </c>
      <c r="C68" s="4">
        <v>-13.67</v>
      </c>
      <c r="D68" s="4">
        <v>-124.76</v>
      </c>
      <c r="E68" s="4">
        <v>-44.39</v>
      </c>
      <c r="F68" s="4">
        <v>-53.68</v>
      </c>
      <c r="G68" s="4">
        <v>7.93</v>
      </c>
    </row>
    <row r="71" spans="2:17" ht="17" x14ac:dyDescent="0.45">
      <c r="B71" s="8" t="s">
        <v>46</v>
      </c>
    </row>
    <row r="73" spans="2:17" x14ac:dyDescent="0.35">
      <c r="B73" t="s">
        <v>47</v>
      </c>
    </row>
    <row r="78" spans="2:17" x14ac:dyDescent="0.35">
      <c r="J78" s="10" t="s">
        <v>50</v>
      </c>
      <c r="K78" s="6"/>
      <c r="L78" s="6"/>
      <c r="M78" s="6"/>
      <c r="N78" s="6"/>
      <c r="O78" s="6"/>
      <c r="P78" s="6"/>
      <c r="Q78" s="6"/>
    </row>
    <row r="80" spans="2:17" x14ac:dyDescent="0.35">
      <c r="J80" t="s">
        <v>51</v>
      </c>
    </row>
    <row r="85" spans="2:12" x14ac:dyDescent="0.35">
      <c r="B85" s="2" t="s">
        <v>48</v>
      </c>
      <c r="C85" s="2"/>
      <c r="D85" s="2"/>
      <c r="E85" s="2"/>
      <c r="F85" s="2"/>
    </row>
    <row r="87" spans="2:12" x14ac:dyDescent="0.35">
      <c r="B87" s="2" t="s">
        <v>49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91" spans="2:12" x14ac:dyDescent="0.35">
      <c r="B91" s="6" t="s">
        <v>52</v>
      </c>
    </row>
    <row r="93" spans="2:12" x14ac:dyDescent="0.35">
      <c r="B93" t="s">
        <v>53</v>
      </c>
    </row>
    <row r="94" spans="2:12" x14ac:dyDescent="0.35">
      <c r="B94" t="s">
        <v>54</v>
      </c>
    </row>
    <row r="105" spans="2:3" x14ac:dyDescent="0.35">
      <c r="B105" t="s">
        <v>55</v>
      </c>
    </row>
    <row r="107" spans="2:3" x14ac:dyDescent="0.35">
      <c r="B107" t="s">
        <v>56</v>
      </c>
    </row>
    <row r="110" spans="2:3" x14ac:dyDescent="0.35">
      <c r="B110" s="6" t="s">
        <v>57</v>
      </c>
      <c r="C110" s="6"/>
    </row>
    <row r="112" spans="2:3" x14ac:dyDescent="0.35">
      <c r="B112" t="s">
        <v>58</v>
      </c>
    </row>
    <row r="124" spans="2:2" x14ac:dyDescent="0.35">
      <c r="B124" t="s">
        <v>59</v>
      </c>
    </row>
    <row r="125" spans="2:2" x14ac:dyDescent="0.35">
      <c r="B125" t="s">
        <v>60</v>
      </c>
    </row>
    <row r="126" spans="2:2" x14ac:dyDescent="0.35">
      <c r="B126" t="s">
        <v>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9422-1DCB-47FC-ACD1-3911C751992A}">
  <dimension ref="B2:E94"/>
  <sheetViews>
    <sheetView topLeftCell="A81" zoomScaleNormal="100" workbookViewId="0">
      <selection activeCell="B95" sqref="B95"/>
    </sheetView>
  </sheetViews>
  <sheetFormatPr defaultRowHeight="14.5" x14ac:dyDescent="0.35"/>
  <cols>
    <col min="2" max="2" width="12.453125" bestFit="1" customWidth="1"/>
    <col min="3" max="3" width="11.54296875" bestFit="1" customWidth="1"/>
    <col min="4" max="4" width="5.453125" bestFit="1" customWidth="1"/>
    <col min="5" max="5" width="14.54296875" bestFit="1" customWidth="1"/>
  </cols>
  <sheetData>
    <row r="2" spans="2:5" x14ac:dyDescent="0.35">
      <c r="B2" t="s">
        <v>62</v>
      </c>
    </row>
    <row r="4" spans="2:5" ht="17" x14ac:dyDescent="0.35">
      <c r="B4" s="14"/>
      <c r="C4" s="14" t="s">
        <v>63</v>
      </c>
      <c r="D4" s="14" t="s">
        <v>64</v>
      </c>
      <c r="E4" s="14" t="s">
        <v>65</v>
      </c>
    </row>
    <row r="5" spans="2:5" x14ac:dyDescent="0.35">
      <c r="B5" s="11" t="s">
        <v>66</v>
      </c>
      <c r="C5" s="11" t="s">
        <v>67</v>
      </c>
      <c r="D5" s="11" t="s">
        <v>68</v>
      </c>
      <c r="E5" s="11" t="s">
        <v>69</v>
      </c>
    </row>
    <row r="6" spans="2:5" x14ac:dyDescent="0.35">
      <c r="B6" s="11" t="s">
        <v>70</v>
      </c>
      <c r="C6" s="11" t="s">
        <v>71</v>
      </c>
      <c r="D6" s="11" t="s">
        <v>72</v>
      </c>
      <c r="E6" s="11" t="s">
        <v>73</v>
      </c>
    </row>
    <row r="7" spans="2:5" x14ac:dyDescent="0.35">
      <c r="B7" s="11" t="s">
        <v>40</v>
      </c>
      <c r="C7" s="11" t="s">
        <v>74</v>
      </c>
      <c r="D7" s="11" t="s">
        <v>75</v>
      </c>
      <c r="E7" s="11" t="s">
        <v>73</v>
      </c>
    </row>
    <row r="9" spans="2:5" x14ac:dyDescent="0.35">
      <c r="B9" s="12" t="s">
        <v>76</v>
      </c>
    </row>
    <row r="10" spans="2:5" x14ac:dyDescent="0.35">
      <c r="B10" s="12" t="s">
        <v>78</v>
      </c>
      <c r="C10" s="13" t="s">
        <v>79</v>
      </c>
    </row>
    <row r="11" spans="2:5" x14ac:dyDescent="0.35">
      <c r="B11">
        <f>C5-E5</f>
        <v>0.28999999999999998</v>
      </c>
      <c r="C11" s="9" t="s">
        <v>80</v>
      </c>
      <c r="E11">
        <f>C6*(D5-E5)</f>
        <v>0.26400000000000001</v>
      </c>
    </row>
    <row r="13" spans="2:5" x14ac:dyDescent="0.35">
      <c r="B13" t="s">
        <v>81</v>
      </c>
      <c r="C13">
        <f>B11-E11</f>
        <v>2.5999999999999968E-2</v>
      </c>
    </row>
    <row r="15" spans="2:5" x14ac:dyDescent="0.35">
      <c r="B15" s="12" t="s">
        <v>77</v>
      </c>
    </row>
    <row r="17" spans="2:3" x14ac:dyDescent="0.35">
      <c r="B17" t="s">
        <v>81</v>
      </c>
      <c r="C17">
        <v>0</v>
      </c>
    </row>
    <row r="20" spans="2:3" x14ac:dyDescent="0.35">
      <c r="B20" t="s">
        <v>82</v>
      </c>
    </row>
    <row r="22" spans="2:3" x14ac:dyDescent="0.35">
      <c r="B22" t="s">
        <v>46</v>
      </c>
      <c r="C22">
        <f>(C5-E5)/C7</f>
        <v>0.69047619047619047</v>
      </c>
    </row>
    <row r="25" spans="2:3" x14ac:dyDescent="0.35">
      <c r="B25" t="s">
        <v>83</v>
      </c>
    </row>
    <row r="27" spans="2:3" x14ac:dyDescent="0.35">
      <c r="B27" t="s">
        <v>46</v>
      </c>
      <c r="C27">
        <f>(D5-E5)/D7</f>
        <v>0.7333333333333335</v>
      </c>
    </row>
    <row r="30" spans="2:3" x14ac:dyDescent="0.35">
      <c r="B30" t="s">
        <v>84</v>
      </c>
    </row>
    <row r="32" spans="2:3" x14ac:dyDescent="0.35">
      <c r="B32" t="s">
        <v>85</v>
      </c>
      <c r="C32">
        <f>(C5-E5)/C6</f>
        <v>0.24166666666666667</v>
      </c>
    </row>
    <row r="35" spans="2:4" x14ac:dyDescent="0.35">
      <c r="B35" t="s">
        <v>86</v>
      </c>
    </row>
    <row r="37" spans="2:4" x14ac:dyDescent="0.35">
      <c r="B37" t="s">
        <v>85</v>
      </c>
      <c r="C37">
        <f>(D5-E5)/D6</f>
        <v>0.22000000000000003</v>
      </c>
    </row>
    <row r="40" spans="2:4" x14ac:dyDescent="0.35">
      <c r="B40" s="6" t="s">
        <v>87</v>
      </c>
      <c r="C40" s="2"/>
      <c r="D40" s="2"/>
    </row>
    <row r="56" spans="2:2" x14ac:dyDescent="0.35">
      <c r="B56" t="s">
        <v>88</v>
      </c>
    </row>
    <row r="65" spans="2:2" x14ac:dyDescent="0.35">
      <c r="B65" t="s">
        <v>89</v>
      </c>
    </row>
    <row r="66" spans="2:2" x14ac:dyDescent="0.35">
      <c r="B66" t="s">
        <v>90</v>
      </c>
    </row>
    <row r="82" spans="2:3" x14ac:dyDescent="0.35">
      <c r="B82" s="6" t="s">
        <v>91</v>
      </c>
      <c r="C82" s="2"/>
    </row>
    <row r="84" spans="2:3" x14ac:dyDescent="0.35">
      <c r="B84" t="s">
        <v>92</v>
      </c>
    </row>
    <row r="85" spans="2:3" x14ac:dyDescent="0.35">
      <c r="B85" t="s">
        <v>93</v>
      </c>
    </row>
    <row r="87" spans="2:3" x14ac:dyDescent="0.35">
      <c r="B87" t="s">
        <v>94</v>
      </c>
    </row>
    <row r="88" spans="2:3" x14ac:dyDescent="0.35">
      <c r="B88" t="s">
        <v>95</v>
      </c>
    </row>
    <row r="89" spans="2:3" x14ac:dyDescent="0.35">
      <c r="B89" t="s">
        <v>96</v>
      </c>
    </row>
    <row r="90" spans="2:3" x14ac:dyDescent="0.35">
      <c r="B90" t="s">
        <v>97</v>
      </c>
    </row>
    <row r="93" spans="2:3" x14ac:dyDescent="0.35">
      <c r="B93" t="s">
        <v>46</v>
      </c>
    </row>
    <row r="94" spans="2:3" x14ac:dyDescent="0.35">
      <c r="B94">
        <f>5/10</f>
        <v>0.5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E47D-8A9F-483A-BD5D-2AFF7A0227D4}">
  <dimension ref="B2:M114"/>
  <sheetViews>
    <sheetView tabSelected="1" topLeftCell="A89" zoomScaleNormal="100" workbookViewId="0">
      <selection activeCell="E116" sqref="E116"/>
    </sheetView>
  </sheetViews>
  <sheetFormatPr defaultRowHeight="14.5" x14ac:dyDescent="0.35"/>
  <cols>
    <col min="2" max="2" width="11" bestFit="1" customWidth="1"/>
    <col min="3" max="3" width="21.08984375" bestFit="1" customWidth="1"/>
    <col min="4" max="4" width="29.7265625" bestFit="1" customWidth="1"/>
    <col min="5" max="5" width="52.453125" bestFit="1" customWidth="1"/>
    <col min="6" max="6" width="23.90625" bestFit="1" customWidth="1"/>
    <col min="7" max="7" width="17.90625" bestFit="1" customWidth="1"/>
    <col min="8" max="8" width="13.6328125" bestFit="1" customWidth="1"/>
    <col min="9" max="9" width="19.81640625" bestFit="1" customWidth="1"/>
    <col min="10" max="10" width="22" bestFit="1" customWidth="1"/>
    <col min="11" max="11" width="14.453125" bestFit="1" customWidth="1"/>
    <col min="12" max="12" width="6.26953125" bestFit="1" customWidth="1"/>
  </cols>
  <sheetData>
    <row r="2" spans="2:13" x14ac:dyDescent="0.35">
      <c r="B2" s="1" t="s">
        <v>98</v>
      </c>
    </row>
    <row r="3" spans="2:13" x14ac:dyDescent="0.35">
      <c r="B3" s="1"/>
    </row>
    <row r="4" spans="2:13" x14ac:dyDescent="0.35">
      <c r="B4" t="s">
        <v>99</v>
      </c>
    </row>
    <row r="6" spans="2:13" x14ac:dyDescent="0.35">
      <c r="B6" t="s">
        <v>100</v>
      </c>
    </row>
    <row r="9" spans="2:13" x14ac:dyDescent="0.35">
      <c r="B9" s="1" t="s">
        <v>101</v>
      </c>
    </row>
    <row r="11" spans="2:13" x14ac:dyDescent="0.35">
      <c r="B11" t="s">
        <v>102</v>
      </c>
    </row>
    <row r="13" spans="2:13" x14ac:dyDescent="0.35">
      <c r="B13" t="s">
        <v>103</v>
      </c>
      <c r="G13" s="2" t="s">
        <v>115</v>
      </c>
      <c r="H13" s="2"/>
      <c r="I13" s="2"/>
      <c r="J13" s="2"/>
      <c r="K13" s="2"/>
      <c r="L13" s="2"/>
      <c r="M13" s="2"/>
    </row>
    <row r="14" spans="2:13" x14ac:dyDescent="0.35">
      <c r="B14" t="s">
        <v>104</v>
      </c>
    </row>
    <row r="16" spans="2:13" x14ac:dyDescent="0.35">
      <c r="B16" t="s">
        <v>105</v>
      </c>
    </row>
    <row r="18" spans="2:8" x14ac:dyDescent="0.35">
      <c r="B18" t="s">
        <v>106</v>
      </c>
    </row>
    <row r="19" spans="2:8" x14ac:dyDescent="0.35">
      <c r="B19" t="s">
        <v>107</v>
      </c>
    </row>
    <row r="22" spans="2:8" x14ac:dyDescent="0.35">
      <c r="B22" s="1" t="s">
        <v>108</v>
      </c>
    </row>
    <row r="24" spans="2:8" x14ac:dyDescent="0.35">
      <c r="B24" s="6" t="s">
        <v>109</v>
      </c>
      <c r="C24" s="6"/>
      <c r="D24" s="6"/>
      <c r="E24" s="6"/>
      <c r="F24" s="6"/>
      <c r="G24" s="6"/>
      <c r="H24" s="6"/>
    </row>
    <row r="26" spans="2:8" x14ac:dyDescent="0.35">
      <c r="B26" t="s">
        <v>110</v>
      </c>
    </row>
    <row r="29" spans="2:8" x14ac:dyDescent="0.35">
      <c r="B29" s="6" t="s">
        <v>111</v>
      </c>
      <c r="C29" s="6"/>
      <c r="D29" s="6"/>
      <c r="E29" s="6"/>
      <c r="F29" s="6"/>
      <c r="G29" s="6"/>
    </row>
    <row r="31" spans="2:8" x14ac:dyDescent="0.35">
      <c r="B31" t="s">
        <v>112</v>
      </c>
    </row>
    <row r="33" spans="2:12" x14ac:dyDescent="0.35">
      <c r="B33" t="s">
        <v>113</v>
      </c>
    </row>
    <row r="34" spans="2:12" x14ac:dyDescent="0.35">
      <c r="B34" t="s">
        <v>114</v>
      </c>
    </row>
    <row r="36" spans="2:12" ht="24.5" customHeight="1" x14ac:dyDescent="0.35">
      <c r="C36" s="16" t="s">
        <v>132</v>
      </c>
      <c r="D36" s="16" t="s">
        <v>133</v>
      </c>
      <c r="E36" s="18" t="s">
        <v>130</v>
      </c>
      <c r="F36" s="19"/>
      <c r="G36" s="20"/>
      <c r="H36" s="18" t="s">
        <v>131</v>
      </c>
      <c r="I36" s="19"/>
      <c r="J36" s="19"/>
      <c r="K36" s="19"/>
      <c r="L36" s="20"/>
    </row>
    <row r="37" spans="2:12" ht="24.5" customHeight="1" x14ac:dyDescent="0.35">
      <c r="C37" s="17"/>
      <c r="D37" s="17"/>
      <c r="E37" s="15" t="s">
        <v>116</v>
      </c>
      <c r="F37" s="15" t="s">
        <v>129</v>
      </c>
      <c r="G37" s="15" t="s">
        <v>117</v>
      </c>
      <c r="H37" s="15" t="s">
        <v>32</v>
      </c>
      <c r="I37" s="15" t="s">
        <v>33</v>
      </c>
      <c r="J37" s="15" t="s">
        <v>118</v>
      </c>
      <c r="K37" s="15" t="s">
        <v>34</v>
      </c>
      <c r="L37" s="15" t="s">
        <v>119</v>
      </c>
    </row>
    <row r="38" spans="2:12" ht="24.5" customHeight="1" x14ac:dyDescent="0.35">
      <c r="C38" s="21" t="s">
        <v>120</v>
      </c>
      <c r="D38" s="21" t="s">
        <v>121</v>
      </c>
      <c r="E38" s="21">
        <v>1496</v>
      </c>
      <c r="F38" s="21">
        <v>113199</v>
      </c>
      <c r="G38" s="21">
        <v>4249</v>
      </c>
      <c r="H38" s="21">
        <v>8.3699999999999992</v>
      </c>
      <c r="I38" s="21">
        <v>-1.07</v>
      </c>
      <c r="J38" s="21">
        <v>0.57999999999999996</v>
      </c>
      <c r="K38" s="21">
        <v>0.66</v>
      </c>
      <c r="L38" s="21">
        <v>1.73</v>
      </c>
    </row>
    <row r="39" spans="2:12" ht="24.5" customHeight="1" x14ac:dyDescent="0.35">
      <c r="C39" s="21" t="s">
        <v>120</v>
      </c>
      <c r="D39" s="21" t="s">
        <v>122</v>
      </c>
      <c r="E39" s="21">
        <v>424</v>
      </c>
      <c r="F39" s="21">
        <v>26054</v>
      </c>
      <c r="G39" s="21">
        <v>1225</v>
      </c>
      <c r="H39" s="21">
        <v>6.69</v>
      </c>
      <c r="I39" s="21">
        <v>-5.13</v>
      </c>
      <c r="J39" s="21">
        <v>-1.36</v>
      </c>
      <c r="K39" s="21">
        <v>-0.45</v>
      </c>
      <c r="L39" s="21">
        <v>-2.27</v>
      </c>
    </row>
    <row r="40" spans="2:12" ht="24.5" customHeight="1" x14ac:dyDescent="0.35">
      <c r="C40" s="21" t="s">
        <v>120</v>
      </c>
      <c r="D40" s="21" t="s">
        <v>123</v>
      </c>
      <c r="E40" s="21">
        <v>65</v>
      </c>
      <c r="F40" s="21">
        <v>4220</v>
      </c>
      <c r="G40" s="21">
        <v>535</v>
      </c>
      <c r="H40" s="21">
        <v>9.23</v>
      </c>
      <c r="I40" s="21">
        <v>-5.41</v>
      </c>
      <c r="J40" s="21">
        <v>-6.21</v>
      </c>
      <c r="K40" s="21">
        <v>-4.08</v>
      </c>
      <c r="L40" s="21">
        <v>5.95</v>
      </c>
    </row>
    <row r="41" spans="2:12" ht="24.5" customHeight="1" x14ac:dyDescent="0.35">
      <c r="C41" s="21" t="s">
        <v>120</v>
      </c>
      <c r="D41" s="21" t="s">
        <v>124</v>
      </c>
      <c r="E41" s="21">
        <v>303</v>
      </c>
      <c r="F41" s="21">
        <v>49838</v>
      </c>
      <c r="G41" s="21">
        <v>1943</v>
      </c>
      <c r="H41" s="21">
        <v>7.37</v>
      </c>
      <c r="I41" s="21">
        <v>-0.35</v>
      </c>
      <c r="J41" s="21">
        <v>1.97</v>
      </c>
      <c r="K41" s="21">
        <v>3.32</v>
      </c>
      <c r="L41" s="21">
        <v>6.83</v>
      </c>
    </row>
    <row r="42" spans="2:12" ht="24.5" customHeight="1" x14ac:dyDescent="0.35">
      <c r="C42" s="21" t="s">
        <v>120</v>
      </c>
      <c r="D42" s="21" t="s">
        <v>125</v>
      </c>
      <c r="E42" s="21">
        <v>371</v>
      </c>
      <c r="F42" s="21">
        <v>32734</v>
      </c>
      <c r="G42" s="21">
        <v>1348</v>
      </c>
      <c r="H42" s="21">
        <v>8.5399999999999991</v>
      </c>
      <c r="I42" s="21">
        <v>2.95</v>
      </c>
      <c r="J42" s="21">
        <v>4.78</v>
      </c>
      <c r="K42" s="21">
        <v>4.0199999999999996</v>
      </c>
      <c r="L42" s="21">
        <v>18.32</v>
      </c>
    </row>
    <row r="43" spans="2:12" ht="24.5" customHeight="1" x14ac:dyDescent="0.35">
      <c r="C43" s="21" t="s">
        <v>120</v>
      </c>
      <c r="D43" s="21" t="s">
        <v>126</v>
      </c>
      <c r="E43" s="21">
        <v>304</v>
      </c>
      <c r="F43" s="21">
        <v>28819</v>
      </c>
      <c r="G43" s="21">
        <v>1935</v>
      </c>
      <c r="H43" s="21">
        <v>11.28</v>
      </c>
      <c r="I43" s="21">
        <v>4.78</v>
      </c>
      <c r="J43" s="21">
        <v>6.32</v>
      </c>
      <c r="K43" s="21">
        <v>6.32</v>
      </c>
      <c r="L43" s="21">
        <v>17.89</v>
      </c>
    </row>
    <row r="44" spans="2:12" ht="24.5" customHeight="1" x14ac:dyDescent="0.35">
      <c r="C44" s="21" t="s">
        <v>120</v>
      </c>
      <c r="D44" s="21" t="s">
        <v>127</v>
      </c>
      <c r="E44" s="21">
        <v>291</v>
      </c>
      <c r="F44" s="21">
        <v>26287</v>
      </c>
      <c r="G44" s="21">
        <v>2527</v>
      </c>
      <c r="H44" s="21">
        <v>18.7</v>
      </c>
      <c r="I44" s="21">
        <v>1.71</v>
      </c>
      <c r="J44" s="21">
        <v>2.86</v>
      </c>
      <c r="K44" s="21">
        <v>4.6500000000000004</v>
      </c>
      <c r="L44" s="21">
        <v>-4.38</v>
      </c>
    </row>
    <row r="45" spans="2:12" ht="24.5" customHeight="1" x14ac:dyDescent="0.35">
      <c r="C45" s="21" t="s">
        <v>120</v>
      </c>
      <c r="D45" s="21" t="s">
        <v>128</v>
      </c>
      <c r="E45" s="21">
        <v>90</v>
      </c>
      <c r="F45" s="21">
        <v>1356</v>
      </c>
      <c r="G45" s="21">
        <v>186</v>
      </c>
      <c r="H45" s="21">
        <v>11.79</v>
      </c>
      <c r="I45" s="21">
        <v>3.36</v>
      </c>
      <c r="J45" s="21">
        <v>5.59</v>
      </c>
      <c r="K45" s="21">
        <v>5.59</v>
      </c>
      <c r="L45" s="21">
        <v>3.59</v>
      </c>
    </row>
    <row r="49" spans="2:10" x14ac:dyDescent="0.35">
      <c r="B49" s="1" t="s">
        <v>134</v>
      </c>
    </row>
    <row r="51" spans="2:10" ht="17" x14ac:dyDescent="0.35">
      <c r="C51" s="14" t="s">
        <v>135</v>
      </c>
      <c r="D51" s="14" t="s">
        <v>136</v>
      </c>
      <c r="E51" s="14" t="s">
        <v>137</v>
      </c>
      <c r="F51" s="14" t="s">
        <v>138</v>
      </c>
      <c r="G51" s="14" t="s">
        <v>139</v>
      </c>
      <c r="H51" s="14" t="s">
        <v>140</v>
      </c>
      <c r="I51" s="14" t="s">
        <v>141</v>
      </c>
      <c r="J51" s="14" t="s">
        <v>142</v>
      </c>
    </row>
    <row r="52" spans="2:10" x14ac:dyDescent="0.35">
      <c r="C52" s="11">
        <v>2001</v>
      </c>
      <c r="D52" s="22">
        <v>16.010000000000002</v>
      </c>
      <c r="E52" s="22">
        <v>36.479999999999997</v>
      </c>
      <c r="F52" s="22">
        <v>37.93</v>
      </c>
      <c r="G52" s="22"/>
      <c r="H52" s="22">
        <f>D52-E52</f>
        <v>-20.469999999999995</v>
      </c>
      <c r="I52" s="22">
        <f>D52-F52</f>
        <v>-21.919999999999998</v>
      </c>
      <c r="J52" s="22"/>
    </row>
    <row r="53" spans="2:10" x14ac:dyDescent="0.35">
      <c r="C53" s="11">
        <v>2002</v>
      </c>
      <c r="D53" s="22">
        <v>0.93</v>
      </c>
      <c r="E53" s="22">
        <v>-8.0299999999999994</v>
      </c>
      <c r="F53" s="22">
        <v>-4.4800000000000004</v>
      </c>
      <c r="G53" s="22"/>
      <c r="H53" s="22">
        <f t="shared" ref="H53:H69" si="0">D53-E53</f>
        <v>8.9599999999999991</v>
      </c>
      <c r="I53" s="22">
        <f t="shared" ref="I53:I69" si="1">D53-F53</f>
        <v>5.41</v>
      </c>
      <c r="J53" s="22"/>
    </row>
    <row r="54" spans="2:10" x14ac:dyDescent="0.35">
      <c r="C54" s="11">
        <v>2003</v>
      </c>
      <c r="D54" s="22">
        <v>35.32</v>
      </c>
      <c r="E54" s="22">
        <v>32.33</v>
      </c>
      <c r="F54" s="22">
        <v>35.340000000000003</v>
      </c>
      <c r="G54" s="22">
        <v>34.85</v>
      </c>
      <c r="H54" s="22">
        <f t="shared" si="0"/>
        <v>2.990000000000002</v>
      </c>
      <c r="I54" s="22">
        <f t="shared" si="1"/>
        <v>-2.0000000000003126E-2</v>
      </c>
      <c r="J54" s="22">
        <f t="shared" ref="J54:J69" si="2">D54-G54</f>
        <v>0.46999999999999886</v>
      </c>
    </row>
    <row r="55" spans="2:10" x14ac:dyDescent="0.35">
      <c r="C55" s="11">
        <v>2004</v>
      </c>
      <c r="D55" s="22">
        <v>5.87</v>
      </c>
      <c r="E55" s="22">
        <v>14.37</v>
      </c>
      <c r="F55" s="22">
        <v>13.94</v>
      </c>
      <c r="G55" s="22">
        <v>10.64</v>
      </c>
      <c r="H55" s="22">
        <f t="shared" si="0"/>
        <v>-8.5</v>
      </c>
      <c r="I55" s="22">
        <f t="shared" si="1"/>
        <v>-8.07</v>
      </c>
      <c r="J55" s="22">
        <f t="shared" si="2"/>
        <v>-4.7700000000000005</v>
      </c>
    </row>
    <row r="56" spans="2:10" x14ac:dyDescent="0.35">
      <c r="C56" s="11">
        <v>2005</v>
      </c>
      <c r="D56" s="22">
        <v>64.63</v>
      </c>
      <c r="E56" s="22">
        <v>56.03</v>
      </c>
      <c r="F56" s="22">
        <v>55.88</v>
      </c>
      <c r="G56" s="22">
        <v>53.62</v>
      </c>
      <c r="H56" s="22">
        <f t="shared" si="0"/>
        <v>8.5999999999999943</v>
      </c>
      <c r="I56" s="22">
        <f t="shared" si="1"/>
        <v>8.7499999999999929</v>
      </c>
      <c r="J56" s="22">
        <f t="shared" si="2"/>
        <v>11.009999999999998</v>
      </c>
    </row>
    <row r="57" spans="2:10" x14ac:dyDescent="0.35">
      <c r="C57" s="11">
        <v>2006</v>
      </c>
      <c r="D57" s="22">
        <v>2.68</v>
      </c>
      <c r="E57" s="22">
        <v>6.23</v>
      </c>
      <c r="F57" s="22">
        <v>7.09</v>
      </c>
      <c r="G57" s="22">
        <v>6</v>
      </c>
      <c r="H57" s="22">
        <f t="shared" si="0"/>
        <v>-3.5500000000000003</v>
      </c>
      <c r="I57" s="22">
        <f t="shared" si="1"/>
        <v>-4.41</v>
      </c>
      <c r="J57" s="22">
        <f t="shared" si="2"/>
        <v>-3.32</v>
      </c>
    </row>
    <row r="58" spans="2:10" x14ac:dyDescent="0.35">
      <c r="C58" s="11">
        <v>2007</v>
      </c>
      <c r="D58" s="22">
        <v>44.5</v>
      </c>
      <c r="E58" s="22">
        <v>34.619999999999997</v>
      </c>
      <c r="F58" s="22">
        <v>33.61</v>
      </c>
      <c r="G58" s="22">
        <v>32.53</v>
      </c>
      <c r="H58" s="22">
        <f t="shared" si="0"/>
        <v>9.8800000000000026</v>
      </c>
      <c r="I58" s="22">
        <f t="shared" si="1"/>
        <v>10.89</v>
      </c>
      <c r="J58" s="22">
        <f t="shared" si="2"/>
        <v>11.969999999999999</v>
      </c>
    </row>
    <row r="59" spans="2:10" x14ac:dyDescent="0.35">
      <c r="C59" s="11">
        <v>2008</v>
      </c>
      <c r="D59" s="22">
        <v>-37.159999999999997</v>
      </c>
      <c r="E59" s="22">
        <v>-39.299999999999997</v>
      </c>
      <c r="F59" s="22">
        <v>-38.81</v>
      </c>
      <c r="G59" s="22">
        <v>-37.619999999999997</v>
      </c>
      <c r="H59" s="22">
        <f t="shared" si="0"/>
        <v>2.1400000000000006</v>
      </c>
      <c r="I59" s="22">
        <f t="shared" si="1"/>
        <v>1.6500000000000057</v>
      </c>
      <c r="J59" s="22">
        <f t="shared" si="2"/>
        <v>0.46000000000000085</v>
      </c>
    </row>
    <row r="60" spans="2:10" x14ac:dyDescent="0.35">
      <c r="C60" s="11">
        <v>2009</v>
      </c>
      <c r="D60" s="22">
        <v>56</v>
      </c>
      <c r="E60" s="22">
        <v>51.91</v>
      </c>
      <c r="F60" s="22">
        <v>52.49</v>
      </c>
      <c r="G60" s="22">
        <v>54.02</v>
      </c>
      <c r="H60" s="22">
        <f t="shared" si="0"/>
        <v>4.0900000000000034</v>
      </c>
      <c r="I60" s="22">
        <f t="shared" si="1"/>
        <v>3.509999999999998</v>
      </c>
      <c r="J60" s="22">
        <f t="shared" si="2"/>
        <v>1.9799999999999969</v>
      </c>
    </row>
    <row r="61" spans="2:10" x14ac:dyDescent="0.35">
      <c r="C61" s="11">
        <v>2010</v>
      </c>
      <c r="D61" s="22">
        <v>20.87</v>
      </c>
      <c r="E61" s="22">
        <v>23.58</v>
      </c>
      <c r="F61" s="22">
        <v>24.62</v>
      </c>
      <c r="G61" s="22">
        <v>24.98</v>
      </c>
      <c r="H61" s="22">
        <f t="shared" si="0"/>
        <v>-2.7099999999999973</v>
      </c>
      <c r="I61" s="22">
        <f t="shared" si="1"/>
        <v>-3.75</v>
      </c>
      <c r="J61" s="22">
        <f t="shared" si="2"/>
        <v>-4.1099999999999994</v>
      </c>
    </row>
    <row r="62" spans="2:10" x14ac:dyDescent="0.35">
      <c r="C62" s="11">
        <v>2011</v>
      </c>
      <c r="D62" s="22">
        <v>-12.17</v>
      </c>
      <c r="E62" s="22">
        <v>-9.7200000000000006</v>
      </c>
      <c r="F62" s="22">
        <v>-10.7</v>
      </c>
      <c r="G62" s="22">
        <v>-11.74</v>
      </c>
      <c r="H62" s="22">
        <f t="shared" si="0"/>
        <v>-2.4499999999999993</v>
      </c>
      <c r="I62" s="22">
        <f t="shared" si="1"/>
        <v>-1.4700000000000006</v>
      </c>
      <c r="J62" s="22">
        <f t="shared" si="2"/>
        <v>-0.42999999999999972</v>
      </c>
    </row>
    <row r="63" spans="2:10" x14ac:dyDescent="0.35">
      <c r="C63" s="11">
        <v>2012</v>
      </c>
      <c r="D63" s="22">
        <v>8.74</v>
      </c>
      <c r="E63" s="22">
        <v>10.68</v>
      </c>
      <c r="F63" s="22">
        <v>11.64</v>
      </c>
      <c r="G63" s="22">
        <v>11.99</v>
      </c>
      <c r="H63" s="22">
        <f t="shared" si="0"/>
        <v>-1.9399999999999995</v>
      </c>
      <c r="I63" s="22">
        <f t="shared" si="1"/>
        <v>-2.9000000000000004</v>
      </c>
      <c r="J63" s="22">
        <f t="shared" si="2"/>
        <v>-3.25</v>
      </c>
    </row>
    <row r="64" spans="2:10" x14ac:dyDescent="0.35">
      <c r="C64" s="11">
        <v>2013</v>
      </c>
      <c r="D64" s="22">
        <v>2.77</v>
      </c>
      <c r="E64" s="22">
        <v>1.99</v>
      </c>
      <c r="F64" s="22">
        <v>1.4</v>
      </c>
      <c r="G64" s="22">
        <v>0.84</v>
      </c>
      <c r="H64" s="22">
        <f t="shared" si="0"/>
        <v>0.78</v>
      </c>
      <c r="I64" s="22">
        <f t="shared" si="1"/>
        <v>1.37</v>
      </c>
      <c r="J64" s="22">
        <f t="shared" si="2"/>
        <v>1.9300000000000002</v>
      </c>
    </row>
    <row r="65" spans="3:11" x14ac:dyDescent="0.35">
      <c r="C65" s="11">
        <v>2014</v>
      </c>
      <c r="D65" s="22">
        <v>-3.05</v>
      </c>
      <c r="E65" s="22">
        <v>-3.65</v>
      </c>
      <c r="F65" s="22">
        <v>-4.92</v>
      </c>
      <c r="G65" s="22">
        <v>-7.88</v>
      </c>
      <c r="H65" s="22">
        <f t="shared" si="0"/>
        <v>0.60000000000000009</v>
      </c>
      <c r="I65" s="22">
        <f t="shared" si="1"/>
        <v>1.87</v>
      </c>
      <c r="J65" s="22">
        <f t="shared" si="2"/>
        <v>4.83</v>
      </c>
    </row>
    <row r="66" spans="3:11" x14ac:dyDescent="0.35">
      <c r="C66" s="11">
        <v>2015</v>
      </c>
      <c r="D66" s="22">
        <v>5.91</v>
      </c>
      <c r="E66" s="22">
        <v>4.07</v>
      </c>
      <c r="F66" s="22">
        <v>1.72</v>
      </c>
      <c r="G66" s="22">
        <v>-0.39</v>
      </c>
      <c r="H66" s="22">
        <f t="shared" si="0"/>
        <v>1.8399999999999999</v>
      </c>
      <c r="I66" s="22">
        <f t="shared" si="1"/>
        <v>4.1900000000000004</v>
      </c>
      <c r="J66" s="22">
        <f t="shared" si="2"/>
        <v>6.3</v>
      </c>
    </row>
    <row r="67" spans="3:11" x14ac:dyDescent="0.35">
      <c r="C67" s="11">
        <v>2016</v>
      </c>
      <c r="D67" s="22">
        <v>-2.5</v>
      </c>
      <c r="E67" s="22">
        <v>5.04</v>
      </c>
      <c r="F67" s="22">
        <v>6.78</v>
      </c>
      <c r="G67" s="22">
        <v>8.08</v>
      </c>
      <c r="H67" s="22">
        <f t="shared" si="0"/>
        <v>-7.54</v>
      </c>
      <c r="I67" s="22">
        <f t="shared" si="1"/>
        <v>-9.2800000000000011</v>
      </c>
      <c r="J67" s="22">
        <f t="shared" si="2"/>
        <v>-10.58</v>
      </c>
    </row>
    <row r="68" spans="3:11" x14ac:dyDescent="0.35">
      <c r="C68" s="11">
        <v>2017</v>
      </c>
      <c r="D68" s="22">
        <v>21.02</v>
      </c>
      <c r="E68" s="22">
        <v>23.91</v>
      </c>
      <c r="F68" s="22">
        <v>25.74</v>
      </c>
      <c r="G68" s="22">
        <v>31.93</v>
      </c>
      <c r="H68" s="22">
        <f t="shared" si="0"/>
        <v>-2.8900000000000006</v>
      </c>
      <c r="I68" s="22">
        <f t="shared" si="1"/>
        <v>-4.7199999999999989</v>
      </c>
      <c r="J68" s="22">
        <f t="shared" si="2"/>
        <v>-10.91</v>
      </c>
    </row>
    <row r="69" spans="3:11" x14ac:dyDescent="0.35">
      <c r="C69" s="11" t="s">
        <v>143</v>
      </c>
      <c r="D69" s="24">
        <f>AVERAGE(D52:D68)</f>
        <v>13.551176470588237</v>
      </c>
      <c r="E69" s="22">
        <f t="shared" ref="E69:F69" si="3">AVERAGE(E52:E68)</f>
        <v>14.149411764705883</v>
      </c>
      <c r="F69" s="22">
        <f t="shared" si="3"/>
        <v>14.662941176470591</v>
      </c>
      <c r="G69" s="24">
        <f>AVERAGE(G54:G68)</f>
        <v>14.123333333333335</v>
      </c>
      <c r="H69" s="22">
        <f t="shared" si="0"/>
        <v>-0.59823529411764653</v>
      </c>
      <c r="I69" s="22">
        <f t="shared" si="1"/>
        <v>-1.1117647058823543</v>
      </c>
      <c r="J69" s="22">
        <f t="shared" si="2"/>
        <v>-0.57215686274509814</v>
      </c>
    </row>
    <row r="72" spans="3:11" ht="17" x14ac:dyDescent="0.35">
      <c r="C72" s="14" t="s">
        <v>135</v>
      </c>
      <c r="D72" s="14" t="s">
        <v>144</v>
      </c>
      <c r="E72" s="14" t="s">
        <v>145</v>
      </c>
      <c r="F72" s="14" t="s">
        <v>146</v>
      </c>
      <c r="G72" s="14" t="s">
        <v>147</v>
      </c>
      <c r="H72" s="14" t="s">
        <v>148</v>
      </c>
      <c r="I72" s="14" t="s">
        <v>149</v>
      </c>
      <c r="J72" s="14" t="s">
        <v>150</v>
      </c>
      <c r="K72" s="14" t="s">
        <v>151</v>
      </c>
    </row>
    <row r="73" spans="3:11" x14ac:dyDescent="0.35">
      <c r="C73" s="11">
        <v>2001</v>
      </c>
      <c r="D73" s="11">
        <v>181</v>
      </c>
      <c r="E73" s="22">
        <v>3.52</v>
      </c>
      <c r="F73" s="22">
        <v>637</v>
      </c>
      <c r="G73" s="22">
        <v>12.47</v>
      </c>
      <c r="H73" s="22">
        <v>1.83</v>
      </c>
      <c r="I73" s="22">
        <v>48.09</v>
      </c>
      <c r="J73" s="22">
        <v>40</v>
      </c>
      <c r="K73" s="22">
        <v>7.2</v>
      </c>
    </row>
    <row r="74" spans="3:11" x14ac:dyDescent="0.35">
      <c r="C74" s="11">
        <v>2002</v>
      </c>
      <c r="D74" s="11">
        <v>208</v>
      </c>
      <c r="E74" s="22">
        <v>3.45</v>
      </c>
      <c r="F74" s="22">
        <v>718.11</v>
      </c>
      <c r="G74" s="22">
        <v>10.88</v>
      </c>
      <c r="H74" s="22">
        <v>1.81</v>
      </c>
      <c r="I74" s="22">
        <v>45.31</v>
      </c>
      <c r="J74" s="22">
        <v>38</v>
      </c>
      <c r="K74" s="22">
        <v>1.74</v>
      </c>
    </row>
    <row r="75" spans="3:11" x14ac:dyDescent="0.35">
      <c r="C75" s="11">
        <v>2003</v>
      </c>
      <c r="D75" s="11">
        <v>200</v>
      </c>
      <c r="E75" s="22">
        <v>3.13</v>
      </c>
      <c r="F75" s="22">
        <v>626.79</v>
      </c>
      <c r="G75" s="22">
        <v>9.6199999999999992</v>
      </c>
      <c r="H75" s="22">
        <v>1.83</v>
      </c>
      <c r="I75" s="22">
        <v>50.1</v>
      </c>
      <c r="J75" s="22">
        <v>39.5</v>
      </c>
      <c r="K75" s="22">
        <v>1.56</v>
      </c>
    </row>
    <row r="76" spans="3:11" x14ac:dyDescent="0.35">
      <c r="C76" s="11">
        <v>2004</v>
      </c>
      <c r="D76" s="11">
        <v>177</v>
      </c>
      <c r="E76" s="22">
        <v>2.0699999999999998</v>
      </c>
      <c r="F76" s="22">
        <v>366.22</v>
      </c>
      <c r="G76" s="22">
        <v>11.73</v>
      </c>
      <c r="H76" s="22">
        <v>1.83</v>
      </c>
      <c r="I76" s="22">
        <v>50.24</v>
      </c>
      <c r="J76" s="22">
        <v>41</v>
      </c>
      <c r="K76" s="22">
        <v>4.21</v>
      </c>
    </row>
    <row r="77" spans="3:11" x14ac:dyDescent="0.35">
      <c r="C77" s="11">
        <v>2005</v>
      </c>
      <c r="D77" s="11">
        <v>191</v>
      </c>
      <c r="E77" s="22">
        <v>8.49</v>
      </c>
      <c r="F77" s="22">
        <v>1620.7</v>
      </c>
      <c r="G77" s="22">
        <v>14.39</v>
      </c>
      <c r="H77" s="22">
        <v>1.79</v>
      </c>
      <c r="I77" s="22">
        <v>66.319999999999993</v>
      </c>
      <c r="J77" s="22">
        <v>56</v>
      </c>
      <c r="K77" s="22">
        <v>3.04</v>
      </c>
    </row>
    <row r="78" spans="3:11" x14ac:dyDescent="0.35">
      <c r="C78" s="11">
        <v>2006</v>
      </c>
      <c r="D78" s="11">
        <v>193</v>
      </c>
      <c r="E78" s="22">
        <v>11.84</v>
      </c>
      <c r="F78" s="22">
        <v>2284.9499999999998</v>
      </c>
      <c r="G78" s="22">
        <v>11.92</v>
      </c>
      <c r="H78" s="22">
        <v>1.76</v>
      </c>
      <c r="I78" s="22">
        <v>51.95</v>
      </c>
      <c r="J78" s="22">
        <v>53.5</v>
      </c>
      <c r="K78" s="22">
        <v>1.52</v>
      </c>
    </row>
    <row r="79" spans="3:11" x14ac:dyDescent="0.35">
      <c r="C79" s="11">
        <v>2007</v>
      </c>
      <c r="D79" s="11">
        <v>225</v>
      </c>
      <c r="E79" s="22">
        <v>21.57</v>
      </c>
      <c r="F79" s="22">
        <v>4854.03</v>
      </c>
      <c r="G79" s="22">
        <v>14.64</v>
      </c>
      <c r="H79" s="22">
        <v>1.73</v>
      </c>
      <c r="I79" s="22">
        <v>56.07</v>
      </c>
      <c r="J79" s="22">
        <v>56</v>
      </c>
      <c r="K79" s="22">
        <v>1.84</v>
      </c>
    </row>
    <row r="80" spans="3:11" x14ac:dyDescent="0.35">
      <c r="C80" s="11">
        <v>2008</v>
      </c>
      <c r="D80" s="11">
        <v>230</v>
      </c>
      <c r="E80" s="22">
        <v>13.97</v>
      </c>
      <c r="F80" s="22">
        <v>3213.19</v>
      </c>
      <c r="G80" s="22">
        <v>13.29</v>
      </c>
      <c r="H80" s="22">
        <v>1.72</v>
      </c>
      <c r="I80" s="22">
        <v>53.69</v>
      </c>
      <c r="J80" s="22">
        <v>55</v>
      </c>
      <c r="K80" s="22">
        <v>3.51</v>
      </c>
    </row>
    <row r="81" spans="3:11" x14ac:dyDescent="0.35">
      <c r="C81" s="11">
        <v>2009</v>
      </c>
      <c r="D81" s="11">
        <v>237</v>
      </c>
      <c r="E81" s="22">
        <v>14.45</v>
      </c>
      <c r="F81" s="22">
        <v>3425.19</v>
      </c>
      <c r="G81" s="22">
        <v>12.23</v>
      </c>
      <c r="H81" s="22">
        <v>1.68</v>
      </c>
      <c r="I81" s="22">
        <v>55.63</v>
      </c>
      <c r="J81" s="22">
        <v>55</v>
      </c>
      <c r="K81" s="22">
        <v>3.1</v>
      </c>
    </row>
    <row r="82" spans="3:11" x14ac:dyDescent="0.35">
      <c r="C82" s="11">
        <v>2010</v>
      </c>
      <c r="D82" s="11">
        <v>282</v>
      </c>
      <c r="E82" s="22">
        <v>15.6</v>
      </c>
      <c r="F82" s="22">
        <v>4398.42</v>
      </c>
      <c r="G82" s="22">
        <v>11.78</v>
      </c>
      <c r="H82" s="22">
        <v>1.65</v>
      </c>
      <c r="I82" s="22">
        <v>55.6</v>
      </c>
      <c r="J82" s="22">
        <v>55</v>
      </c>
      <c r="K82" s="22">
        <v>2.4700000000000002</v>
      </c>
    </row>
    <row r="83" spans="3:11" x14ac:dyDescent="0.35">
      <c r="C83" s="11">
        <v>2011</v>
      </c>
      <c r="D83" s="11">
        <v>311</v>
      </c>
      <c r="E83" s="22">
        <v>13.19</v>
      </c>
      <c r="F83" s="22">
        <v>4100.53</v>
      </c>
      <c r="G83" s="22">
        <v>12.22</v>
      </c>
      <c r="H83" s="22">
        <v>1.61</v>
      </c>
      <c r="I83" s="22">
        <v>56.69</v>
      </c>
      <c r="J83" s="22">
        <v>55</v>
      </c>
      <c r="K83" s="22">
        <v>2.84</v>
      </c>
    </row>
    <row r="84" spans="3:11" x14ac:dyDescent="0.35">
      <c r="C84" s="11">
        <v>2012</v>
      </c>
      <c r="D84" s="11">
        <v>321</v>
      </c>
      <c r="E84" s="22">
        <v>12.26</v>
      </c>
      <c r="F84" s="22">
        <v>3935.9</v>
      </c>
      <c r="G84" s="22">
        <v>10.62</v>
      </c>
      <c r="H84" s="22">
        <v>1.57</v>
      </c>
      <c r="I84" s="22">
        <v>54.59</v>
      </c>
      <c r="J84" s="22">
        <v>56</v>
      </c>
      <c r="K84" s="22">
        <v>2.34</v>
      </c>
    </row>
    <row r="85" spans="3:11" x14ac:dyDescent="0.35">
      <c r="C85" s="11">
        <v>2013</v>
      </c>
      <c r="D85" s="11">
        <v>317</v>
      </c>
      <c r="E85" s="22">
        <v>11.05</v>
      </c>
      <c r="F85" s="22">
        <v>3501.73</v>
      </c>
      <c r="G85" s="22">
        <v>10.6</v>
      </c>
      <c r="H85" s="22">
        <v>1.54</v>
      </c>
      <c r="I85" s="22">
        <v>57.83</v>
      </c>
      <c r="J85" s="22">
        <v>56</v>
      </c>
      <c r="K85" s="22">
        <v>1.96</v>
      </c>
    </row>
    <row r="86" spans="3:11" x14ac:dyDescent="0.35">
      <c r="C86" s="11">
        <v>2014</v>
      </c>
      <c r="D86" s="11">
        <v>284</v>
      </c>
      <c r="E86" s="22">
        <v>9.74</v>
      </c>
      <c r="F86" s="22">
        <v>2764.76</v>
      </c>
      <c r="G86" s="22">
        <v>11.06</v>
      </c>
      <c r="H86" s="22">
        <v>1.54</v>
      </c>
      <c r="I86" s="22">
        <v>63.55</v>
      </c>
      <c r="J86" s="22">
        <v>60</v>
      </c>
      <c r="K86" s="22">
        <v>2.5499999999999998</v>
      </c>
    </row>
    <row r="87" spans="3:11" x14ac:dyDescent="0.35">
      <c r="C87" s="11">
        <v>2015</v>
      </c>
      <c r="D87" s="11">
        <v>327</v>
      </c>
      <c r="E87" s="22">
        <v>11.29</v>
      </c>
      <c r="F87" s="22">
        <v>3691.34</v>
      </c>
      <c r="G87" s="22">
        <v>12.13</v>
      </c>
      <c r="H87" s="22">
        <v>1.55</v>
      </c>
      <c r="I87" s="22">
        <v>67.400000000000006</v>
      </c>
      <c r="J87" s="22">
        <v>65</v>
      </c>
      <c r="K87" s="22">
        <v>2.9</v>
      </c>
    </row>
    <row r="88" spans="3:11" x14ac:dyDescent="0.35">
      <c r="C88" s="11">
        <v>2016</v>
      </c>
      <c r="D88" s="11">
        <v>314</v>
      </c>
      <c r="E88" s="22">
        <v>9.91</v>
      </c>
      <c r="F88" s="22">
        <v>3112.87</v>
      </c>
      <c r="G88" s="22">
        <v>9.2100000000000009</v>
      </c>
      <c r="H88" s="22">
        <v>1.56</v>
      </c>
      <c r="I88" s="22">
        <v>63.69</v>
      </c>
      <c r="J88" s="22">
        <v>60</v>
      </c>
      <c r="K88" s="22">
        <v>3.44</v>
      </c>
    </row>
    <row r="89" spans="3:11" x14ac:dyDescent="0.35">
      <c r="C89" s="11">
        <v>2017</v>
      </c>
      <c r="D89" s="11">
        <v>300</v>
      </c>
      <c r="E89" s="22">
        <v>10.23</v>
      </c>
      <c r="F89" s="22">
        <v>3068.06</v>
      </c>
      <c r="G89" s="22">
        <v>10</v>
      </c>
      <c r="H89" s="22">
        <v>1.55</v>
      </c>
      <c r="I89" s="22">
        <v>68.31</v>
      </c>
      <c r="J89" s="22">
        <v>62</v>
      </c>
      <c r="K89" s="22">
        <v>2.11</v>
      </c>
    </row>
    <row r="90" spans="3:11" x14ac:dyDescent="0.35">
      <c r="C90" s="11" t="s">
        <v>143</v>
      </c>
      <c r="D90" s="22">
        <f>AVERAGE(D73:D89)</f>
        <v>252.8235294117647</v>
      </c>
      <c r="E90" s="22">
        <f t="shared" ref="E90:H90" si="4">AVERAGE(E73:E89)</f>
        <v>10.338823529411764</v>
      </c>
      <c r="F90" s="22">
        <f t="shared" si="4"/>
        <v>2724.6935294117648</v>
      </c>
      <c r="G90" s="22">
        <f t="shared" si="4"/>
        <v>11.693529411764708</v>
      </c>
      <c r="H90" s="22">
        <f t="shared" si="4"/>
        <v>1.6794117647058822</v>
      </c>
      <c r="I90" s="22">
        <f>AVERAGE(I73:I89)</f>
        <v>56.768235294117645</v>
      </c>
      <c r="J90" s="22">
        <f>AVERAGE(J73:J89)</f>
        <v>53.117647058823529</v>
      </c>
      <c r="K90" s="22">
        <f>AVERAGE(K73:K89)</f>
        <v>2.8429411764705881</v>
      </c>
    </row>
    <row r="93" spans="3:11" ht="17" x14ac:dyDescent="0.35">
      <c r="C93" s="14" t="s">
        <v>152</v>
      </c>
      <c r="D93" s="14" t="s">
        <v>153</v>
      </c>
      <c r="E93" s="14" t="s">
        <v>154</v>
      </c>
      <c r="F93" s="14" t="s">
        <v>155</v>
      </c>
    </row>
    <row r="94" spans="3:11" x14ac:dyDescent="0.35">
      <c r="C94" s="23" t="s">
        <v>156</v>
      </c>
      <c r="D94" s="11" t="s">
        <v>157</v>
      </c>
      <c r="E94" s="11" t="s">
        <v>158</v>
      </c>
      <c r="F94" s="11" t="s">
        <v>159</v>
      </c>
      <c r="G94" s="25" t="s">
        <v>187</v>
      </c>
    </row>
    <row r="95" spans="3:11" x14ac:dyDescent="0.35">
      <c r="C95" s="23" t="s">
        <v>160</v>
      </c>
      <c r="D95" s="11" t="s">
        <v>157</v>
      </c>
      <c r="E95" s="11" t="s">
        <v>185</v>
      </c>
      <c r="F95" s="11" t="s">
        <v>161</v>
      </c>
      <c r="G95" s="25" t="s">
        <v>186</v>
      </c>
    </row>
    <row r="96" spans="3:11" x14ac:dyDescent="0.35">
      <c r="C96" s="23" t="s">
        <v>162</v>
      </c>
      <c r="D96" s="11" t="s">
        <v>163</v>
      </c>
      <c r="E96" s="11" t="s">
        <v>164</v>
      </c>
      <c r="F96" s="11" t="s">
        <v>161</v>
      </c>
    </row>
    <row r="97" spans="3:10" x14ac:dyDescent="0.35">
      <c r="C97" s="11" t="s">
        <v>165</v>
      </c>
      <c r="D97" s="11" t="s">
        <v>166</v>
      </c>
      <c r="E97" s="11" t="s">
        <v>167</v>
      </c>
      <c r="F97" s="11" t="s">
        <v>159</v>
      </c>
    </row>
    <row r="98" spans="3:10" x14ac:dyDescent="0.35">
      <c r="C98" s="11" t="s">
        <v>168</v>
      </c>
      <c r="D98" s="11" t="s">
        <v>169</v>
      </c>
      <c r="E98" s="11" t="s">
        <v>170</v>
      </c>
      <c r="F98" s="11" t="s">
        <v>161</v>
      </c>
    </row>
    <row r="99" spans="3:10" x14ac:dyDescent="0.35">
      <c r="C99" s="11" t="s">
        <v>171</v>
      </c>
      <c r="D99" s="11" t="s">
        <v>172</v>
      </c>
      <c r="E99" s="11" t="s">
        <v>173</v>
      </c>
      <c r="F99" s="11" t="s">
        <v>159</v>
      </c>
    </row>
    <row r="100" spans="3:10" x14ac:dyDescent="0.35">
      <c r="C100" s="23" t="s">
        <v>174</v>
      </c>
      <c r="D100" s="11" t="s">
        <v>175</v>
      </c>
      <c r="E100" s="11" t="s">
        <v>176</v>
      </c>
      <c r="F100" s="11" t="s">
        <v>159</v>
      </c>
    </row>
    <row r="101" spans="3:10" x14ac:dyDescent="0.35">
      <c r="C101" s="11" t="s">
        <v>177</v>
      </c>
      <c r="D101" s="11" t="s">
        <v>175</v>
      </c>
      <c r="E101" s="11" t="s">
        <v>178</v>
      </c>
      <c r="F101" s="11" t="s">
        <v>159</v>
      </c>
    </row>
    <row r="102" spans="3:10" x14ac:dyDescent="0.35">
      <c r="C102" s="23" t="s">
        <v>179</v>
      </c>
      <c r="D102" s="11" t="s">
        <v>180</v>
      </c>
      <c r="E102" s="11" t="s">
        <v>181</v>
      </c>
      <c r="F102" s="11" t="s">
        <v>159</v>
      </c>
    </row>
    <row r="103" spans="3:10" x14ac:dyDescent="0.35">
      <c r="C103" s="11" t="s">
        <v>182</v>
      </c>
      <c r="D103" s="11" t="s">
        <v>183</v>
      </c>
      <c r="E103" s="11" t="s">
        <v>184</v>
      </c>
      <c r="F103" s="11" t="s">
        <v>161</v>
      </c>
    </row>
    <row r="106" spans="3:10" ht="17" x14ac:dyDescent="0.35">
      <c r="C106" s="14" t="s">
        <v>188</v>
      </c>
      <c r="D106" s="14" t="s">
        <v>189</v>
      </c>
      <c r="E106" s="14" t="s">
        <v>190</v>
      </c>
      <c r="F106" s="14" t="s">
        <v>191</v>
      </c>
      <c r="G106" s="14" t="s">
        <v>192</v>
      </c>
      <c r="H106" s="14" t="s">
        <v>140</v>
      </c>
      <c r="I106" s="14" t="s">
        <v>141</v>
      </c>
      <c r="J106" s="14" t="s">
        <v>142</v>
      </c>
    </row>
    <row r="107" spans="3:10" x14ac:dyDescent="0.35">
      <c r="C107" s="11" t="s">
        <v>193</v>
      </c>
      <c r="D107" s="22">
        <v>4.3499999999999996</v>
      </c>
      <c r="E107" s="22">
        <v>4.4400000000000004</v>
      </c>
      <c r="F107" s="22">
        <v>4.4800000000000004</v>
      </c>
      <c r="G107" s="22">
        <v>4.47</v>
      </c>
      <c r="H107" s="22">
        <f>D107-E107</f>
        <v>-9.0000000000000746E-2</v>
      </c>
      <c r="I107" s="22">
        <f>D107-F107</f>
        <v>-0.13000000000000078</v>
      </c>
      <c r="J107" s="22">
        <f>D107-G107</f>
        <v>-0.12000000000000011</v>
      </c>
    </row>
    <row r="108" spans="3:10" x14ac:dyDescent="0.35">
      <c r="C108" s="11" t="s">
        <v>194</v>
      </c>
      <c r="D108" s="22">
        <v>1.36</v>
      </c>
      <c r="E108" s="22">
        <v>1.17</v>
      </c>
      <c r="F108" s="22">
        <v>1.44</v>
      </c>
      <c r="G108" s="22">
        <v>1.1299999999999999</v>
      </c>
      <c r="H108" s="22">
        <f t="shared" ref="H108:H114" si="5">D108-E108</f>
        <v>0.19000000000000017</v>
      </c>
      <c r="I108" s="22">
        <f t="shared" ref="I108:I114" si="6">D108-F108</f>
        <v>-7.9999999999999849E-2</v>
      </c>
      <c r="J108" s="22">
        <f t="shared" ref="J108:J114" si="7">D108-G108</f>
        <v>0.2300000000000002</v>
      </c>
    </row>
    <row r="109" spans="3:10" x14ac:dyDescent="0.35">
      <c r="C109" s="11" t="s">
        <v>195</v>
      </c>
      <c r="D109" s="22">
        <v>3.15</v>
      </c>
      <c r="E109" s="22">
        <v>3.06</v>
      </c>
      <c r="F109" s="22">
        <v>3.22</v>
      </c>
      <c r="G109" s="22">
        <v>2.99</v>
      </c>
      <c r="H109" s="22">
        <f t="shared" si="5"/>
        <v>8.9999999999999858E-2</v>
      </c>
      <c r="I109" s="22">
        <f t="shared" si="6"/>
        <v>-7.0000000000000284E-2</v>
      </c>
      <c r="J109" s="22">
        <f t="shared" si="7"/>
        <v>0.1599999999999997</v>
      </c>
    </row>
    <row r="110" spans="3:10" x14ac:dyDescent="0.35">
      <c r="C110" s="11" t="s">
        <v>196</v>
      </c>
      <c r="D110" s="22">
        <v>6.47</v>
      </c>
      <c r="E110" s="22">
        <v>6.17</v>
      </c>
      <c r="F110" s="22">
        <v>6.18</v>
      </c>
      <c r="G110" s="22">
        <v>6.18</v>
      </c>
      <c r="H110" s="22">
        <f t="shared" si="5"/>
        <v>0.29999999999999982</v>
      </c>
      <c r="I110" s="22">
        <f t="shared" si="6"/>
        <v>0.29000000000000004</v>
      </c>
      <c r="J110" s="22">
        <f t="shared" si="7"/>
        <v>0.29000000000000004</v>
      </c>
    </row>
    <row r="111" spans="3:10" x14ac:dyDescent="0.35">
      <c r="C111" s="11" t="s">
        <v>197</v>
      </c>
      <c r="D111" s="22">
        <v>4.22</v>
      </c>
      <c r="E111" s="22">
        <v>4.16</v>
      </c>
      <c r="F111" s="22">
        <v>4.24</v>
      </c>
      <c r="G111" s="22">
        <v>4.1500000000000004</v>
      </c>
      <c r="H111" s="22">
        <f t="shared" si="5"/>
        <v>5.9999999999999609E-2</v>
      </c>
      <c r="I111" s="22">
        <f t="shared" si="6"/>
        <v>-2.0000000000000462E-2</v>
      </c>
      <c r="J111" s="22">
        <f t="shared" si="7"/>
        <v>6.9999999999999396E-2</v>
      </c>
    </row>
    <row r="112" spans="3:10" x14ac:dyDescent="0.35">
      <c r="C112" s="11" t="s">
        <v>198</v>
      </c>
      <c r="D112" s="22">
        <v>7.16</v>
      </c>
      <c r="E112" s="22">
        <v>7.27</v>
      </c>
      <c r="F112" s="22">
        <v>7.15</v>
      </c>
      <c r="G112" s="22">
        <v>7.35</v>
      </c>
      <c r="H112" s="22">
        <f t="shared" si="5"/>
        <v>-0.10999999999999943</v>
      </c>
      <c r="I112" s="22">
        <f t="shared" si="6"/>
        <v>9.9999999999997868E-3</v>
      </c>
      <c r="J112" s="22">
        <f t="shared" si="7"/>
        <v>-0.1899999999999995</v>
      </c>
    </row>
    <row r="113" spans="3:10" x14ac:dyDescent="0.35">
      <c r="C113" s="11" t="s">
        <v>199</v>
      </c>
      <c r="D113" s="22">
        <v>6.61</v>
      </c>
      <c r="E113" s="22">
        <v>6.84</v>
      </c>
      <c r="F113" s="22">
        <v>6.7</v>
      </c>
      <c r="G113" s="22">
        <v>6.9</v>
      </c>
      <c r="H113" s="22">
        <f t="shared" si="5"/>
        <v>-0.22999999999999954</v>
      </c>
      <c r="I113" s="22">
        <f t="shared" si="6"/>
        <v>-8.9999999999999858E-2</v>
      </c>
      <c r="J113" s="22">
        <f t="shared" si="7"/>
        <v>-0.29000000000000004</v>
      </c>
    </row>
    <row r="114" spans="3:10" x14ac:dyDescent="0.35">
      <c r="C114" s="11" t="s">
        <v>200</v>
      </c>
      <c r="D114" s="22">
        <v>6.67</v>
      </c>
      <c r="E114" s="22">
        <v>6.81</v>
      </c>
      <c r="F114" s="22">
        <v>6.69</v>
      </c>
      <c r="G114" s="22">
        <v>6.91</v>
      </c>
      <c r="H114" s="22">
        <f t="shared" si="5"/>
        <v>-0.13999999999999968</v>
      </c>
      <c r="I114" s="22">
        <f t="shared" si="6"/>
        <v>-2.0000000000000462E-2</v>
      </c>
      <c r="J114" s="22">
        <f t="shared" si="7"/>
        <v>-0.24000000000000021</v>
      </c>
    </row>
  </sheetData>
  <mergeCells count="4">
    <mergeCell ref="D36:D37"/>
    <mergeCell ref="C36:C37"/>
    <mergeCell ref="E36:G36"/>
    <mergeCell ref="H36:L36"/>
  </mergeCells>
  <phoneticPr fontId="1" type="noConversion"/>
  <conditionalFormatting sqref="E38:L4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13주차 1교시</vt:lpstr>
      <vt:lpstr>13주차 2교시</vt:lpstr>
      <vt:lpstr>13주차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2024-06-01T10:51:52Z</dcterms:created>
  <dcterms:modified xsi:type="dcterms:W3CDTF">2024-06-02T08:00:16Z</dcterms:modified>
</cp:coreProperties>
</file>