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360" documentId="8_{437CA57B-DAF0-4A22-B66B-FAC8D60A1E31}" xr6:coauthVersionLast="47" xr6:coauthVersionMax="47" xr10:uidLastSave="{FCC57AC2-0B00-45D1-84BE-B4929C4819B1}"/>
  <bookViews>
    <workbookView xWindow="12710" yWindow="0" windowWidth="12980" windowHeight="13770" firstSheet="1" activeTab="2" xr2:uid="{92862CFF-0C60-4EDF-BE91-FE1A2E06EA1A}"/>
  </bookViews>
  <sheets>
    <sheet name="14주차 1교시" sheetId="1" r:id="rId1"/>
    <sheet name="14주차 2교시" sheetId="2" r:id="rId2"/>
    <sheet name="14주차 3교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" i="3" l="1"/>
  <c r="I113" i="3"/>
  <c r="I107" i="3"/>
  <c r="C164" i="1" l="1"/>
  <c r="D161" i="1"/>
  <c r="D160" i="1"/>
  <c r="D136" i="1"/>
  <c r="D135" i="1"/>
  <c r="D131" i="1"/>
  <c r="D130" i="1"/>
  <c r="D129" i="1"/>
  <c r="D128" i="1"/>
  <c r="C98" i="1"/>
  <c r="E95" i="1"/>
  <c r="E63" i="1"/>
  <c r="E62" i="1"/>
</calcChain>
</file>

<file path=xl/sharedStrings.xml><?xml version="1.0" encoding="utf-8"?>
<sst xmlns="http://schemas.openxmlformats.org/spreadsheetml/2006/main" count="210" uniqueCount="196">
  <si>
    <t>투자론 강의개요</t>
    <phoneticPr fontId="1" type="noConversion"/>
  </si>
  <si>
    <t>* 금융자산 및 시장</t>
    <phoneticPr fontId="1" type="noConversion"/>
  </si>
  <si>
    <t>* 위험과 수익의 원리</t>
    <phoneticPr fontId="1" type="noConversion"/>
  </si>
  <si>
    <t>* 분산투자 이론 및 실제</t>
    <phoneticPr fontId="1" type="noConversion"/>
  </si>
  <si>
    <t>* 증권(주로 주식)의 가격결정 모형(CAPM, 상대가치평가법)</t>
    <phoneticPr fontId="1" type="noConversion"/>
  </si>
  <si>
    <t>* 포트폴리오 성과평가 방법</t>
    <phoneticPr fontId="1" type="noConversion"/>
  </si>
  <si>
    <t>금융자산의 역할</t>
    <phoneticPr fontId="1" type="noConversion"/>
  </si>
  <si>
    <t>1~ 4주차 정리</t>
    <phoneticPr fontId="1" type="noConversion"/>
  </si>
  <si>
    <t>* 금융시장의 정보적역할</t>
    <phoneticPr fontId="1" type="noConversion"/>
  </si>
  <si>
    <t>* 소비시점의 조절</t>
    <phoneticPr fontId="1" type="noConversion"/>
  </si>
  <si>
    <t>* 위험의 배분</t>
    <phoneticPr fontId="1" type="noConversion"/>
  </si>
  <si>
    <t>* 소유와 경영의 분리</t>
    <phoneticPr fontId="1" type="noConversion"/>
  </si>
  <si>
    <t>투자수익 및 위험</t>
    <phoneticPr fontId="1" type="noConversion"/>
  </si>
  <si>
    <t>* 투자자산의 수익과 자산의 가치변동(위험)과의 관계</t>
    <phoneticPr fontId="1" type="noConversion"/>
  </si>
  <si>
    <t xml:space="preserve">   - A,B 두 자산의 수익이 동일한 반면에 두자산의 위험이 다른 경우, 즉, 자산B의 위험이 자산A 의 위험보다 크다고 가정하자.</t>
    <phoneticPr fontId="1" type="noConversion"/>
  </si>
  <si>
    <t xml:space="preserve">     # 투자자들은 어느 자산을 선호하는가?</t>
    <phoneticPr fontId="1" type="noConversion"/>
  </si>
  <si>
    <t xml:space="preserve"> </t>
    <phoneticPr fontId="1" type="noConversion"/>
  </si>
  <si>
    <t xml:space="preserve">     # A 자산의 가격은 어떻게 되며, A자산의 기대수익률은 어떻게 되는가?</t>
    <phoneticPr fontId="1" type="noConversion"/>
  </si>
  <si>
    <t xml:space="preserve">    - 위험이 클수록 기대수익률이 크며, 기대수익률이 클수록 위험이 큼을 알수 있다. (high risk, high expectation return)</t>
    <phoneticPr fontId="1" type="noConversion"/>
  </si>
  <si>
    <t>* 질문: 자산의 위험은 구체적으로 어떻게 측정할 수있을까?</t>
    <phoneticPr fontId="1" type="noConversion"/>
  </si>
  <si>
    <t xml:space="preserve">    - 주의 : 높은 위험이 반드시 높은 실현 수익률을 의미하지는 않는다.</t>
    <phoneticPr fontId="1" type="noConversion"/>
  </si>
  <si>
    <t>개별 주식의 기대수익률 측정</t>
    <phoneticPr fontId="1" type="noConversion"/>
  </si>
  <si>
    <t>* 경제 상황에 따라 A주식 B주식의 기대수익률이 다음과 같다고 하자</t>
    <phoneticPr fontId="1" type="noConversion"/>
  </si>
  <si>
    <t>상황</t>
  </si>
  <si>
    <t>상황</t>
    <phoneticPr fontId="1" type="noConversion"/>
  </si>
  <si>
    <t>불황</t>
  </si>
  <si>
    <t>불황</t>
    <phoneticPr fontId="1" type="noConversion"/>
  </si>
  <si>
    <t>정상</t>
  </si>
  <si>
    <t>정상</t>
    <phoneticPr fontId="1" type="noConversion"/>
  </si>
  <si>
    <t>호황</t>
  </si>
  <si>
    <t>호황</t>
    <phoneticPr fontId="1" type="noConversion"/>
  </si>
  <si>
    <t>확률</t>
    <phoneticPr fontId="1" type="noConversion"/>
  </si>
  <si>
    <t>주식A</t>
    <phoneticPr fontId="1" type="noConversion"/>
  </si>
  <si>
    <t>주식B</t>
    <phoneticPr fontId="1" type="noConversion"/>
  </si>
  <si>
    <t>수익률</t>
    <phoneticPr fontId="1" type="noConversion"/>
  </si>
  <si>
    <t>* 기대수익률의 측정</t>
    <phoneticPr fontId="1" type="noConversion"/>
  </si>
  <si>
    <t xml:space="preserve">   - 기대값(E(r)]은 발생가능한 값과 그에 대한 확률에 의하여 다음과 같이 계산된다.</t>
    <phoneticPr fontId="1" type="noConversion"/>
  </si>
  <si>
    <r>
      <t>E(r) = ∑P</t>
    </r>
    <r>
      <rPr>
        <sz val="8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>r</t>
    </r>
    <r>
      <rPr>
        <sz val="8"/>
        <color theme="1"/>
        <rFont val="맑은 고딕"/>
        <family val="3"/>
        <charset val="129"/>
        <scheme val="minor"/>
      </rPr>
      <t>i</t>
    </r>
    <phoneticPr fontId="1" type="noConversion"/>
  </si>
  <si>
    <t xml:space="preserve">   - A주식의 기대수익률 = </t>
    <phoneticPr fontId="1" type="noConversion"/>
  </si>
  <si>
    <t xml:space="preserve">   - B주식의 기대수익률 = </t>
    <phoneticPr fontId="1" type="noConversion"/>
  </si>
  <si>
    <t>위험의 측정</t>
    <phoneticPr fontId="1" type="noConversion"/>
  </si>
  <si>
    <t>* 위험(risk): 투자 시얻을 수익률에 대한 불확실성, 실제 수익률이 기대수익률과 다르게 발생할 가능성.</t>
    <phoneticPr fontId="1" type="noConversion"/>
  </si>
  <si>
    <t xml:space="preserve">   즉, 실현된 수익률이 기대 수익률과의 차이(불확실성)가 얼마나 큰지를 나타낸다.</t>
    <phoneticPr fontId="1" type="noConversion"/>
  </si>
  <si>
    <t>* 흔히, 표준편차로 측정하는데 이를 위해서는 우선 분산(Variance)의 정의가 필요하다.</t>
    <phoneticPr fontId="1" type="noConversion"/>
  </si>
  <si>
    <t>* 표준편차(Standard Deviation) :분산의 제곱근으로 정의한다.</t>
    <phoneticPr fontId="1" type="noConversion"/>
  </si>
  <si>
    <t>S.D. = SQRT(Variance)</t>
    <phoneticPr fontId="1" type="noConversion"/>
  </si>
  <si>
    <t>* 앞의 예제에서 A 주식의 분산 및 표준편차를 계산해 보자,</t>
    <phoneticPr fontId="1" type="noConversion"/>
  </si>
  <si>
    <t>확률, p(s)</t>
  </si>
  <si>
    <t>수익률(%), r(s)</t>
  </si>
  <si>
    <t>r(s)*p(s)</t>
  </si>
  <si>
    <t>r(s)-E(r)</t>
  </si>
  <si>
    <t>[r(s)-E(r)]^2</t>
  </si>
  <si>
    <t>[r(s)-E(r)]^2 * p(s)</t>
  </si>
  <si>
    <t>합</t>
  </si>
  <si>
    <t>-</t>
  </si>
  <si>
    <t xml:space="preserve">* 표준편차 = SQRT(101.4) </t>
    <phoneticPr fontId="1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</si>
  <si>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 =</t>
    </r>
    <phoneticPr fontId="1" type="noConversion"/>
  </si>
  <si>
    <t>포트폴리오의 기대수익률</t>
    <phoneticPr fontId="1" type="noConversion"/>
  </si>
  <si>
    <t>* 이제, A자산에 60%, B자산에 40%를 투자한 포트폴리오를 생각해보자. 이때, 포트폴리오의 수익률은 어떻게 계산할 수 있을까?</t>
    <phoneticPr fontId="1" type="noConversion"/>
  </si>
  <si>
    <t>* 기호의 정의</t>
    <phoneticPr fontId="1" type="noConversion"/>
  </si>
  <si>
    <r>
      <t>E(r</t>
    </r>
    <r>
      <rPr>
        <sz val="6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) , E(r</t>
    </r>
    <r>
      <rPr>
        <sz val="6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>) : A,B 자산의 기대수익률</t>
    </r>
    <phoneticPr fontId="1" type="noConversion"/>
  </si>
  <si>
    <r>
      <t>E(r</t>
    </r>
    <r>
      <rPr>
        <sz val="6"/>
        <color theme="1"/>
        <rFont val="맑은 고딕"/>
        <family val="3"/>
        <charset val="129"/>
        <scheme val="minor"/>
      </rPr>
      <t>p</t>
    </r>
    <r>
      <rPr>
        <sz val="11"/>
        <color theme="1"/>
        <rFont val="맑은 고딕"/>
        <family val="2"/>
        <charset val="129"/>
        <scheme val="minor"/>
      </rPr>
      <t>) : 포트폴리오의 기대수익률</t>
    </r>
    <phoneticPr fontId="1" type="noConversion"/>
  </si>
  <si>
    <t>* 포트폴리오의 기대수익률</t>
    <phoneticPr fontId="1" type="noConversion"/>
  </si>
  <si>
    <r>
      <t>w</t>
    </r>
    <r>
      <rPr>
        <sz val="6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 xml:space="preserve"> , w</t>
    </r>
    <r>
      <rPr>
        <sz val="6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 xml:space="preserve"> : A, B 자산의 투자비중</t>
    </r>
    <phoneticPr fontId="1" type="noConversion"/>
  </si>
  <si>
    <r>
      <t>E(r</t>
    </r>
    <r>
      <rPr>
        <sz val="6"/>
        <color theme="1"/>
        <rFont val="맑은 고딕"/>
        <family val="3"/>
        <charset val="129"/>
        <scheme val="minor"/>
      </rPr>
      <t>p</t>
    </r>
    <r>
      <rPr>
        <sz val="11"/>
        <color theme="1"/>
        <rFont val="맑은 고딕"/>
        <family val="2"/>
        <charset val="129"/>
        <scheme val="minor"/>
      </rPr>
      <t>) = w</t>
    </r>
    <r>
      <rPr>
        <sz val="6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E(r</t>
    </r>
    <r>
      <rPr>
        <sz val="6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) + w</t>
    </r>
    <r>
      <rPr>
        <sz val="6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>E(r</t>
    </r>
    <r>
      <rPr>
        <sz val="6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</si>
  <si>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t>* 예제에서, w</t>
    </r>
    <r>
      <rPr>
        <sz val="6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 xml:space="preserve"> = 0.6, w</t>
    </r>
    <r>
      <rPr>
        <sz val="6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 xml:space="preserve"> = 0.4, E(r</t>
    </r>
    <r>
      <rPr>
        <sz val="6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) =5%, E(r</t>
    </r>
    <r>
      <rPr>
        <sz val="6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>) = 2% 이므로, 포트폴리오의 기대수익률은 3.8% 이다.</t>
    </r>
    <phoneticPr fontId="1" type="noConversion"/>
  </si>
  <si>
    <t xml:space="preserve">* 두 자산 A,B의 경제상황에 따른 기대수익률은 다음과 같다. </t>
    <phoneticPr fontId="1" type="noConversion"/>
  </si>
  <si>
    <t>* 두자산의 기대수익률, 표준편차는 다음과 같다.</t>
    <phoneticPr fontId="1" type="noConversion"/>
  </si>
  <si>
    <r>
      <t>E(r</t>
    </r>
    <r>
      <rPr>
        <sz val="6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 xml:space="preserve">) = </t>
    </r>
    <phoneticPr fontId="1" type="noConversion"/>
  </si>
  <si>
    <r>
      <t>E(r</t>
    </r>
    <r>
      <rPr>
        <sz val="6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 xml:space="preserve">) = </t>
    </r>
    <phoneticPr fontId="1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</si>
  <si>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(r</t>
    </r>
    <r>
      <rPr>
        <sz val="6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)=</t>
    </r>
    <phoneticPr fontId="1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</si>
  <si>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(r</t>
    </r>
    <r>
      <rPr>
        <sz val="6"/>
        <color theme="1"/>
        <rFont val="Calibri"/>
        <family val="2"/>
        <charset val="161"/>
      </rPr>
      <t>B</t>
    </r>
    <r>
      <rPr>
        <sz val="11"/>
        <color theme="1"/>
        <rFont val="맑은 고딕"/>
        <family val="2"/>
        <charset val="129"/>
        <scheme val="minor"/>
      </rPr>
      <t>)=</t>
    </r>
    <phoneticPr fontId="1" type="noConversion"/>
  </si>
  <si>
    <t>* 또한, 두 자산의 공분산은 다음과 같다.</t>
    <phoneticPr fontId="1" type="noConversion"/>
  </si>
  <si>
    <r>
      <t>Cov(r</t>
    </r>
    <r>
      <rPr>
        <sz val="6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,r</t>
    </r>
    <r>
      <rPr>
        <sz val="6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</si>
  <si>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rPr>
        <sz val="11"/>
        <color theme="1"/>
        <rFont val="Calibri"/>
        <family val="2"/>
        <charset val="161"/>
      </rPr>
      <t>ρ</t>
    </r>
    <r>
      <rPr>
        <sz val="11"/>
        <color theme="1"/>
        <rFont val="맑은 고딕"/>
        <family val="2"/>
        <charset val="129"/>
        <scheme val="minor"/>
      </rPr>
      <t>(상관계수)</t>
    </r>
    <phoneticPr fontId="1" type="noConversion"/>
  </si>
  <si>
    <t>강한 음의 상관관계가 존재한다.</t>
    <phoneticPr fontId="1" type="noConversion"/>
  </si>
  <si>
    <t xml:space="preserve">* 이제, A자산에 60%, B자산에 40%를 투자한 포트폴리오의 분산을 계산해보자 </t>
    <phoneticPr fontId="1" type="noConversion"/>
  </si>
  <si>
    <t>* 이때, 포트폴리오의 분산은 다음의 공식을 이용하여 계산할 수 있다.</t>
    <phoneticPr fontId="1" type="noConversion"/>
  </si>
  <si>
    <t>* 위의 예제에서 제시된 포트폴리오의 분산은 다음과 같다.</t>
    <phoneticPr fontId="1" type="noConversion"/>
  </si>
  <si>
    <r>
      <rPr>
        <sz val="11"/>
        <color theme="1"/>
        <rFont val="Calibri"/>
        <family val="2"/>
        <charset val="161"/>
      </rPr>
      <t>σ</t>
    </r>
    <r>
      <rPr>
        <sz val="6"/>
        <color theme="1"/>
        <rFont val="맑은 고딕"/>
        <family val="3"/>
        <charset val="129"/>
      </rPr>
      <t>p</t>
    </r>
    <r>
      <rPr>
        <sz val="11"/>
        <color theme="1"/>
        <rFont val="맑은 고딕"/>
        <family val="2"/>
        <charset val="129"/>
      </rPr>
      <t>^2</t>
    </r>
    <phoneticPr fontId="1" type="noConversion"/>
  </si>
  <si>
    <r>
      <rPr>
        <sz val="11"/>
        <color theme="1"/>
        <rFont val="Calibri"/>
        <family val="2"/>
        <charset val="161"/>
      </rPr>
      <t>σ</t>
    </r>
    <r>
      <rPr>
        <sz val="6"/>
        <color theme="1"/>
        <rFont val="맑은 고딕"/>
        <family val="3"/>
        <charset val="129"/>
        <scheme val="minor"/>
      </rPr>
      <t>p</t>
    </r>
    <phoneticPr fontId="1" type="noConversion"/>
  </si>
  <si>
    <t>상관계수에 따른 투자기회집합</t>
    <phoneticPr fontId="1" type="noConversion"/>
  </si>
  <si>
    <t>두 위험 자산들의 상관계수가 각각 -1, 0 , 0.5 1 일때, 포트폴리오의 표준편차가 기대수익률은 다음과 같다.</t>
    <phoneticPr fontId="1" type="noConversion"/>
  </si>
  <si>
    <t>최적 포트폴리오의 선택 : 두위험자산의 경우</t>
    <phoneticPr fontId="1" type="noConversion"/>
  </si>
  <si>
    <t>* 두 자산의 비율을 어떻게 하는 것이 가장 좋은 선택일까?</t>
    <phoneticPr fontId="1" type="noConversion"/>
  </si>
  <si>
    <t>최적 포트폴리오의 선택:</t>
    <phoneticPr fontId="1" type="noConversion"/>
  </si>
  <si>
    <t>위험자산들과 무위험자산이 존재하는 경우</t>
    <phoneticPr fontId="1" type="noConversion"/>
  </si>
  <si>
    <t xml:space="preserve">* 정리 </t>
    <phoneticPr fontId="1" type="noConversion"/>
  </si>
  <si>
    <t xml:space="preserve">  - 제 1단계 : 위험자산의 포트폴리오를 선택할때, 모든 투자자는 최적 위험자산 포트폴리오를 선택한다.</t>
    <phoneticPr fontId="1" type="noConversion"/>
  </si>
  <si>
    <t xml:space="preserve">    즉, 위험 자산 포트폴리오 중 최적 위험자산 포트폴리오의 샤프 비율이 가장 큰 포트폴리오를 선택한다.</t>
    <phoneticPr fontId="1" type="noConversion"/>
  </si>
  <si>
    <t xml:space="preserve">  - 제 2단계 : 위험자산 포트폴리오와 무위험자산으로 포트폴리오의 가중치는 투자자의 위험회피 정도에 결정된다.</t>
    <phoneticPr fontId="1" type="noConversion"/>
  </si>
  <si>
    <t xml:space="preserve">  - 이를 분리속성(Separation property)라 하며 1983년 노벨 경제학상 수상자인 James Tobin(1958)이 처음으로 제시했다.</t>
    <phoneticPr fontId="1" type="noConversion"/>
  </si>
  <si>
    <t>CAPM의 가정</t>
    <phoneticPr fontId="1" type="noConversion"/>
  </si>
  <si>
    <t>CAPM의 결론</t>
    <phoneticPr fontId="1" type="noConversion"/>
  </si>
  <si>
    <t>* 자본자산가격 결정모형(CAPM)은 현대 재무학에서 가장 최초로 개발된 모형이다.</t>
    <phoneticPr fontId="1" type="noConversion"/>
  </si>
  <si>
    <t>* CAPM에 의하면 모든 투자자는 위험자산으로서 시장포트폴리오를 보유한다.</t>
    <phoneticPr fontId="1" type="noConversion"/>
  </si>
  <si>
    <t>* CAPM은 자산의 위험에 따라 기대수익률이 어떻게 결정되는지를 보여주는 균형이론이다.</t>
    <phoneticPr fontId="1" type="noConversion"/>
  </si>
  <si>
    <t>* CAPM은 여러 가격결정모형 중 가장 널리 알려진 모형으로 증권의 가치평가, 자본예산, 투자성과평가 등 재무관리 분야 전반에 걸쳐 광범위하게 사용된다.</t>
    <phoneticPr fontId="1" type="noConversion"/>
  </si>
  <si>
    <t>증권시장선 : SML</t>
    <phoneticPr fontId="1" type="noConversion"/>
  </si>
  <si>
    <t>* 증권시장선의 특징</t>
    <phoneticPr fontId="1" type="noConversion"/>
  </si>
  <si>
    <t xml:space="preserve">  - 증권의 기대수익률을 결정함에 있어 오직 베타만이 중요한 역할을 한다.</t>
    <phoneticPr fontId="1" type="noConversion"/>
  </si>
  <si>
    <t xml:space="preserve">  - 증권의 기대수익률은 베타와 선형관계이다.</t>
    <phoneticPr fontId="1" type="noConversion"/>
  </si>
  <si>
    <t xml:space="preserve">  - SML의 기울기인 시장위험프리미엄은 양(+)의 값이다.</t>
    <phoneticPr fontId="1" type="noConversion"/>
  </si>
  <si>
    <t xml:space="preserve">  - SML의 절편은 명목무위험수익률을 나타내며 이 크기는 실질무위험이자율과 예상인플레이션에 의해 결정된다.</t>
    <phoneticPr fontId="1" type="noConversion"/>
  </si>
  <si>
    <t>가치효과와 CAPM</t>
    <phoneticPr fontId="1" type="noConversion"/>
  </si>
  <si>
    <t>* 가치주의 시장베타가 성장주의 시장베타보다 높지 않으므로, CAPM은 가치효과를 설명하지 못한다.</t>
    <phoneticPr fontId="1" type="noConversion"/>
  </si>
  <si>
    <t xml:space="preserve">팩터투자 : 주식시장에서 의미있는 Style Factors </t>
    <phoneticPr fontId="1" type="noConversion"/>
  </si>
  <si>
    <t>* 재무학에서 사용되는 모형들로 수익률이 설명되지 못하는 요인들이 의미있는 style Factor로 간주됨</t>
    <phoneticPr fontId="1" type="noConversion"/>
  </si>
  <si>
    <t>* CAPM 모형이 설명하지 못하는 스타일 요인</t>
    <phoneticPr fontId="1" type="noConversion"/>
  </si>
  <si>
    <t xml:space="preserve">  - Size : 대형주보다 소형주를 선호함</t>
    <phoneticPr fontId="1" type="noConversion"/>
  </si>
  <si>
    <t xml:space="preserve">  - Value : 펀더멘탈에 비해 가격이 싼 주식을 선호함</t>
    <phoneticPr fontId="1" type="noConversion"/>
  </si>
  <si>
    <t xml:space="preserve">   - Momentum: 최근 6~12개월 동안 가격이 많이 상승한 주식을 선호함(그러한 주식들의 수익률이 상대적으로 우수함)</t>
    <phoneticPr fontId="1" type="noConversion"/>
  </si>
  <si>
    <t xml:space="preserve">   - Quality : 이익이 지속적으로 높은 주식을 선호함</t>
    <phoneticPr fontId="1" type="noConversion"/>
  </si>
  <si>
    <t xml:space="preserve">   - Low volatility : 고유변동성이 낮은 주식을 선호함(사실은, 고유변동성이 높은 주식을 기피함)</t>
    <phoneticPr fontId="1" type="noConversion"/>
  </si>
  <si>
    <t>효율적 시장가설의 유형</t>
    <phoneticPr fontId="1" type="noConversion"/>
  </si>
  <si>
    <t>* 증권가격이 반영하는 정보와 효율적 시장가설</t>
    <phoneticPr fontId="1" type="noConversion"/>
  </si>
  <si>
    <t>효율적 시장가설의 실증검증 유형</t>
    <phoneticPr fontId="1" type="noConversion"/>
  </si>
  <si>
    <t>* 효율적 시장가설 실증검증유형의 분류: Fama(1970, 1971)</t>
    <phoneticPr fontId="1" type="noConversion"/>
  </si>
  <si>
    <t>효율적 시장가설 실증검증 유형</t>
  </si>
  <si>
    <t>구체적 연구내용</t>
  </si>
  <si>
    <t>약형 EMH의 검증 (수익률예측능력에 관한 연구)</t>
  </si>
  <si>
    <t>단기수익률의 예측가능성, 장기수익률의 예측가능성</t>
  </si>
  <si>
    <t>준강형 EMH의 검증 (사건 연구)</t>
  </si>
  <si>
    <t>새로운 정보의 발표에 대한 시장 가격의 반응, 이상수익률 현상 등</t>
  </si>
  <si>
    <t>강형 EMH의 검증 (사적 정보에 관한 연구)</t>
  </si>
  <si>
    <t>내부정보의 이용성과 전문투자자들의 투자성과 등</t>
  </si>
  <si>
    <t>자본배분선(Capital Allocation Line, CAL): 위험자산과 무위험자산으로 구성된 포트폴리오로 부터 얻을 수 있는 가능한 위험과 수익률의 조합을 나타낸다.</t>
    <phoneticPr fontId="14" type="noConversion"/>
  </si>
  <si>
    <t>샤프비율(Sharpe ratio): 위험에 대한 보상비율을 나타내며, 포트폴리오 위험(표준편차) 한 단위에 대한 수익률 프리미엄을 나타낸다.</t>
    <phoneticPr fontId="14" type="noConversion"/>
  </si>
  <si>
    <t>사프비율</t>
    <phoneticPr fontId="1" type="noConversion"/>
  </si>
  <si>
    <r>
      <t>=E(r</t>
    </r>
    <r>
      <rPr>
        <b/>
        <sz val="8"/>
        <color theme="1"/>
        <rFont val="맑은 고딕"/>
        <family val="3"/>
        <charset val="129"/>
        <scheme val="minor"/>
      </rPr>
      <t>p</t>
    </r>
    <r>
      <rPr>
        <b/>
        <sz val="11"/>
        <color theme="1"/>
        <rFont val="맑은 고딕"/>
        <family val="2"/>
        <charset val="129"/>
        <scheme val="minor"/>
      </rPr>
      <t xml:space="preserve">) / </t>
    </r>
    <r>
      <rPr>
        <b/>
        <sz val="11"/>
        <color theme="1"/>
        <rFont val="Calibri"/>
        <family val="2"/>
        <charset val="161"/>
      </rPr>
      <t>σ</t>
    </r>
    <r>
      <rPr>
        <b/>
        <sz val="8"/>
        <color theme="1"/>
        <rFont val="맑은 고딕"/>
        <family val="3"/>
        <charset val="129"/>
      </rPr>
      <t>p</t>
    </r>
    <phoneticPr fontId="1" type="noConversion"/>
  </si>
  <si>
    <t>행동재무학이란?</t>
    <phoneticPr fontId="1" type="noConversion"/>
  </si>
  <si>
    <t>* 1980년대 이후 전통적 재무이론이 설명하지 못했던 여러 현상을 설명하기 위해 투자자의 비합리성과 현실 시장의 제약을 고려하는 새로운 시도로 행동재무학(behavioral finance)라 불린다.</t>
    <phoneticPr fontId="1" type="noConversion"/>
  </si>
  <si>
    <t>* 행동재무학의 근간은 인지심리학(cognitive psychology)과 차익거래의 어려움(limits to arbitrage)이다.</t>
    <phoneticPr fontId="1" type="noConversion"/>
  </si>
  <si>
    <t xml:space="preserve">   - 투자자 심리의 비합리성</t>
    <phoneticPr fontId="1" type="noConversion"/>
  </si>
  <si>
    <t xml:space="preserve">       # 정보처리의 비합리성</t>
    <phoneticPr fontId="1" type="noConversion"/>
  </si>
  <si>
    <t xml:space="preserve">       # 행동학적 편의</t>
    <phoneticPr fontId="1" type="noConversion"/>
  </si>
  <si>
    <t xml:space="preserve">   - 차익거래의 한계</t>
    <phoneticPr fontId="1" type="noConversion"/>
  </si>
  <si>
    <t>* 행동재무학에서는 투자자의 특정한 선호나 잘못된 신념과 같은 투자심리로 인해 시장에는 비합리적인 투자자들이 존재한다고 본다.</t>
    <phoneticPr fontId="1" type="noConversion"/>
  </si>
  <si>
    <t>전망이론</t>
    <phoneticPr fontId="1" type="noConversion"/>
  </si>
  <si>
    <t>* 전망이론(prospect Theory)</t>
    <phoneticPr fontId="1" type="noConversion"/>
  </si>
  <si>
    <t>일정성장 배당할인 모형(DIVt+1=(1+g)DIVt)</t>
    <phoneticPr fontId="1" type="noConversion"/>
  </si>
  <si>
    <t>* 일정성장 배당할인 모형</t>
    <phoneticPr fontId="1" type="noConversion"/>
  </si>
  <si>
    <t xml:space="preserve">   - 모든 미래 배당을 예측하기는 어려우므로 일정한 가정이 필요</t>
    <phoneticPr fontId="1" type="noConversion"/>
  </si>
  <si>
    <t xml:space="preserve">   - 매년, g의 비율로 배당이 증가한다고 가정함</t>
    <phoneticPr fontId="1" type="noConversion"/>
  </si>
  <si>
    <r>
      <t xml:space="preserve">     → DIV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, (1+g) DIV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, (1+g)^2 DIV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, ...  </t>
    </r>
    <phoneticPr fontId="1" type="noConversion"/>
  </si>
  <si>
    <t>* 주가</t>
    <phoneticPr fontId="1" type="noConversion"/>
  </si>
  <si>
    <t>배당할인모형의 응용: 기대수익률의 추정</t>
    <phoneticPr fontId="1" type="noConversion"/>
  </si>
  <si>
    <t>* 주식의 기대수익률을 측정하기 위해 CAPM과 같은 모형을 사용할 수 있다.</t>
    <phoneticPr fontId="1" type="noConversion"/>
  </si>
  <si>
    <t>* 또한, 배당할인모형을 이용할 경우에 주식의 기대수익률을 추정할 수 있다.</t>
    <phoneticPr fontId="1" type="noConversion"/>
  </si>
  <si>
    <t>배당할인 모형의 응용: ROE, g, 그리고 주가</t>
    <phoneticPr fontId="1" type="noConversion"/>
  </si>
  <si>
    <t>* 가정</t>
    <phoneticPr fontId="1" type="noConversion"/>
  </si>
  <si>
    <t xml:space="preserve">   - A회사의 주당장부가치는 $25이다.</t>
    <phoneticPr fontId="1" type="noConversion"/>
  </si>
  <si>
    <t xml:space="preserve">   - A회사의 자기자본이익률(ROE)는 20%이다.</t>
    <phoneticPr fontId="1" type="noConversion"/>
  </si>
  <si>
    <t xml:space="preserve">   - 투자자는 A회사의 주식에 대해 12%의 기대수익률을 가짐(r=12%)</t>
    <phoneticPr fontId="1" type="noConversion"/>
  </si>
  <si>
    <t xml:space="preserve">   - A회사의 주당순이익(EPS)는 $5이다.</t>
    <phoneticPr fontId="1" type="noConversion"/>
  </si>
  <si>
    <t>* Case 1 (내부보유율 = 0, 이익을 재투자 하지않는 경우)</t>
    <phoneticPr fontId="1" type="noConversion"/>
  </si>
  <si>
    <t>* Case 3 (내부유보율 =0.4 , ROE=12%, 이익을 재투자하는 경우, ROE = r, g=ROE*0.4=0.12*0.4 =0.048)</t>
    <phoneticPr fontId="1" type="noConversion"/>
  </si>
  <si>
    <t>* Case 2 (내부유보율 = 0.4 , ROE = 20%, 이익을 재투자하는 경우, ROE &gt; r , g =ROE*0.4 =0.2*0.4 =0.08)</t>
    <phoneticPr fontId="1" type="noConversion"/>
  </si>
  <si>
    <t>성장기회의 현재가치(PVGO)</t>
    <phoneticPr fontId="1" type="noConversion"/>
  </si>
  <si>
    <t>* A회사가 재투자 하지 않는다면, P0 = 41.67 (Case1)</t>
    <phoneticPr fontId="1" type="noConversion"/>
  </si>
  <si>
    <t>* A회사가 매년재투자하지만, 재투자로 인한 수익(ROE)가 투자자들의 기대수익률과 같다면, P0 =41.67 (Case 3)</t>
    <phoneticPr fontId="1" type="noConversion"/>
  </si>
  <si>
    <t>* A회사가 매년 재투자하고, 재투자로 인한 수익(ROE)가 투자자들의 기대수익률 보다 크다면, P0=75 (Case 2)</t>
    <phoneticPr fontId="1" type="noConversion"/>
  </si>
  <si>
    <t>* 회사 A주식의 총가치 = 기존자산의 가치 + 성장기회의 현재가치</t>
    <phoneticPr fontId="1" type="noConversion"/>
  </si>
  <si>
    <t>상대적 가치평가 방법 : 비교가치 평가비율</t>
    <phoneticPr fontId="1" type="noConversion"/>
  </si>
  <si>
    <t>* 주가이익비율(PER , P/E 비율)</t>
    <phoneticPr fontId="1" type="noConversion"/>
  </si>
  <si>
    <t xml:space="preserve">   - 주당주가를 주당 순이익(EPS)로 나눈 값이다.</t>
    <phoneticPr fontId="1" type="noConversion"/>
  </si>
  <si>
    <t xml:space="preserve">   - 주가는 추정된 주당 순이익(EPS)에 주가이익비율을 곱해서 얻어진다.</t>
    <phoneticPr fontId="1" type="noConversion"/>
  </si>
  <si>
    <t xml:space="preserve">   - 회사 A의 이론 주가를 계산하기 위해서 A회사가 속한 산업의 평균적인 주가이익비율을 이용한다.</t>
    <phoneticPr fontId="1" type="noConversion"/>
  </si>
  <si>
    <t>* 시장-장부가치 비율(price - book ratio, PBR)</t>
    <phoneticPr fontId="1" type="noConversion"/>
  </si>
  <si>
    <t xml:space="preserve">   - 주당주가를 주당 장부가치로 나눈 값이다.</t>
    <phoneticPr fontId="1" type="noConversion"/>
  </si>
  <si>
    <t>* 주가-현금흐름 비율(price- to- cash flow ratio)</t>
    <phoneticPr fontId="1" type="noConversion"/>
  </si>
  <si>
    <t xml:space="preserve">   - 손익계산서에서 이익은 기업이 선택하는 회계처리 방식에 따라 달라질 수 있다.</t>
    <phoneticPr fontId="1" type="noConversion"/>
  </si>
  <si>
    <t xml:space="preserve">   - 반면에, 실제로 기업에 현금흐름은 회계처리 방식의 영향을 적게 받는다.</t>
    <phoneticPr fontId="1" type="noConversion"/>
  </si>
  <si>
    <t>성과평가 지표들</t>
    <phoneticPr fontId="1" type="noConversion"/>
  </si>
  <si>
    <t>* 수익/위험분석</t>
    <phoneticPr fontId="1" type="noConversion"/>
  </si>
  <si>
    <t>구분</t>
  </si>
  <si>
    <t>1개월</t>
  </si>
  <si>
    <t>3개월</t>
  </si>
  <si>
    <t>6개월</t>
  </si>
  <si>
    <t>1년</t>
  </si>
  <si>
    <t>2년</t>
  </si>
  <si>
    <t>3년</t>
  </si>
  <si>
    <t>평균수익률</t>
  </si>
  <si>
    <t>표준편차</t>
  </si>
  <si>
    <t>시장민감도(β)</t>
  </si>
  <si>
    <t>샤프지수</t>
  </si>
  <si>
    <t>트레이너지수</t>
  </si>
  <si>
    <t>젠센의 알파</t>
  </si>
  <si>
    <t>평균수익률(주간), 표준편차, 알파는 연환산값입니다.</t>
    <phoneticPr fontId="1" type="noConversion"/>
  </si>
  <si>
    <t>운용스타일의 분류</t>
    <phoneticPr fontId="1" type="noConversion"/>
  </si>
  <si>
    <t>* 주식형 펀드</t>
    <phoneticPr fontId="1" type="noConversion"/>
  </si>
  <si>
    <t xml:space="preserve">   - 기업규모(대형주, 중형주, 소형주)</t>
    <phoneticPr fontId="1" type="noConversion"/>
  </si>
  <si>
    <t xml:space="preserve">   - PER, PBR(성장형, 중립형, 가치형)</t>
    <phoneticPr fontId="1" type="noConversion"/>
  </si>
  <si>
    <t>* 채권형 펀드</t>
    <phoneticPr fontId="1" type="noConversion"/>
  </si>
  <si>
    <t xml:space="preserve">   - 신용등급(투자등급, 투기등급)</t>
    <phoneticPr fontId="1" type="noConversion"/>
  </si>
  <si>
    <t xml:space="preserve">   - 듀레이션(단기, 중기, 장기)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</si>
</sst>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sz val="6"/>
      <color theme="1"/>
      <name val="맑은 고딕"/>
      <family val="3"/>
      <charset val="129"/>
      <scheme val="minor"/>
    </font>
    <font>
      <sz val="6"/>
      <color theme="1"/>
      <name val="Calibri"/>
      <family val="2"/>
      <charset val="161"/>
    </font>
    <font>
      <sz val="6"/>
      <color theme="1"/>
      <name val="맑은 고딕"/>
      <family val="3"/>
      <charset val="129"/>
    </font>
    <font>
      <sz val="11"/>
      <color theme="1"/>
      <name val="맑은 고딕"/>
      <family val="2"/>
      <charset val="161"/>
    </font>
    <font>
      <b/>
      <sz val="11"/>
      <name val="맑은 고딕"/>
      <family val="3"/>
      <charset val="129"/>
    </font>
    <font>
      <b/>
      <sz val="11"/>
      <color theme="1"/>
      <name val="D2Coding"/>
      <family val="3"/>
      <charset val="129"/>
    </font>
    <font>
      <sz val="8"/>
      <name val="D2Coding"/>
      <family val="2"/>
      <charset val="129"/>
    </font>
    <font>
      <b/>
      <sz val="11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Calibri"/>
      <family val="2"/>
      <charset val="161"/>
    </font>
    <font>
      <b/>
      <sz val="8"/>
      <color theme="1"/>
      <name val="맑은 고딕"/>
      <family val="3"/>
      <charset val="129"/>
    </font>
    <font>
      <b/>
      <sz val="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/>
    <xf numFmtId="0" fontId="5" fillId="2" borderId="1" xfId="0" applyFont="1" applyFill="1" applyBorder="1" applyAlignment="1">
      <alignment horizontal="center" vertical="top"/>
    </xf>
    <xf numFmtId="180" fontId="0" fillId="0" borderId="1" xfId="0" applyNumberFormat="1" applyBorder="1" applyAlignment="1"/>
    <xf numFmtId="0" fontId="0" fillId="0" borderId="0" xfId="0" applyFill="1" applyBorder="1" applyAlignment="1"/>
    <xf numFmtId="0" fontId="7" fillId="0" borderId="0" xfId="0" applyFont="1">
      <alignment vertical="center"/>
    </xf>
    <xf numFmtId="180" fontId="0" fillId="0" borderId="0" xfId="0" applyNumberForma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0" xfId="0" applyFont="1" applyFill="1">
      <alignment vertical="center"/>
    </xf>
    <xf numFmtId="0" fontId="0" fillId="2" borderId="0" xfId="0" applyFill="1">
      <alignment vertical="center"/>
    </xf>
    <xf numFmtId="0" fontId="15" fillId="2" borderId="0" xfId="0" applyFont="1" applyFill="1">
      <alignment vertical="center"/>
    </xf>
    <xf numFmtId="0" fontId="15" fillId="2" borderId="0" xfId="0" quotePrefix="1" applyFont="1" applyFill="1">
      <alignment vertical="center"/>
    </xf>
    <xf numFmtId="0" fontId="12" fillId="2" borderId="1" xfId="0" applyFont="1" applyFill="1" applyBorder="1" applyAlignment="1">
      <alignment horizontal="center" vertical="top"/>
    </xf>
    <xf numFmtId="0" fontId="19" fillId="0" borderId="0" xfId="0" applyFont="1" applyAlignment="1">
      <alignment horizontal="right"/>
    </xf>
    <xf numFmtId="0" fontId="3" fillId="0" borderId="0" xfId="0" applyFont="1" applyFill="1" applyBorder="1" applyAlignment="1"/>
    <xf numFmtId="0" fontId="3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8</xdr:col>
      <xdr:colOff>184150</xdr:colOff>
      <xdr:row>82</xdr:row>
      <xdr:rowOff>14140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F5697D6-A132-B4DE-6082-5F39453A9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5328900"/>
          <a:ext cx="5899150" cy="238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135</xdr:row>
      <xdr:rowOff>107950</xdr:rowOff>
    </xdr:from>
    <xdr:to>
      <xdr:col>4</xdr:col>
      <xdr:colOff>635000</xdr:colOff>
      <xdr:row>135</xdr:row>
      <xdr:rowOff>114300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CFA1016C-E20F-582B-6A42-9E6591B93726}"/>
            </a:ext>
          </a:extLst>
        </xdr:cNvPr>
        <xdr:cNvCxnSpPr/>
      </xdr:nvCxnSpPr>
      <xdr:spPr>
        <a:xfrm flipV="1">
          <a:off x="2838450" y="29254450"/>
          <a:ext cx="635000" cy="6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142</xdr:row>
      <xdr:rowOff>0</xdr:rowOff>
    </xdr:from>
    <xdr:to>
      <xdr:col>7</xdr:col>
      <xdr:colOff>234980</xdr:colOff>
      <xdr:row>149</xdr:row>
      <xdr:rowOff>31750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168AE00-6C1B-5C1A-5A7F-B41345F03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" y="30657800"/>
          <a:ext cx="420373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215899</xdr:rowOff>
    </xdr:from>
    <xdr:to>
      <xdr:col>7</xdr:col>
      <xdr:colOff>1054100</xdr:colOff>
      <xdr:row>157</xdr:row>
      <xdr:rowOff>90480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9816E0F-04C7-4888-D39D-F631824EA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" y="32816799"/>
          <a:ext cx="5022850" cy="116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3</xdr:col>
      <xdr:colOff>3987800</xdr:colOff>
      <xdr:row>25</xdr:row>
      <xdr:rowOff>211658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85FAE9B-2FE3-D7DA-6CF3-E4B818081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79500"/>
          <a:ext cx="7264400" cy="4529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215899</xdr:rowOff>
    </xdr:from>
    <xdr:to>
      <xdr:col>3</xdr:col>
      <xdr:colOff>2260600</xdr:colOff>
      <xdr:row>51</xdr:row>
      <xdr:rowOff>62922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3049791-F435-3934-022A-04F4B6512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692899"/>
          <a:ext cx="5537200" cy="4380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3</xdr:col>
      <xdr:colOff>4210050</xdr:colOff>
      <xdr:row>74</xdr:row>
      <xdr:rowOff>12700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3DD4B9-D713-E430-380F-AF4A887F8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090400"/>
          <a:ext cx="7486650" cy="389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4</xdr:col>
      <xdr:colOff>558800</xdr:colOff>
      <xdr:row>108</xdr:row>
      <xdr:rowOff>114300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043B8D8-A1D8-DB2A-F4D2-7BABBF268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431000"/>
          <a:ext cx="829945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3</xdr:col>
      <xdr:colOff>3270250</xdr:colOff>
      <xdr:row>142</xdr:row>
      <xdr:rowOff>95250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FF55716-9EB2-E3A6-7E22-A1D3BAC11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555700"/>
          <a:ext cx="6546850" cy="419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3</xdr:col>
      <xdr:colOff>3270250</xdr:colOff>
      <xdr:row>169</xdr:row>
      <xdr:rowOff>133350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EC12ECF-9ED7-7F38-7879-2BDB2DFD9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464500"/>
          <a:ext cx="654685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3</xdr:col>
      <xdr:colOff>3752850</xdr:colOff>
      <xdr:row>205</xdr:row>
      <xdr:rowOff>95250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56C9192-7BD4-4865-61CC-4BD7EFC27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236900"/>
          <a:ext cx="7029450" cy="311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209550</xdr:rowOff>
    </xdr:from>
    <xdr:to>
      <xdr:col>14</xdr:col>
      <xdr:colOff>450850</xdr:colOff>
      <xdr:row>37</xdr:row>
      <xdr:rowOff>25400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80DCA2C-A4F1-B8E4-EB44-A0E1F9ABC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1650"/>
          <a:ext cx="8731250" cy="370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13</xdr:col>
      <xdr:colOff>527050</xdr:colOff>
      <xdr:row>57</xdr:row>
      <xdr:rowOff>146050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24ED4B9-C9B4-6C25-D122-7D745082F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8204200"/>
          <a:ext cx="814705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660399</xdr:colOff>
      <xdr:row>68</xdr:row>
      <xdr:rowOff>0</xdr:rowOff>
    </xdr:from>
    <xdr:to>
      <xdr:col>9</xdr:col>
      <xdr:colOff>129930</xdr:colOff>
      <xdr:row>78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2E79729-49B7-7F63-3A77-4C2353068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399" y="14681200"/>
          <a:ext cx="5108331" cy="222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9</xdr:col>
      <xdr:colOff>298450</xdr:colOff>
      <xdr:row>93</xdr:row>
      <xdr:rowOff>12700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65B7BA9-8285-375F-DB09-5BD607F14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8567400"/>
          <a:ext cx="43116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7</xdr:col>
      <xdr:colOff>488950</xdr:colOff>
      <xdr:row>107</xdr:row>
      <xdr:rowOff>88900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ECB15E1-1C7E-7078-F373-F6B606C87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669500"/>
          <a:ext cx="329565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7</xdr:col>
      <xdr:colOff>387350</xdr:colOff>
      <xdr:row>114</xdr:row>
      <xdr:rowOff>171450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E76A9A3-1CAD-F87F-6BB2-0E3B917BF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964900"/>
          <a:ext cx="31940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7</xdr:col>
      <xdr:colOff>387350</xdr:colOff>
      <xdr:row>121</xdr:row>
      <xdr:rowOff>133350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4C43930-2106-6D23-268A-BC2446E24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476200"/>
          <a:ext cx="3194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6F84-98DD-47F9-92F6-EBE152DCE0E9}">
  <sheetPr>
    <outlinePr showOutlineSymbols="0"/>
  </sheetPr>
  <dimension ref="B2:H164"/>
  <sheetViews>
    <sheetView showOutlineSymbols="0" topLeftCell="A64" workbookViewId="0">
      <selection activeCell="C165" sqref="C165"/>
    </sheetView>
  </sheetViews>
  <sheetFormatPr defaultRowHeight="17" outlineLevelRow="1" x14ac:dyDescent="0.45"/>
  <cols>
    <col min="2" max="2" width="5" bestFit="1" customWidth="1"/>
    <col min="3" max="3" width="9.5" bestFit="1" customWidth="1"/>
    <col min="4" max="4" width="14.08203125" bestFit="1" customWidth="1"/>
    <col min="5" max="5" width="8.4140625" bestFit="1" customWidth="1"/>
    <col min="6" max="6" width="8.08203125" bestFit="1" customWidth="1"/>
    <col min="7" max="7" width="12" bestFit="1" customWidth="1"/>
    <col min="8" max="8" width="17.9140625" bestFit="1" customWidth="1"/>
  </cols>
  <sheetData>
    <row r="2" spans="2:2" x14ac:dyDescent="0.45">
      <c r="B2" s="1" t="s">
        <v>7</v>
      </c>
    </row>
    <row r="5" spans="2:2" x14ac:dyDescent="0.45">
      <c r="B5" s="1" t="s">
        <v>0</v>
      </c>
    </row>
    <row r="7" spans="2:2" x14ac:dyDescent="0.45">
      <c r="B7" t="s">
        <v>1</v>
      </c>
    </row>
    <row r="9" spans="2:2" x14ac:dyDescent="0.45">
      <c r="B9" t="s">
        <v>2</v>
      </c>
    </row>
    <row r="11" spans="2:2" x14ac:dyDescent="0.45">
      <c r="B11" t="s">
        <v>3</v>
      </c>
    </row>
    <row r="13" spans="2:2" x14ac:dyDescent="0.45">
      <c r="B13" t="s">
        <v>4</v>
      </c>
    </row>
    <row r="15" spans="2:2" x14ac:dyDescent="0.45">
      <c r="B15" t="s">
        <v>5</v>
      </c>
    </row>
    <row r="18" spans="2:2" x14ac:dyDescent="0.45">
      <c r="B18" s="1" t="s">
        <v>6</v>
      </c>
    </row>
    <row r="20" spans="2:2" x14ac:dyDescent="0.45">
      <c r="B20" t="s">
        <v>8</v>
      </c>
    </row>
    <row r="22" spans="2:2" x14ac:dyDescent="0.45">
      <c r="B22" t="s">
        <v>9</v>
      </c>
    </row>
    <row r="24" spans="2:2" x14ac:dyDescent="0.45">
      <c r="B24" t="s">
        <v>10</v>
      </c>
    </row>
    <row r="26" spans="2:2" x14ac:dyDescent="0.45">
      <c r="B26" t="s">
        <v>11</v>
      </c>
    </row>
    <row r="29" spans="2:2" x14ac:dyDescent="0.45">
      <c r="B29" s="1" t="s">
        <v>12</v>
      </c>
    </row>
    <row r="31" spans="2:2" x14ac:dyDescent="0.45">
      <c r="B31" t="s">
        <v>13</v>
      </c>
    </row>
    <row r="33" spans="2:2" x14ac:dyDescent="0.45">
      <c r="B33" s="2" t="s">
        <v>14</v>
      </c>
    </row>
    <row r="34" spans="2:2" x14ac:dyDescent="0.45">
      <c r="B34" s="2"/>
    </row>
    <row r="35" spans="2:2" x14ac:dyDescent="0.45">
      <c r="B35" t="s">
        <v>15</v>
      </c>
    </row>
    <row r="37" spans="2:2" x14ac:dyDescent="0.45">
      <c r="B37" t="s">
        <v>17</v>
      </c>
    </row>
    <row r="38" spans="2:2" x14ac:dyDescent="0.45">
      <c r="B38" t="s">
        <v>16</v>
      </c>
    </row>
    <row r="39" spans="2:2" x14ac:dyDescent="0.45">
      <c r="B39" t="s">
        <v>18</v>
      </c>
    </row>
    <row r="41" spans="2:2" x14ac:dyDescent="0.45">
      <c r="B41" t="s">
        <v>20</v>
      </c>
    </row>
    <row r="43" spans="2:2" x14ac:dyDescent="0.45">
      <c r="B43" t="s">
        <v>19</v>
      </c>
    </row>
    <row r="46" spans="2:2" x14ac:dyDescent="0.45">
      <c r="B46" s="1" t="s">
        <v>21</v>
      </c>
    </row>
    <row r="48" spans="2:2" x14ac:dyDescent="0.45">
      <c r="B48" t="s">
        <v>22</v>
      </c>
    </row>
    <row r="50" spans="2:6" x14ac:dyDescent="0.45">
      <c r="C50" s="5"/>
      <c r="D50" s="5"/>
      <c r="E50" s="6" t="s">
        <v>34</v>
      </c>
      <c r="F50" s="7"/>
    </row>
    <row r="51" spans="2:6" x14ac:dyDescent="0.45">
      <c r="C51" s="5" t="s">
        <v>24</v>
      </c>
      <c r="D51" s="5" t="s">
        <v>31</v>
      </c>
      <c r="E51" s="5" t="s">
        <v>32</v>
      </c>
      <c r="F51" s="5" t="s">
        <v>33</v>
      </c>
    </row>
    <row r="52" spans="2:6" x14ac:dyDescent="0.45">
      <c r="C52" s="3" t="s">
        <v>26</v>
      </c>
      <c r="D52" s="3">
        <v>0.3</v>
      </c>
      <c r="E52" s="3">
        <v>-8</v>
      </c>
      <c r="F52" s="3">
        <v>15</v>
      </c>
    </row>
    <row r="53" spans="2:6" x14ac:dyDescent="0.45">
      <c r="C53" s="3" t="s">
        <v>28</v>
      </c>
      <c r="D53" s="3">
        <v>0.4</v>
      </c>
      <c r="E53" s="3">
        <v>5</v>
      </c>
      <c r="F53" s="3">
        <v>5</v>
      </c>
    </row>
    <row r="54" spans="2:6" x14ac:dyDescent="0.45">
      <c r="C54" s="3" t="s">
        <v>30</v>
      </c>
      <c r="D54" s="3">
        <v>0.3</v>
      </c>
      <c r="E54" s="3">
        <v>18</v>
      </c>
      <c r="F54" s="3">
        <v>-15</v>
      </c>
    </row>
    <row r="56" spans="2:6" x14ac:dyDescent="0.45">
      <c r="B56" t="s">
        <v>35</v>
      </c>
    </row>
    <row r="58" spans="2:6" x14ac:dyDescent="0.45">
      <c r="B58" t="s">
        <v>36</v>
      </c>
    </row>
    <row r="60" spans="2:6" x14ac:dyDescent="0.45">
      <c r="D60" t="s">
        <v>37</v>
      </c>
    </row>
    <row r="62" spans="2:6" x14ac:dyDescent="0.45">
      <c r="B62" t="s">
        <v>38</v>
      </c>
      <c r="E62">
        <f>E52*D52+E53*D53+E54*D54</f>
        <v>5</v>
      </c>
    </row>
    <row r="63" spans="2:6" x14ac:dyDescent="0.45">
      <c r="B63" t="s">
        <v>39</v>
      </c>
      <c r="E63">
        <f>F52*D52+F53*D53+F54*D54</f>
        <v>2</v>
      </c>
    </row>
    <row r="65" spans="2:2" x14ac:dyDescent="0.45">
      <c r="B65" s="1" t="s">
        <v>40</v>
      </c>
    </row>
    <row r="67" spans="2:2" x14ac:dyDescent="0.45">
      <c r="B67" t="s">
        <v>41</v>
      </c>
    </row>
    <row r="68" spans="2:2" x14ac:dyDescent="0.45">
      <c r="B68" t="s">
        <v>42</v>
      </c>
    </row>
    <row r="70" spans="2:2" x14ac:dyDescent="0.45">
      <c r="B70" t="s">
        <v>43</v>
      </c>
    </row>
    <row r="85" spans="2:8" x14ac:dyDescent="0.45">
      <c r="B85" t="s">
        <v>44</v>
      </c>
    </row>
    <row r="87" spans="2:8" x14ac:dyDescent="0.45">
      <c r="C87" t="s">
        <v>45</v>
      </c>
    </row>
    <row r="89" spans="2:8" x14ac:dyDescent="0.45">
      <c r="B89" t="s">
        <v>46</v>
      </c>
    </row>
    <row r="91" spans="2:8" x14ac:dyDescent="0.45">
      <c r="B91" s="9" t="s">
        <v>23</v>
      </c>
      <c r="C91" s="9" t="s">
        <v>47</v>
      </c>
      <c r="D91" s="9" t="s">
        <v>48</v>
      </c>
      <c r="E91" s="9" t="s">
        <v>49</v>
      </c>
      <c r="F91" s="9" t="s">
        <v>50</v>
      </c>
      <c r="G91" s="9" t="s">
        <v>51</v>
      </c>
      <c r="H91" s="9" t="s">
        <v>52</v>
      </c>
    </row>
    <row r="92" spans="2:8" outlineLevel="1" x14ac:dyDescent="0.45">
      <c r="B92" s="8" t="s">
        <v>25</v>
      </c>
      <c r="C92" s="10">
        <v>0.3</v>
      </c>
      <c r="D92" s="8">
        <v>-8</v>
      </c>
      <c r="E92" s="8">
        <v>-2.4</v>
      </c>
      <c r="F92" s="8">
        <v>-13</v>
      </c>
      <c r="G92" s="8">
        <v>169</v>
      </c>
      <c r="H92" s="8">
        <v>50.7</v>
      </c>
    </row>
    <row r="93" spans="2:8" outlineLevel="1" x14ac:dyDescent="0.45">
      <c r="B93" s="8" t="s">
        <v>27</v>
      </c>
      <c r="C93" s="10">
        <v>0.4</v>
      </c>
      <c r="D93" s="8">
        <v>5</v>
      </c>
      <c r="E93" s="8">
        <v>2</v>
      </c>
      <c r="F93" s="8">
        <v>0</v>
      </c>
      <c r="G93" s="8">
        <v>0</v>
      </c>
      <c r="H93" s="8">
        <v>0</v>
      </c>
    </row>
    <row r="94" spans="2:8" outlineLevel="1" x14ac:dyDescent="0.45">
      <c r="B94" s="8" t="s">
        <v>29</v>
      </c>
      <c r="C94" s="10">
        <v>0.3</v>
      </c>
      <c r="D94" s="8">
        <v>18</v>
      </c>
      <c r="E94" s="8">
        <v>5.4</v>
      </c>
      <c r="F94" s="8">
        <v>13</v>
      </c>
      <c r="G94" s="8">
        <v>169</v>
      </c>
      <c r="H94" s="8">
        <v>50.7</v>
      </c>
    </row>
    <row r="95" spans="2:8" x14ac:dyDescent="0.45">
      <c r="B95" s="8" t="s">
        <v>53</v>
      </c>
      <c r="C95" s="10">
        <v>1</v>
      </c>
      <c r="D95" s="8" t="s">
        <v>54</v>
      </c>
      <c r="E95" s="8">
        <f>SUM(E92:E94)</f>
        <v>5</v>
      </c>
      <c r="F95" s="8" t="s">
        <v>54</v>
      </c>
      <c r="G95" s="8" t="s">
        <v>54</v>
      </c>
      <c r="H95" s="8">
        <v>101.4</v>
      </c>
    </row>
    <row r="97" spans="2:3" x14ac:dyDescent="0.45">
      <c r="B97" s="11" t="s">
        <v>55</v>
      </c>
    </row>
    <row r="98" spans="2:3" x14ac:dyDescent="0.45">
      <c r="B98" s="12" t="s">
        <v>56</v>
      </c>
      <c r="C98">
        <f>SQRT(H95)</f>
        <v>10.069756700139283</v>
      </c>
    </row>
    <row r="101" spans="2:3" x14ac:dyDescent="0.45">
      <c r="B101" s="1" t="s">
        <v>57</v>
      </c>
    </row>
    <row r="103" spans="2:3" x14ac:dyDescent="0.45">
      <c r="B103" t="s">
        <v>58</v>
      </c>
    </row>
    <row r="105" spans="2:3" x14ac:dyDescent="0.45">
      <c r="B105" t="s">
        <v>59</v>
      </c>
    </row>
    <row r="107" spans="2:3" x14ac:dyDescent="0.45">
      <c r="B107" t="s">
        <v>63</v>
      </c>
    </row>
    <row r="108" spans="2:3" x14ac:dyDescent="0.45">
      <c r="B108" t="s">
        <v>60</v>
      </c>
    </row>
    <row r="109" spans="2:3" x14ac:dyDescent="0.45">
      <c r="B109" t="s">
        <v>61</v>
      </c>
    </row>
    <row r="111" spans="2:3" x14ac:dyDescent="0.45">
      <c r="B111" t="s">
        <v>62</v>
      </c>
    </row>
    <row r="113" spans="2:6" x14ac:dyDescent="0.45">
      <c r="C113" t="s">
        <v>64</v>
      </c>
    </row>
    <row r="115" spans="2:6" x14ac:dyDescent="0.45">
      <c r="B115" t="s">
        <v>65</v>
      </c>
    </row>
    <row r="117" spans="2:6" x14ac:dyDescent="0.45">
      <c r="B117" t="s">
        <v>66</v>
      </c>
    </row>
    <row r="119" spans="2:6" x14ac:dyDescent="0.45">
      <c r="C119" s="5"/>
      <c r="D119" s="5"/>
      <c r="E119" s="6" t="s">
        <v>34</v>
      </c>
      <c r="F119" s="7"/>
    </row>
    <row r="120" spans="2:6" x14ac:dyDescent="0.45">
      <c r="C120" s="5" t="s">
        <v>24</v>
      </c>
      <c r="D120" s="5" t="s">
        <v>31</v>
      </c>
      <c r="E120" s="5" t="s">
        <v>32</v>
      </c>
      <c r="F120" s="5" t="s">
        <v>33</v>
      </c>
    </row>
    <row r="121" spans="2:6" x14ac:dyDescent="0.45">
      <c r="C121" s="3" t="s">
        <v>26</v>
      </c>
      <c r="D121" s="3">
        <v>0.3</v>
      </c>
      <c r="E121" s="3">
        <v>-8</v>
      </c>
      <c r="F121" s="3">
        <v>15</v>
      </c>
    </row>
    <row r="122" spans="2:6" x14ac:dyDescent="0.45">
      <c r="C122" s="3" t="s">
        <v>28</v>
      </c>
      <c r="D122" s="3">
        <v>0.4</v>
      </c>
      <c r="E122" s="3">
        <v>5</v>
      </c>
      <c r="F122" s="3">
        <v>5</v>
      </c>
    </row>
    <row r="123" spans="2:6" x14ac:dyDescent="0.45">
      <c r="C123" s="3" t="s">
        <v>30</v>
      </c>
      <c r="D123" s="3">
        <v>0.3</v>
      </c>
      <c r="E123" s="3">
        <v>18</v>
      </c>
      <c r="F123" s="3">
        <v>-15</v>
      </c>
    </row>
    <row r="126" spans="2:6" x14ac:dyDescent="0.45">
      <c r="B126" t="s">
        <v>67</v>
      </c>
    </row>
    <row r="128" spans="2:6" x14ac:dyDescent="0.45">
      <c r="C128" t="s">
        <v>68</v>
      </c>
      <c r="D128">
        <f>E121*D121+E122*D122+E123*D123</f>
        <v>5</v>
      </c>
    </row>
    <row r="129" spans="2:6" x14ac:dyDescent="0.45">
      <c r="C129" t="s">
        <v>69</v>
      </c>
      <c r="D129">
        <f>F121*D121+F122*D122+F123*D123</f>
        <v>2</v>
      </c>
    </row>
    <row r="130" spans="2:6" x14ac:dyDescent="0.45">
      <c r="C130" s="12" t="s">
        <v>70</v>
      </c>
      <c r="D130" s="13">
        <f>SQRT((E121-D128)^2*D121+(E122-D128)^2*D122+(E123-D128)^2*D123)</f>
        <v>10.069756700139283</v>
      </c>
    </row>
    <row r="131" spans="2:6" x14ac:dyDescent="0.45">
      <c r="C131" s="12" t="s">
        <v>71</v>
      </c>
      <c r="D131">
        <f>SQRT((F121-D129)^2*D121+(F122-D129)^2*D122+(F123-D129)^2*D123)</f>
        <v>11.874342087037917</v>
      </c>
    </row>
    <row r="133" spans="2:6" x14ac:dyDescent="0.45">
      <c r="B133" t="s">
        <v>72</v>
      </c>
    </row>
    <row r="135" spans="2:6" x14ac:dyDescent="0.45">
      <c r="C135" t="s">
        <v>73</v>
      </c>
      <c r="D135">
        <f>((E121-D128)*(F121-D129)*D121+(E122-D128)*(F122-D129)*D122+(E123-D128)*(F123-D129)*D123)</f>
        <v>-117</v>
      </c>
    </row>
    <row r="136" spans="2:6" x14ac:dyDescent="0.45">
      <c r="C136" s="12" t="s">
        <v>74</v>
      </c>
      <c r="D136">
        <f>D135/(D130*D131)</f>
        <v>-0.97849210958016342</v>
      </c>
      <c r="F136" t="s">
        <v>75</v>
      </c>
    </row>
    <row r="139" spans="2:6" x14ac:dyDescent="0.45">
      <c r="B139" t="s">
        <v>76</v>
      </c>
    </row>
    <row r="141" spans="2:6" x14ac:dyDescent="0.45">
      <c r="B141" t="s">
        <v>77</v>
      </c>
    </row>
    <row r="151" spans="2:4" x14ac:dyDescent="0.45">
      <c r="B151" t="s">
        <v>78</v>
      </c>
    </row>
    <row r="160" spans="2:4" x14ac:dyDescent="0.45">
      <c r="C160" s="14" t="s">
        <v>79</v>
      </c>
      <c r="D160">
        <f>((0.6)^2)*(D130^2)+((0.4)^2)*(D131^2)+2*(0.6)*(0.4)*D135</f>
        <v>2.9040000000000106</v>
      </c>
    </row>
    <row r="161" spans="3:4" x14ac:dyDescent="0.45">
      <c r="C161" s="12" t="s">
        <v>80</v>
      </c>
      <c r="D161">
        <f>SQRT(D160)</f>
        <v>1.7041126723312665</v>
      </c>
    </row>
    <row r="163" spans="3:4" x14ac:dyDescent="0.45">
      <c r="C163" t="s">
        <v>16</v>
      </c>
    </row>
    <row r="164" spans="3:4" x14ac:dyDescent="0.45">
      <c r="C164">
        <f>100/(10*20)</f>
        <v>0.5</v>
      </c>
    </row>
  </sheetData>
  <mergeCells count="2">
    <mergeCell ref="E119:F119"/>
    <mergeCell ref="E50:F5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8124-AF3D-4F4A-933A-9BDC066730CF}">
  <dimension ref="B2:S215"/>
  <sheetViews>
    <sheetView topLeftCell="C199" zoomScale="85" zoomScaleNormal="85" workbookViewId="0">
      <selection activeCell="C210" sqref="C210"/>
    </sheetView>
  </sheetViews>
  <sheetFormatPr defaultRowHeight="17" x14ac:dyDescent="0.45"/>
  <cols>
    <col min="3" max="3" width="43" bestFit="1" customWidth="1"/>
    <col min="4" max="4" width="58.58203125" bestFit="1" customWidth="1"/>
  </cols>
  <sheetData>
    <row r="2" spans="2:2" x14ac:dyDescent="0.45">
      <c r="B2" t="s">
        <v>81</v>
      </c>
    </row>
    <row r="4" spans="2:2" x14ac:dyDescent="0.45">
      <c r="B4" t="s">
        <v>82</v>
      </c>
    </row>
    <row r="28" spans="2:2" x14ac:dyDescent="0.45">
      <c r="B28" t="s">
        <v>83</v>
      </c>
    </row>
    <row r="30" spans="2:2" x14ac:dyDescent="0.45">
      <c r="B30" t="s">
        <v>84</v>
      </c>
    </row>
    <row r="54" spans="2:19" x14ac:dyDescent="0.45">
      <c r="B54" t="s">
        <v>85</v>
      </c>
    </row>
    <row r="55" spans="2:19" x14ac:dyDescent="0.45">
      <c r="B55" t="s">
        <v>86</v>
      </c>
    </row>
    <row r="60" spans="2:19" x14ac:dyDescent="0.45">
      <c r="E60" s="17" t="s">
        <v>126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8"/>
    </row>
    <row r="62" spans="2:19" x14ac:dyDescent="0.45">
      <c r="E62" s="17" t="s">
        <v>127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8"/>
    </row>
    <row r="64" spans="2:19" x14ac:dyDescent="0.45">
      <c r="E64" s="19" t="s">
        <v>128</v>
      </c>
      <c r="F64" s="20" t="s">
        <v>129</v>
      </c>
      <c r="G64" s="19"/>
    </row>
    <row r="76" spans="2:2" x14ac:dyDescent="0.45">
      <c r="B76" t="s">
        <v>85</v>
      </c>
    </row>
    <row r="77" spans="2:2" x14ac:dyDescent="0.45">
      <c r="B77" t="s">
        <v>86</v>
      </c>
    </row>
    <row r="79" spans="2:2" x14ac:dyDescent="0.45">
      <c r="B79" t="s">
        <v>87</v>
      </c>
    </row>
    <row r="81" spans="2:2" x14ac:dyDescent="0.45">
      <c r="B81" t="s">
        <v>88</v>
      </c>
    </row>
    <row r="82" spans="2:2" x14ac:dyDescent="0.45">
      <c r="B82" t="s">
        <v>89</v>
      </c>
    </row>
    <row r="84" spans="2:2" x14ac:dyDescent="0.45">
      <c r="B84" t="s">
        <v>90</v>
      </c>
    </row>
    <row r="86" spans="2:2" x14ac:dyDescent="0.45">
      <c r="B86" t="s">
        <v>91</v>
      </c>
    </row>
    <row r="89" spans="2:2" x14ac:dyDescent="0.45">
      <c r="B89" t="s">
        <v>92</v>
      </c>
    </row>
    <row r="111" spans="2:2" x14ac:dyDescent="0.45">
      <c r="B111" t="s">
        <v>93</v>
      </c>
    </row>
    <row r="113" spans="2:2" x14ac:dyDescent="0.45">
      <c r="B113" t="s">
        <v>94</v>
      </c>
    </row>
    <row r="115" spans="2:2" x14ac:dyDescent="0.45">
      <c r="B115" t="s">
        <v>95</v>
      </c>
    </row>
    <row r="117" spans="2:2" x14ac:dyDescent="0.45">
      <c r="B117" t="s">
        <v>96</v>
      </c>
    </row>
    <row r="119" spans="2:2" x14ac:dyDescent="0.45">
      <c r="B119" t="s">
        <v>97</v>
      </c>
    </row>
    <row r="122" spans="2:2" x14ac:dyDescent="0.45">
      <c r="B122" s="1" t="s">
        <v>98</v>
      </c>
    </row>
    <row r="145" spans="2:3" x14ac:dyDescent="0.45">
      <c r="B145" t="s">
        <v>99</v>
      </c>
    </row>
    <row r="147" spans="2:3" x14ac:dyDescent="0.45">
      <c r="B147" t="s">
        <v>100</v>
      </c>
    </row>
    <row r="148" spans="2:3" x14ac:dyDescent="0.45">
      <c r="B148" t="s">
        <v>101</v>
      </c>
    </row>
    <row r="150" spans="2:3" x14ac:dyDescent="0.45">
      <c r="B150" t="s">
        <v>102</v>
      </c>
    </row>
    <row r="151" spans="2:3" x14ac:dyDescent="0.45">
      <c r="B151" t="s">
        <v>103</v>
      </c>
    </row>
    <row r="154" spans="2:3" x14ac:dyDescent="0.45">
      <c r="B154" s="1" t="s">
        <v>104</v>
      </c>
      <c r="C154" s="1"/>
    </row>
    <row r="172" spans="2:2" x14ac:dyDescent="0.45">
      <c r="B172" t="s">
        <v>105</v>
      </c>
    </row>
    <row r="175" spans="2:2" x14ac:dyDescent="0.45">
      <c r="B175" s="1" t="s">
        <v>106</v>
      </c>
    </row>
    <row r="177" spans="2:2" x14ac:dyDescent="0.45">
      <c r="B177" t="s">
        <v>107</v>
      </c>
    </row>
    <row r="179" spans="2:2" x14ac:dyDescent="0.45">
      <c r="B179" t="s">
        <v>108</v>
      </c>
    </row>
    <row r="180" spans="2:2" x14ac:dyDescent="0.45">
      <c r="B180" t="s">
        <v>109</v>
      </c>
    </row>
    <row r="181" spans="2:2" x14ac:dyDescent="0.45">
      <c r="B181" t="s">
        <v>110</v>
      </c>
    </row>
    <row r="183" spans="2:2" x14ac:dyDescent="0.45">
      <c r="B183" t="s">
        <v>108</v>
      </c>
    </row>
    <row r="184" spans="2:2" x14ac:dyDescent="0.45">
      <c r="B184" t="s">
        <v>111</v>
      </c>
    </row>
    <row r="185" spans="2:2" x14ac:dyDescent="0.45">
      <c r="B185" t="s">
        <v>112</v>
      </c>
    </row>
    <row r="186" spans="2:2" x14ac:dyDescent="0.45">
      <c r="B186" t="s">
        <v>113</v>
      </c>
    </row>
    <row r="188" spans="2:2" x14ac:dyDescent="0.45">
      <c r="B188" s="1" t="s">
        <v>114</v>
      </c>
    </row>
    <row r="190" spans="2:2" x14ac:dyDescent="0.45">
      <c r="B190" t="s">
        <v>115</v>
      </c>
    </row>
    <row r="208" spans="2:2" x14ac:dyDescent="0.45">
      <c r="B208" s="1" t="s">
        <v>116</v>
      </c>
    </row>
    <row r="210" spans="2:4" x14ac:dyDescent="0.45">
      <c r="B210" t="s">
        <v>117</v>
      </c>
    </row>
    <row r="212" spans="2:4" s="15" customFormat="1" ht="40" customHeight="1" x14ac:dyDescent="0.45">
      <c r="C212" s="16" t="s">
        <v>118</v>
      </c>
      <c r="D212" s="16" t="s">
        <v>119</v>
      </c>
    </row>
    <row r="213" spans="2:4" s="15" customFormat="1" ht="40" customHeight="1" x14ac:dyDescent="0.45">
      <c r="C213" s="4" t="s">
        <v>120</v>
      </c>
      <c r="D213" s="4" t="s">
        <v>121</v>
      </c>
    </row>
    <row r="214" spans="2:4" s="15" customFormat="1" ht="40" customHeight="1" x14ac:dyDescent="0.45">
      <c r="C214" s="4" t="s">
        <v>122</v>
      </c>
      <c r="D214" s="4" t="s">
        <v>123</v>
      </c>
    </row>
    <row r="215" spans="2:4" s="15" customFormat="1" ht="40" customHeight="1" x14ac:dyDescent="0.45">
      <c r="C215" s="4" t="s">
        <v>124</v>
      </c>
      <c r="D215" s="4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8891-33A9-4E70-B348-5FB4D001759D}">
  <dimension ref="B2:L169"/>
  <sheetViews>
    <sheetView tabSelected="1" topLeftCell="A55" workbookViewId="0">
      <selection activeCell="H66" sqref="H66"/>
    </sheetView>
  </sheetViews>
  <sheetFormatPr defaultRowHeight="17" x14ac:dyDescent="0.45"/>
  <cols>
    <col min="2" max="2" width="12.6640625" bestFit="1" customWidth="1"/>
    <col min="3" max="5" width="7.9140625" bestFit="1" customWidth="1"/>
    <col min="6" max="6" width="6.9140625" bestFit="1" customWidth="1"/>
    <col min="7" max="7" width="6.1640625" bestFit="1" customWidth="1"/>
    <col min="8" max="8" width="7.1640625" customWidth="1"/>
  </cols>
  <sheetData>
    <row r="2" spans="2:12" x14ac:dyDescent="0.45">
      <c r="B2" s="1" t="s">
        <v>130</v>
      </c>
    </row>
    <row r="4" spans="2:12" x14ac:dyDescent="0.45">
      <c r="B4" t="s">
        <v>131</v>
      </c>
    </row>
    <row r="6" spans="2:12" x14ac:dyDescent="0.45">
      <c r="B6" s="24" t="s">
        <v>132</v>
      </c>
      <c r="C6" s="24"/>
      <c r="D6" s="24"/>
      <c r="E6" s="24"/>
      <c r="F6" s="24"/>
      <c r="G6" s="24"/>
      <c r="H6" s="24"/>
      <c r="I6" s="24"/>
      <c r="J6" s="24"/>
      <c r="K6" s="24"/>
      <c r="L6" s="24"/>
    </row>
    <row r="8" spans="2:12" x14ac:dyDescent="0.45">
      <c r="B8" t="s">
        <v>133</v>
      </c>
    </row>
    <row r="9" spans="2:12" x14ac:dyDescent="0.45">
      <c r="B9" t="s">
        <v>134</v>
      </c>
    </row>
    <row r="10" spans="2:12" x14ac:dyDescent="0.45">
      <c r="B10" t="s">
        <v>135</v>
      </c>
    </row>
    <row r="12" spans="2:12" x14ac:dyDescent="0.45">
      <c r="B12" t="s">
        <v>136</v>
      </c>
    </row>
    <row r="14" spans="2:12" x14ac:dyDescent="0.45">
      <c r="B14" t="s">
        <v>137</v>
      </c>
    </row>
    <row r="17" spans="2:2" x14ac:dyDescent="0.45">
      <c r="B17" s="1" t="s">
        <v>138</v>
      </c>
    </row>
    <row r="19" spans="2:2" x14ac:dyDescent="0.45">
      <c r="B19" t="s">
        <v>139</v>
      </c>
    </row>
    <row r="60" spans="2:2" x14ac:dyDescent="0.45">
      <c r="B60" s="1" t="s">
        <v>140</v>
      </c>
    </row>
    <row r="62" spans="2:2" x14ac:dyDescent="0.45">
      <c r="B62" t="s">
        <v>141</v>
      </c>
    </row>
    <row r="63" spans="2:2" x14ac:dyDescent="0.45">
      <c r="B63" t="s">
        <v>142</v>
      </c>
    </row>
    <row r="64" spans="2:2" x14ac:dyDescent="0.45">
      <c r="B64" t="s">
        <v>143</v>
      </c>
    </row>
    <row r="65" spans="2:2" x14ac:dyDescent="0.45">
      <c r="B65" t="s">
        <v>144</v>
      </c>
    </row>
    <row r="67" spans="2:2" x14ac:dyDescent="0.45">
      <c r="B67" t="s">
        <v>145</v>
      </c>
    </row>
    <row r="81" spans="2:2" x14ac:dyDescent="0.45">
      <c r="B81" s="1" t="s">
        <v>146</v>
      </c>
    </row>
    <row r="83" spans="2:2" x14ac:dyDescent="0.45">
      <c r="B83" t="s">
        <v>147</v>
      </c>
    </row>
    <row r="85" spans="2:2" x14ac:dyDescent="0.45">
      <c r="B85" t="s">
        <v>148</v>
      </c>
    </row>
    <row r="96" spans="2:2" x14ac:dyDescent="0.45">
      <c r="B96" s="1" t="s">
        <v>149</v>
      </c>
    </row>
    <row r="98" spans="2:9" x14ac:dyDescent="0.45">
      <c r="B98" t="s">
        <v>150</v>
      </c>
    </row>
    <row r="99" spans="2:9" x14ac:dyDescent="0.45">
      <c r="B99" t="s">
        <v>151</v>
      </c>
    </row>
    <row r="100" spans="2:9" x14ac:dyDescent="0.45">
      <c r="B100" t="s">
        <v>152</v>
      </c>
    </row>
    <row r="101" spans="2:9" x14ac:dyDescent="0.45">
      <c r="B101" t="s">
        <v>153</v>
      </c>
    </row>
    <row r="102" spans="2:9" x14ac:dyDescent="0.45">
      <c r="B102" t="s">
        <v>154</v>
      </c>
    </row>
    <row r="104" spans="2:9" x14ac:dyDescent="0.45">
      <c r="B104" t="s">
        <v>155</v>
      </c>
    </row>
    <row r="107" spans="2:9" x14ac:dyDescent="0.45">
      <c r="I107">
        <f>5/0.12</f>
        <v>41.666666666666671</v>
      </c>
    </row>
    <row r="110" spans="2:9" x14ac:dyDescent="0.45">
      <c r="B110" t="s">
        <v>157</v>
      </c>
    </row>
    <row r="113" spans="2:9" x14ac:dyDescent="0.45">
      <c r="I113">
        <f>(5*0.6)/(0.12-0.08)</f>
        <v>75.000000000000014</v>
      </c>
    </row>
    <row r="117" spans="2:9" x14ac:dyDescent="0.45">
      <c r="B117" t="s">
        <v>156</v>
      </c>
    </row>
    <row r="120" spans="2:9" x14ac:dyDescent="0.45">
      <c r="I120">
        <f>(5*0.6)/(0.12-0.048)</f>
        <v>41.666666666666671</v>
      </c>
    </row>
    <row r="124" spans="2:9" x14ac:dyDescent="0.45">
      <c r="B124" s="1" t="s">
        <v>158</v>
      </c>
      <c r="C124" s="1"/>
      <c r="D124" s="1"/>
    </row>
    <row r="126" spans="2:9" x14ac:dyDescent="0.45">
      <c r="B126" t="s">
        <v>159</v>
      </c>
    </row>
    <row r="128" spans="2:9" x14ac:dyDescent="0.45">
      <c r="B128" t="s">
        <v>160</v>
      </c>
    </row>
    <row r="130" spans="2:2" x14ac:dyDescent="0.45">
      <c r="B130" t="s">
        <v>161</v>
      </c>
    </row>
    <row r="132" spans="2:2" x14ac:dyDescent="0.45">
      <c r="B132" t="s">
        <v>162</v>
      </c>
    </row>
    <row r="134" spans="2:2" x14ac:dyDescent="0.45">
      <c r="B134" s="1" t="s">
        <v>163</v>
      </c>
    </row>
    <row r="136" spans="2:2" x14ac:dyDescent="0.45">
      <c r="B136" t="s">
        <v>164</v>
      </c>
    </row>
    <row r="137" spans="2:2" x14ac:dyDescent="0.45">
      <c r="B137" t="s">
        <v>165</v>
      </c>
    </row>
    <row r="138" spans="2:2" x14ac:dyDescent="0.45">
      <c r="B138" t="s">
        <v>166</v>
      </c>
    </row>
    <row r="139" spans="2:2" x14ac:dyDescent="0.45">
      <c r="B139" t="s">
        <v>167</v>
      </c>
    </row>
    <row r="141" spans="2:2" x14ac:dyDescent="0.45">
      <c r="B141" t="s">
        <v>168</v>
      </c>
    </row>
    <row r="142" spans="2:2" x14ac:dyDescent="0.45">
      <c r="B142" t="s">
        <v>169</v>
      </c>
    </row>
    <row r="144" spans="2:2" x14ac:dyDescent="0.45">
      <c r="B144" t="s">
        <v>170</v>
      </c>
    </row>
    <row r="145" spans="2:8" x14ac:dyDescent="0.45">
      <c r="B145" t="s">
        <v>171</v>
      </c>
    </row>
    <row r="146" spans="2:8" x14ac:dyDescent="0.45">
      <c r="B146" t="s">
        <v>172</v>
      </c>
    </row>
    <row r="149" spans="2:8" x14ac:dyDescent="0.45">
      <c r="B149" s="1" t="s">
        <v>173</v>
      </c>
    </row>
    <row r="151" spans="2:8" x14ac:dyDescent="0.45">
      <c r="B151" t="s">
        <v>174</v>
      </c>
    </row>
    <row r="152" spans="2:8" x14ac:dyDescent="0.2">
      <c r="H152" s="22" t="s">
        <v>188</v>
      </c>
    </row>
    <row r="153" spans="2:8" x14ac:dyDescent="0.45">
      <c r="B153" s="21" t="s">
        <v>175</v>
      </c>
      <c r="C153" s="21" t="s">
        <v>176</v>
      </c>
      <c r="D153" s="21" t="s">
        <v>177</v>
      </c>
      <c r="E153" s="21" t="s">
        <v>178</v>
      </c>
      <c r="F153" s="21" t="s">
        <v>179</v>
      </c>
      <c r="G153" s="21" t="s">
        <v>180</v>
      </c>
      <c r="H153" s="21" t="s">
        <v>181</v>
      </c>
    </row>
    <row r="154" spans="2:8" x14ac:dyDescent="0.45">
      <c r="B154" s="8" t="s">
        <v>182</v>
      </c>
      <c r="C154" s="8">
        <v>-407.99</v>
      </c>
      <c r="D154" s="8">
        <v>-195.66</v>
      </c>
      <c r="E154" s="8">
        <v>-114.22</v>
      </c>
      <c r="F154" s="8">
        <v>-99.24</v>
      </c>
      <c r="G154" s="8">
        <v>-7.0000000000000007E-2</v>
      </c>
      <c r="H154" s="8">
        <v>0</v>
      </c>
    </row>
    <row r="155" spans="2:8" x14ac:dyDescent="0.45">
      <c r="B155" s="8" t="s">
        <v>183</v>
      </c>
      <c r="C155" s="8">
        <v>86.56</v>
      </c>
      <c r="D155" s="8">
        <v>54.69</v>
      </c>
      <c r="E155" s="8">
        <v>45.25</v>
      </c>
      <c r="F155" s="8">
        <v>43.08</v>
      </c>
      <c r="G155" s="8">
        <v>39.85</v>
      </c>
      <c r="H155" s="8">
        <v>0</v>
      </c>
    </row>
    <row r="156" spans="2:8" x14ac:dyDescent="0.45">
      <c r="B156" s="8" t="s">
        <v>184</v>
      </c>
      <c r="C156" s="8">
        <v>1.45</v>
      </c>
      <c r="D156" s="8">
        <v>0.78</v>
      </c>
      <c r="E156" s="8">
        <v>0.89</v>
      </c>
      <c r="F156" s="8">
        <v>0.95</v>
      </c>
      <c r="G156" s="8">
        <v>1.05</v>
      </c>
      <c r="H156" s="8">
        <v>0</v>
      </c>
    </row>
    <row r="157" spans="2:8" x14ac:dyDescent="0.45">
      <c r="B157" s="8" t="s">
        <v>185</v>
      </c>
      <c r="C157" s="8">
        <v>-4.78</v>
      </c>
      <c r="D157" s="8">
        <v>-3.68</v>
      </c>
      <c r="E157" s="8">
        <v>-2.65</v>
      </c>
      <c r="F157" s="8">
        <v>-2.4300000000000002</v>
      </c>
      <c r="G157" s="8">
        <v>-0.13</v>
      </c>
      <c r="H157" s="8">
        <v>0</v>
      </c>
    </row>
    <row r="158" spans="2:8" x14ac:dyDescent="0.45">
      <c r="B158" s="8" t="s">
        <v>186</v>
      </c>
      <c r="C158" s="8">
        <v>-2.85</v>
      </c>
      <c r="D158" s="8">
        <v>-2.58</v>
      </c>
      <c r="E158" s="8">
        <v>-1.34</v>
      </c>
      <c r="F158" s="8">
        <v>-1.1100000000000001</v>
      </c>
      <c r="G158" s="8">
        <v>-0.05</v>
      </c>
      <c r="H158" s="8">
        <v>0</v>
      </c>
    </row>
    <row r="159" spans="2:8" x14ac:dyDescent="0.45">
      <c r="B159" s="8" t="s">
        <v>187</v>
      </c>
      <c r="C159" s="8">
        <v>-13.67</v>
      </c>
      <c r="D159" s="8">
        <v>-124.76</v>
      </c>
      <c r="E159" s="8">
        <v>-44.39</v>
      </c>
      <c r="F159" s="8">
        <v>-53.68</v>
      </c>
      <c r="G159" s="8">
        <v>7.93</v>
      </c>
      <c r="H159" s="8">
        <v>0</v>
      </c>
    </row>
    <row r="161" spans="2:2" x14ac:dyDescent="0.45">
      <c r="B161" s="23" t="s">
        <v>189</v>
      </c>
    </row>
    <row r="163" spans="2:2" x14ac:dyDescent="0.45">
      <c r="B163" t="s">
        <v>190</v>
      </c>
    </row>
    <row r="164" spans="2:2" x14ac:dyDescent="0.45">
      <c r="B164" t="s">
        <v>191</v>
      </c>
    </row>
    <row r="165" spans="2:2" x14ac:dyDescent="0.45">
      <c r="B165" t="s">
        <v>192</v>
      </c>
    </row>
    <row r="167" spans="2:2" x14ac:dyDescent="0.45">
      <c r="B167" t="s">
        <v>193</v>
      </c>
    </row>
    <row r="168" spans="2:2" x14ac:dyDescent="0.45">
      <c r="B168" t="s">
        <v>194</v>
      </c>
    </row>
    <row r="169" spans="2:2" x14ac:dyDescent="0.45">
      <c r="B169" t="s">
        <v>195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14주차 1교시</vt:lpstr>
      <vt:lpstr>14주차 2교시</vt:lpstr>
      <vt:lpstr>14주차 3교시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2024-06-04T10:30:44Z</dcterms:created>
  <dcterms:modified xsi:type="dcterms:W3CDTF">2024-06-05T09:58:32Z</dcterms:modified>
</cp:coreProperties>
</file>