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1" documentId="13_ncr:1_{D9A4DAD3-36D7-4D79-ABF1-249FE12AF22F}" xr6:coauthVersionLast="47" xr6:coauthVersionMax="47" xr10:uidLastSave="{56EA0B9E-DE21-4EC2-B8EC-592AB6935B66}"/>
  <bookViews>
    <workbookView xWindow="-110" yWindow="-110" windowWidth="25820" windowHeight="13900" activeTab="2" xr2:uid="{30EDB0E5-5218-4E13-A1D3-34B10470F48E}"/>
  </bookViews>
  <sheets>
    <sheet name="3주차 1차시" sheetId="1" r:id="rId1"/>
    <sheet name="3주차 2차시" sheetId="2" r:id="rId2"/>
    <sheet name="3주차 3차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F50" i="2"/>
  <c r="G50" i="2"/>
  <c r="G48" i="2"/>
  <c r="G49" i="2"/>
  <c r="G47" i="2"/>
  <c r="F48" i="2"/>
  <c r="F49" i="2"/>
  <c r="F47" i="2"/>
  <c r="E50" i="2"/>
  <c r="E49" i="2"/>
  <c r="E48" i="2"/>
  <c r="E47" i="2"/>
  <c r="C50" i="2"/>
  <c r="D33" i="2"/>
  <c r="D32" i="2"/>
  <c r="B10" i="2"/>
  <c r="B42" i="1"/>
  <c r="E38" i="1"/>
  <c r="D38" i="1"/>
  <c r="C38" i="1"/>
  <c r="B41" i="1"/>
  <c r="B40" i="1"/>
  <c r="B36" i="1"/>
  <c r="B35" i="1"/>
  <c r="D32" i="1"/>
  <c r="D30" i="1"/>
  <c r="E28" i="1"/>
  <c r="E30" i="1" s="1"/>
  <c r="E32" i="1" s="1"/>
  <c r="D28" i="1"/>
  <c r="C32" i="1"/>
  <c r="C30" i="1"/>
  <c r="C28" i="1"/>
  <c r="B32" i="1"/>
  <c r="B30" i="1"/>
  <c r="B20" i="1"/>
  <c r="F14" i="1"/>
  <c r="D14" i="1"/>
  <c r="D13" i="1"/>
  <c r="B17" i="1"/>
  <c r="B16" i="1"/>
  <c r="C14" i="1"/>
  <c r="C13" i="1"/>
  <c r="B14" i="1"/>
  <c r="B9" i="1"/>
  <c r="B7" i="1"/>
</calcChain>
</file>

<file path=xl/sharedStrings.xml><?xml version="1.0" encoding="utf-8"?>
<sst xmlns="http://schemas.openxmlformats.org/spreadsheetml/2006/main" count="119" uniqueCount="112">
  <si>
    <t>기초</t>
    <phoneticPr fontId="2" type="noConversion"/>
  </si>
  <si>
    <t>기말</t>
    <phoneticPr fontId="2" type="noConversion"/>
  </si>
  <si>
    <t>자본소득율</t>
    <phoneticPr fontId="2" type="noConversion"/>
  </si>
  <si>
    <t>배당수익율</t>
    <phoneticPr fontId="2" type="noConversion"/>
  </si>
  <si>
    <t>보유기간 수익률</t>
    <phoneticPr fontId="2" type="noConversion"/>
  </si>
  <si>
    <t>1분기</t>
    <phoneticPr fontId="2" type="noConversion"/>
  </si>
  <si>
    <t>2분기</t>
    <phoneticPr fontId="2" type="noConversion"/>
  </si>
  <si>
    <t>수익률</t>
    <phoneticPr fontId="2" type="noConversion"/>
  </si>
  <si>
    <t>평균수익률(산술평균)</t>
    <phoneticPr fontId="2" type="noConversion"/>
  </si>
  <si>
    <t>산술평균으로 가정한 자산</t>
    <phoneticPr fontId="2" type="noConversion"/>
  </si>
  <si>
    <t>오차</t>
    <phoneticPr fontId="2" type="noConversion"/>
  </si>
  <si>
    <t>평균수익률(단순계산)</t>
    <phoneticPr fontId="2" type="noConversion"/>
  </si>
  <si>
    <t>시간가중평균수익률(복리)</t>
    <phoneticPr fontId="2" type="noConversion"/>
  </si>
  <si>
    <t>=기하평균수익률</t>
    <phoneticPr fontId="2" type="noConversion"/>
  </si>
  <si>
    <t>장단점</t>
    <phoneticPr fontId="2" type="noConversion"/>
  </si>
  <si>
    <t>장점 : 복리계산을 반영한다.</t>
    <phoneticPr fontId="2" type="noConversion"/>
  </si>
  <si>
    <t>단점 : 운용자금의 기간별 변동을 무시하기 때문에 시간가중 평균수익률(time - weighted average return)이라고 한다.</t>
    <phoneticPr fontId="2" type="noConversion"/>
  </si>
  <si>
    <t>분기초의 관리자산(단위: 억)</t>
    <phoneticPr fontId="2" type="noConversion"/>
  </si>
  <si>
    <t>1/4분기</t>
    <phoneticPr fontId="2" type="noConversion"/>
  </si>
  <si>
    <t>2/4분기</t>
    <phoneticPr fontId="2" type="noConversion"/>
  </si>
  <si>
    <t>3/4분기</t>
    <phoneticPr fontId="2" type="noConversion"/>
  </si>
  <si>
    <t>4/4분기</t>
    <phoneticPr fontId="2" type="noConversion"/>
  </si>
  <si>
    <t>보유기간 수익률(%)</t>
    <phoneticPr fontId="2" type="noConversion"/>
  </si>
  <si>
    <t>순유입액 계산전 총자산</t>
    <phoneticPr fontId="2" type="noConversion"/>
  </si>
  <si>
    <t>순유입액</t>
    <phoneticPr fontId="2" type="noConversion"/>
  </si>
  <si>
    <t>분기말의 관리자산</t>
    <phoneticPr fontId="2" type="noConversion"/>
  </si>
  <si>
    <t>산술평균 수익률</t>
    <phoneticPr fontId="2" type="noConversion"/>
  </si>
  <si>
    <t>기하평균 수익률</t>
    <phoneticPr fontId="2" type="noConversion"/>
  </si>
  <si>
    <t>문제</t>
    <phoneticPr fontId="2" type="noConversion"/>
  </si>
  <si>
    <t>금액가중 평균수익률</t>
    <phoneticPr fontId="2" type="noConversion"/>
  </si>
  <si>
    <t xml:space="preserve">정의 </t>
    <phoneticPr fontId="2" type="noConversion"/>
  </si>
  <si>
    <t>-운용자산 규모의 변동을 반영하고자 하는 경우, 투자자에게 돌아가는 현금흐름을 기업재무의 자본예산 문제와 같이 취급하여 수익률을 계산하는 개념이다</t>
    <phoneticPr fontId="2" type="noConversion"/>
  </si>
  <si>
    <t>순현금흐름</t>
    <phoneticPr fontId="2" type="noConversion"/>
  </si>
  <si>
    <t>금액가중 평균수익률 = IRR</t>
    <phoneticPr fontId="2" type="noConversion"/>
  </si>
  <si>
    <t>과거의 성과를 측정하는 것도 중요하지만, 미래 주식의 수익률에 대한 예측(기대수익률 및 위험의 측정) 도 중요하다.</t>
    <phoneticPr fontId="2" type="noConversion"/>
  </si>
  <si>
    <t>미래의 예측을 위해서는 미래 경제상황(호황, 정상, 불황 등)이 발생할 확률 및 각 상황에서 특정 주식의 기대수익률을 알아야 한다.</t>
    <phoneticPr fontId="2" type="noConversion"/>
  </si>
  <si>
    <t>즉, 미래의 각 상황에서 주식의 기대수익률을 포함하는 확률분포를 알아야 한다.</t>
    <phoneticPr fontId="2" type="noConversion"/>
  </si>
  <si>
    <t>확률분포가 주어지면, 특정 주식의 기대수익률과 위험을 측정할 수 있다.</t>
    <phoneticPr fontId="2" type="noConversion"/>
  </si>
  <si>
    <t>경제 상황에 따라 A주식과 B주식의 기대수익률이 다음과 같다고 하자</t>
    <phoneticPr fontId="2" type="noConversion"/>
  </si>
  <si>
    <t>상황</t>
    <phoneticPr fontId="2" type="noConversion"/>
  </si>
  <si>
    <t>불황</t>
    <phoneticPr fontId="2" type="noConversion"/>
  </si>
  <si>
    <t>정상</t>
    <phoneticPr fontId="2" type="noConversion"/>
  </si>
  <si>
    <t>호황</t>
    <phoneticPr fontId="2" type="noConversion"/>
  </si>
  <si>
    <t>확률</t>
    <phoneticPr fontId="2" type="noConversion"/>
  </si>
  <si>
    <t>주식A</t>
    <phoneticPr fontId="2" type="noConversion"/>
  </si>
  <si>
    <t>주식B</t>
    <phoneticPr fontId="2" type="noConversion"/>
  </si>
  <si>
    <t>수익률(%)</t>
    <phoneticPr fontId="2" type="noConversion"/>
  </si>
  <si>
    <t>기대수익률의 측정</t>
    <phoneticPr fontId="2" type="noConversion"/>
  </si>
  <si>
    <t>-기대값, E(r), 은 발생가능한 값과 그에 대한 확률에 의하여 다음과 같이 계산된다.</t>
    <phoneticPr fontId="2" type="noConversion"/>
  </si>
  <si>
    <r>
      <t>E(r) =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D2Coding"/>
        <family val="2"/>
        <charset val="129"/>
      </rPr>
      <t xml:space="preserve">p*r </t>
    </r>
    <phoneticPr fontId="2" type="noConversion"/>
  </si>
  <si>
    <t>A주식의 기대 수익률</t>
    <phoneticPr fontId="2" type="noConversion"/>
  </si>
  <si>
    <t>B주식의 기대 수익률</t>
    <phoneticPr fontId="2" type="noConversion"/>
  </si>
  <si>
    <t>위험의 측정</t>
    <phoneticPr fontId="2" type="noConversion"/>
  </si>
  <si>
    <t>위험(risk) :투자 시 얻을 수익률에 대한 불확실성</t>
    <phoneticPr fontId="2" type="noConversion"/>
  </si>
  <si>
    <t>실제 수익률이 기대수익률과 다르게 발생할 가능성 즉, 실현된 수익률이 기대수익률과의 차이(불확실성)가 얼마나 큰지를 나타낸다.</t>
    <phoneticPr fontId="2" type="noConversion"/>
  </si>
  <si>
    <t>흔히, 표준편차로 측정하는데 이를 위해서는 우선 분산(Variance)의 정의가 필요하다.</t>
    <phoneticPr fontId="2" type="noConversion"/>
  </si>
  <si>
    <t>표준편차(Standard Deviation):분산의 제곱근으로 정의한다.</t>
    <phoneticPr fontId="2" type="noConversion"/>
  </si>
  <si>
    <t>합</t>
    <phoneticPr fontId="2" type="noConversion"/>
  </si>
  <si>
    <t>확률,p(s)</t>
    <phoneticPr fontId="2" type="noConversion"/>
  </si>
  <si>
    <t>수익률(%), r(s)</t>
    <phoneticPr fontId="2" type="noConversion"/>
  </si>
  <si>
    <t>r(s)*p(s)</t>
    <phoneticPr fontId="2" type="noConversion"/>
  </si>
  <si>
    <t>r(s)-E(r)</t>
    <phoneticPr fontId="2" type="noConversion"/>
  </si>
  <si>
    <t>[r(s)-E(r)]^2*p(s)</t>
    <phoneticPr fontId="2" type="noConversion"/>
  </si>
  <si>
    <t>표준편차</t>
    <phoneticPr fontId="2" type="noConversion"/>
  </si>
  <si>
    <t>Value-at-Risk(VaR)</t>
    <phoneticPr fontId="2" type="noConversion"/>
  </si>
  <si>
    <t>VaR의 필요성</t>
    <phoneticPr fontId="2" type="noConversion"/>
  </si>
  <si>
    <t>분산이나 표준편차는 주식의 총위험에 대한 불확실성을 나타내는 지표이다.</t>
    <phoneticPr fontId="2" type="noConversion"/>
  </si>
  <si>
    <t>그러나, 위험 관리의 차원에서는 극단적으로 나쁜 이벤트가 일어날 위험에 대한 지표도 필요한데 VaR가 흔히 사용된다.</t>
    <phoneticPr fontId="2" type="noConversion"/>
  </si>
  <si>
    <t>VaR는 금융자산으로 구성된 포트폴리오의 위험을 경영자에게 보고하기 위하여 하나의 수치로 요약한 개념이다.</t>
    <phoneticPr fontId="2" type="noConversion"/>
  </si>
  <si>
    <t>VaR의 정의</t>
    <phoneticPr fontId="2" type="noConversion"/>
  </si>
  <si>
    <t>금융자산 포트폴리오를 관리하는 매니저는 다음과 같은 표현에 관심을 갖는다.</t>
    <phoneticPr fontId="2" type="noConversion"/>
  </si>
  <si>
    <t>향후 N일 이내에 V원 이상을 손해보지 않을 것을 X%의 신뢰수준에서 확신한다.</t>
    <phoneticPr fontId="2" type="noConversion"/>
  </si>
  <si>
    <t>여기서 V가 포트폴리오의 VaR이다.</t>
    <phoneticPr fontId="2" type="noConversion"/>
  </si>
  <si>
    <t>VaR은 보유기간 N일과 신뢰수준 X%의 함수이다.</t>
    <phoneticPr fontId="2" type="noConversion"/>
  </si>
  <si>
    <t>감독기간은 N=10일과, X=99%를 적용한다.</t>
    <phoneticPr fontId="2" type="noConversion"/>
  </si>
  <si>
    <t>MDD(Maximum Drawdown)</t>
    <phoneticPr fontId="2" type="noConversion"/>
  </si>
  <si>
    <t xml:space="preserve">MDD의 필요성 </t>
    <phoneticPr fontId="2" type="noConversion"/>
  </si>
  <si>
    <t>시장붕괴 시 얼마나 견고하게 버틸수 있는가는 포트폴리오 전략 평가에 있어 중요한 요소이다.</t>
    <phoneticPr fontId="2" type="noConversion"/>
  </si>
  <si>
    <t>가격안정성 또는 하방경직성이라고 할 수 있는 이 부분이 MDD 지표이다.</t>
    <phoneticPr fontId="2" type="noConversion"/>
  </si>
  <si>
    <t>MDD의 정의</t>
    <phoneticPr fontId="2" type="noConversion"/>
  </si>
  <si>
    <t>MDD는 전 고정 대비 최대 하락비율을 의미한다.</t>
    <phoneticPr fontId="2" type="noConversion"/>
  </si>
  <si>
    <t>시장은 길게 보면 상승하지만, 여러이슈로 인해 단기적으로는 가격이 상승하기도 하고 하락하기도 하는데, MDD가 작을 수록 좋은 포트폴리오라고 같주할 수 있다.</t>
    <phoneticPr fontId="2" type="noConversion"/>
  </si>
  <si>
    <t>MDD의 한계</t>
    <phoneticPr fontId="2" type="noConversion"/>
  </si>
  <si>
    <t>MDD가 가격 하락의 빈도를 반영하지는 못한다.</t>
    <phoneticPr fontId="2" type="noConversion"/>
  </si>
  <si>
    <t>MDD는 시장붕괴시 얼마나 깊게 골을 형성할 수 있는가를 측정하지만, 얼마나 자주 가격이 무너지는지에 대한 정보를 가지고 있지 못하다.</t>
    <phoneticPr fontId="2" type="noConversion"/>
  </si>
  <si>
    <t>MDD가 회복속도를 알려주지는 못한다.</t>
    <phoneticPr fontId="2" type="noConversion"/>
  </si>
  <si>
    <t>가격이 무너지고 난 후 얼마나 빠른 시간안에 원래 가격을 되찾으며 상승하는지에 대한 정보를 가지고 있지 못하다.</t>
    <phoneticPr fontId="2" type="noConversion"/>
  </si>
  <si>
    <t>위험회피형 투자자와 위험 프리미엄</t>
    <phoneticPr fontId="2" type="noConversion"/>
  </si>
  <si>
    <t>위험회피형 투자자</t>
    <phoneticPr fontId="2" type="noConversion"/>
  </si>
  <si>
    <t xml:space="preserve">옵션1 : 참가비 없이, 50%의 확률로 1억을 받거나 50%의 확률로 1억을 지불하는 게임에 참가 </t>
    <phoneticPr fontId="2" type="noConversion"/>
  </si>
  <si>
    <t>옵션2 : 100만원을 지불하고 이 게임에 참가하지 않음</t>
    <phoneticPr fontId="2" type="noConversion"/>
  </si>
  <si>
    <t>위험과 수익의 원리</t>
    <phoneticPr fontId="2" type="noConversion"/>
  </si>
  <si>
    <t>위험회피형 투자자는 무위험 수익률 이외에 위험에 대한 추가적인 보상(위험 프리미엄)을 요구함</t>
    <phoneticPr fontId="2" type="noConversion"/>
  </si>
  <si>
    <t>사전적으로(ex-ante), 위험이 높을 수록 원하는 위험 프리미엄의 수준도 높아짐(high risk, high expected return)</t>
    <phoneticPr fontId="2" type="noConversion"/>
  </si>
  <si>
    <t>과거데이터를 이용한 확인</t>
    <phoneticPr fontId="2" type="noConversion"/>
  </si>
  <si>
    <t>위험이 높은 자산의 과거 평균 수익률은 위험이 낮은 자산의 평균 수익률보다 높음</t>
    <phoneticPr fontId="2" type="noConversion"/>
  </si>
  <si>
    <t>그렇지만, 모든기간에 대하여 고위험 자산의 수익률이 저위험 자산의 수익률 보다 높은 것은 아님</t>
    <phoneticPr fontId="2" type="noConversion"/>
  </si>
  <si>
    <t>= 위험증권의 기대수익률 - 무위험증권(단기국채)의 기대수익률</t>
    <phoneticPr fontId="2" type="noConversion"/>
  </si>
  <si>
    <t>투자자들은 위험증권에 투자할 때, 위험을 감당하는 것에 대해 무위험증권 수익률 이상의 수익을 요구한다.</t>
    <phoneticPr fontId="2" type="noConversion"/>
  </si>
  <si>
    <t>리스크 프리미엄이란 이러한 무위험증권의 수익률을 초과하는 보상을 말한다.</t>
    <phoneticPr fontId="2" type="noConversion"/>
  </si>
  <si>
    <t>실질이자율과 명목이자율</t>
    <phoneticPr fontId="2" type="noConversion"/>
  </si>
  <si>
    <t>우리가 현실에서 관찰하는 이자율은 명목이자(nominal interst rate)이다.</t>
    <phoneticPr fontId="2" type="noConversion"/>
  </si>
  <si>
    <t>즉 이자율이 10%라고 하면, 지금 1원을 저축하면 1년 후 1.1원을 얻는 것을 의미한다.</t>
    <phoneticPr fontId="2" type="noConversion"/>
  </si>
  <si>
    <t>인플레이션(물가상승)이 있는 경우</t>
    <phoneticPr fontId="2" type="noConversion"/>
  </si>
  <si>
    <t>지금 1.1원을 가지고 구매할 수 있는 상품을 1년 후의 1.1원을 가지고 구입할 수 없다.</t>
    <phoneticPr fontId="2" type="noConversion"/>
  </si>
  <si>
    <t>따라서, 투자자가 보다 관심이 있는 이자율은 지금 1단위의 소비를 포기하고 저축하는 경우 내년의 몇 단위의 소비를 얻느냐 이다.</t>
    <phoneticPr fontId="2" type="noConversion"/>
  </si>
  <si>
    <t>이에 해당하는 이자율이 실질이자율(real interest rate)이다.</t>
    <phoneticPr fontId="2" type="noConversion"/>
  </si>
  <si>
    <t xml:space="preserve">즉, 실질이자율은 명목이자율에서 물가상승률 만큼을 고려한 값이다. </t>
    <phoneticPr fontId="2" type="noConversion"/>
  </si>
  <si>
    <t xml:space="preserve">Fisher 효과 </t>
    <phoneticPr fontId="2" type="noConversion"/>
  </si>
  <si>
    <t>명목이자율(R)  =  실질이자율(r) + 인플레이션(i)</t>
    <phoneticPr fontId="2" type="noConversion"/>
  </si>
  <si>
    <t>1+R = (1+r)(1+i)</t>
    <phoneticPr fontId="2" type="noConversion"/>
  </si>
  <si>
    <t>리스크프리미엄(risk premium) 또는 초과수익률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</si>
</sst>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0%"/>
    <numFmt numFmtId="178" formatCode="mm&quot;월&quot;\ dd&quot;일&quot;"/>
  </numFmts>
  <fonts count="4" x14ac:knownFonts="1">
    <font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sz val="8"/>
      <name val="D2Coding"/>
      <family val="2"/>
      <charset val="129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2C03-D8EB-485C-A96B-77BA72B969BF}">
  <dimension ref="A4:F42"/>
  <sheetViews>
    <sheetView topLeftCell="A25" workbookViewId="0">
      <selection activeCell="A39" sqref="A39"/>
    </sheetView>
  </sheetViews>
  <sheetFormatPr defaultRowHeight="14.5" x14ac:dyDescent="0.35"/>
  <cols>
    <col min="1" max="1" width="26.54296875" bestFit="1" customWidth="1"/>
    <col min="2" max="2" width="9.26953125" bestFit="1" customWidth="1"/>
    <col min="4" max="4" width="10.26953125" bestFit="1" customWidth="1"/>
  </cols>
  <sheetData>
    <row r="4" spans="1:6" x14ac:dyDescent="0.35">
      <c r="A4" t="s">
        <v>0</v>
      </c>
      <c r="B4">
        <v>100</v>
      </c>
    </row>
    <row r="5" spans="1:6" x14ac:dyDescent="0.35">
      <c r="A5" t="s">
        <v>1</v>
      </c>
      <c r="B5">
        <v>110</v>
      </c>
    </row>
    <row r="7" spans="1:6" x14ac:dyDescent="0.35">
      <c r="A7" t="s">
        <v>2</v>
      </c>
      <c r="B7" s="1">
        <f>(B5-B4)/B4</f>
        <v>0.1</v>
      </c>
    </row>
    <row r="8" spans="1:6" x14ac:dyDescent="0.35">
      <c r="A8" t="s">
        <v>3</v>
      </c>
      <c r="B8" s="2">
        <v>0.04</v>
      </c>
    </row>
    <row r="9" spans="1:6" x14ac:dyDescent="0.35">
      <c r="A9" t="s">
        <v>4</v>
      </c>
      <c r="B9" s="1">
        <f>SUM(B7:B8)</f>
        <v>0.14000000000000001</v>
      </c>
    </row>
    <row r="11" spans="1:6" x14ac:dyDescent="0.35">
      <c r="C11" t="s">
        <v>7</v>
      </c>
      <c r="D11" t="s">
        <v>9</v>
      </c>
    </row>
    <row r="12" spans="1:6" x14ac:dyDescent="0.35">
      <c r="A12" t="s">
        <v>0</v>
      </c>
      <c r="B12">
        <v>100</v>
      </c>
      <c r="D12">
        <v>100</v>
      </c>
    </row>
    <row r="13" spans="1:6" x14ac:dyDescent="0.35">
      <c r="A13" t="s">
        <v>5</v>
      </c>
      <c r="B13">
        <v>110</v>
      </c>
      <c r="C13" s="3">
        <f>(B13-B12)/B12</f>
        <v>0.1</v>
      </c>
      <c r="D13">
        <f>D12*1.15</f>
        <v>114.99999999999999</v>
      </c>
    </row>
    <row r="14" spans="1:6" x14ac:dyDescent="0.35">
      <c r="A14" t="s">
        <v>6</v>
      </c>
      <c r="B14">
        <f>110*1.2</f>
        <v>132</v>
      </c>
      <c r="C14" s="3">
        <f>(B14-B13)/B13</f>
        <v>0.2</v>
      </c>
      <c r="D14">
        <f>D13*1.15</f>
        <v>132.24999999999997</v>
      </c>
      <c r="E14" t="s">
        <v>10</v>
      </c>
      <c r="F14">
        <f>D14-B14</f>
        <v>0.24999999999997158</v>
      </c>
    </row>
    <row r="16" spans="1:6" x14ac:dyDescent="0.35">
      <c r="A16" t="s">
        <v>11</v>
      </c>
      <c r="B16" s="3">
        <f>(B14-B12)/B12/2</f>
        <v>0.16</v>
      </c>
    </row>
    <row r="17" spans="1:5" x14ac:dyDescent="0.35">
      <c r="A17" t="s">
        <v>8</v>
      </c>
      <c r="B17" s="3">
        <f>(C14+C13)/2</f>
        <v>0.15000000000000002</v>
      </c>
    </row>
    <row r="20" spans="1:5" x14ac:dyDescent="0.35">
      <c r="A20" t="s">
        <v>12</v>
      </c>
      <c r="B20" s="4">
        <f>RATE(2,,-100,132)</f>
        <v>0.14891252930773338</v>
      </c>
      <c r="C20" s="5" t="s">
        <v>13</v>
      </c>
    </row>
    <row r="22" spans="1:5" x14ac:dyDescent="0.35">
      <c r="A22" t="s">
        <v>14</v>
      </c>
    </row>
    <row r="23" spans="1:5" x14ac:dyDescent="0.35">
      <c r="A23" t="s">
        <v>15</v>
      </c>
    </row>
    <row r="24" spans="1:5" x14ac:dyDescent="0.35">
      <c r="A24" t="s">
        <v>16</v>
      </c>
    </row>
    <row r="27" spans="1:5" x14ac:dyDescent="0.35">
      <c r="A27" s="6"/>
      <c r="B27" s="6" t="s">
        <v>18</v>
      </c>
      <c r="C27" s="6" t="s">
        <v>19</v>
      </c>
      <c r="D27" s="7" t="s">
        <v>20</v>
      </c>
      <c r="E27" s="6" t="s">
        <v>21</v>
      </c>
    </row>
    <row r="28" spans="1:5" x14ac:dyDescent="0.35">
      <c r="A28" s="6" t="s">
        <v>17</v>
      </c>
      <c r="B28" s="6">
        <v>100</v>
      </c>
      <c r="C28" s="6">
        <f>B32</f>
        <v>120</v>
      </c>
      <c r="D28" s="6">
        <f>C32</f>
        <v>200</v>
      </c>
      <c r="E28" s="6">
        <f>D32</f>
        <v>80</v>
      </c>
    </row>
    <row r="29" spans="1:5" x14ac:dyDescent="0.35">
      <c r="A29" s="6" t="s">
        <v>22</v>
      </c>
      <c r="B29" s="6">
        <v>10</v>
      </c>
      <c r="C29" s="6">
        <v>25</v>
      </c>
      <c r="D29" s="6">
        <v>-20</v>
      </c>
      <c r="E29" s="6">
        <v>25</v>
      </c>
    </row>
    <row r="30" spans="1:5" x14ac:dyDescent="0.35">
      <c r="A30" s="6" t="s">
        <v>23</v>
      </c>
      <c r="B30" s="6">
        <f>B28+B28*B29/100</f>
        <v>110</v>
      </c>
      <c r="C30" s="6">
        <f>C28+C28*C29/100</f>
        <v>150</v>
      </c>
      <c r="D30" s="6">
        <f t="shared" ref="D30:E30" si="0">D28+D28*D29/100</f>
        <v>160</v>
      </c>
      <c r="E30" s="6">
        <f t="shared" si="0"/>
        <v>100</v>
      </c>
    </row>
    <row r="31" spans="1:5" x14ac:dyDescent="0.35">
      <c r="A31" s="6" t="s">
        <v>24</v>
      </c>
      <c r="B31" s="6">
        <v>10</v>
      </c>
      <c r="C31" s="6">
        <v>50</v>
      </c>
      <c r="D31" s="6">
        <v>-80</v>
      </c>
      <c r="E31" s="6">
        <v>0</v>
      </c>
    </row>
    <row r="32" spans="1:5" x14ac:dyDescent="0.35">
      <c r="A32" s="6" t="s">
        <v>25</v>
      </c>
      <c r="B32" s="6">
        <f>B30+B31</f>
        <v>120</v>
      </c>
      <c r="C32" s="6">
        <f>C30+C31</f>
        <v>200</v>
      </c>
      <c r="D32" s="6">
        <f t="shared" ref="D32:E32" si="1">D30+D31</f>
        <v>80</v>
      </c>
      <c r="E32" s="6">
        <f t="shared" si="1"/>
        <v>100</v>
      </c>
    </row>
    <row r="35" spans="1:5" x14ac:dyDescent="0.35">
      <c r="A35" t="s">
        <v>26</v>
      </c>
      <c r="B35">
        <f>(B29+C29+D29+E29)/4</f>
        <v>10</v>
      </c>
    </row>
    <row r="36" spans="1:5" x14ac:dyDescent="0.35">
      <c r="A36" t="s">
        <v>27</v>
      </c>
      <c r="B36" s="8">
        <f>SQRT(SQRT((1+B29/100)*(1+C29/100)*(1+D29/100)*(1+E29/100)))-1</f>
        <v>8.2868385333996875E-2</v>
      </c>
    </row>
    <row r="38" spans="1:5" x14ac:dyDescent="0.35">
      <c r="B38">
        <v>100</v>
      </c>
      <c r="C38">
        <f>B38*(1+B39/100)</f>
        <v>105</v>
      </c>
      <c r="D38">
        <f>C38*(1+C39/100)</f>
        <v>115.50000000000001</v>
      </c>
      <c r="E38">
        <f>D38*(1+D39/100)</f>
        <v>132.82500000000002</v>
      </c>
    </row>
    <row r="39" spans="1:5" x14ac:dyDescent="0.35">
      <c r="A39" t="s">
        <v>28</v>
      </c>
      <c r="B39">
        <v>5</v>
      </c>
      <c r="C39">
        <v>10</v>
      </c>
      <c r="D39">
        <v>15</v>
      </c>
    </row>
    <row r="40" spans="1:5" x14ac:dyDescent="0.35">
      <c r="A40" t="s">
        <v>26</v>
      </c>
      <c r="B40">
        <f>(B39+C39+D39)/3</f>
        <v>10</v>
      </c>
    </row>
    <row r="41" spans="1:5" x14ac:dyDescent="0.35">
      <c r="A41" t="s">
        <v>27</v>
      </c>
      <c r="B41">
        <f>(1+B39/100)*(1+C39/100)*(1+D39/100)</f>
        <v>1.3282500000000002</v>
      </c>
    </row>
    <row r="42" spans="1:5" x14ac:dyDescent="0.35">
      <c r="B42" s="4">
        <f>RATE(3,,-100,132.825)</f>
        <v>9.9241901896328089E-2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E4FC-F46A-4382-8496-B55F477D27F9}">
  <dimension ref="B3:G86"/>
  <sheetViews>
    <sheetView topLeftCell="A58" workbookViewId="0">
      <selection activeCell="D89" sqref="D89"/>
    </sheetView>
  </sheetViews>
  <sheetFormatPr defaultRowHeight="14.5" x14ac:dyDescent="0.35"/>
  <cols>
    <col min="2" max="2" width="11.36328125" bestFit="1" customWidth="1"/>
    <col min="3" max="3" width="10.26953125" bestFit="1" customWidth="1"/>
    <col min="4" max="4" width="16.81640625" bestFit="1" customWidth="1"/>
    <col min="5" max="6" width="10.26953125" bestFit="1" customWidth="1"/>
    <col min="7" max="7" width="20" bestFit="1" customWidth="1"/>
  </cols>
  <sheetData>
    <row r="3" spans="2:7" x14ac:dyDescent="0.35">
      <c r="B3" t="s">
        <v>29</v>
      </c>
    </row>
    <row r="4" spans="2:7" x14ac:dyDescent="0.35">
      <c r="B4" t="s">
        <v>30</v>
      </c>
    </row>
    <row r="5" spans="2:7" x14ac:dyDescent="0.35">
      <c r="B5" s="5" t="s">
        <v>31</v>
      </c>
    </row>
    <row r="6" spans="2:7" x14ac:dyDescent="0.35">
      <c r="C6">
        <v>0</v>
      </c>
      <c r="D6">
        <v>1</v>
      </c>
      <c r="E6">
        <v>2</v>
      </c>
      <c r="F6">
        <v>3</v>
      </c>
      <c r="G6">
        <v>4</v>
      </c>
    </row>
    <row r="7" spans="2:7" x14ac:dyDescent="0.35">
      <c r="B7" t="s">
        <v>32</v>
      </c>
      <c r="C7">
        <v>-100</v>
      </c>
      <c r="D7">
        <v>-10</v>
      </c>
      <c r="E7">
        <v>-50</v>
      </c>
      <c r="F7">
        <v>80</v>
      </c>
      <c r="G7">
        <v>100</v>
      </c>
    </row>
    <row r="9" spans="2:7" x14ac:dyDescent="0.35">
      <c r="B9" t="s">
        <v>33</v>
      </c>
    </row>
    <row r="10" spans="2:7" x14ac:dyDescent="0.35">
      <c r="B10" s="4">
        <f>IRR(C7:G7)</f>
        <v>4.1744256399408153E-2</v>
      </c>
    </row>
    <row r="11" spans="2:7" x14ac:dyDescent="0.35">
      <c r="B11" s="2"/>
    </row>
    <row r="12" spans="2:7" x14ac:dyDescent="0.35">
      <c r="B12" t="s">
        <v>34</v>
      </c>
    </row>
    <row r="14" spans="2:7" x14ac:dyDescent="0.35">
      <c r="B14" t="s">
        <v>35</v>
      </c>
    </row>
    <row r="16" spans="2:7" x14ac:dyDescent="0.35">
      <c r="B16" t="s">
        <v>36</v>
      </c>
    </row>
    <row r="18" spans="2:5" x14ac:dyDescent="0.35">
      <c r="B18" t="s">
        <v>37</v>
      </c>
    </row>
    <row r="21" spans="2:5" x14ac:dyDescent="0.35">
      <c r="B21" t="s">
        <v>38</v>
      </c>
    </row>
    <row r="22" spans="2:5" x14ac:dyDescent="0.35">
      <c r="D22" t="s">
        <v>46</v>
      </c>
    </row>
    <row r="23" spans="2:5" x14ac:dyDescent="0.35">
      <c r="B23" t="s">
        <v>39</v>
      </c>
      <c r="C23" t="s">
        <v>43</v>
      </c>
      <c r="D23" t="s">
        <v>44</v>
      </c>
      <c r="E23" t="s">
        <v>45</v>
      </c>
    </row>
    <row r="24" spans="2:5" x14ac:dyDescent="0.35">
      <c r="B24" t="s">
        <v>40</v>
      </c>
      <c r="C24">
        <v>0.3</v>
      </c>
      <c r="D24">
        <v>-8</v>
      </c>
      <c r="E24">
        <v>15</v>
      </c>
    </row>
    <row r="25" spans="2:5" x14ac:dyDescent="0.35">
      <c r="B25" t="s">
        <v>41</v>
      </c>
      <c r="C25">
        <v>0.4</v>
      </c>
      <c r="D25">
        <v>5</v>
      </c>
      <c r="E25">
        <v>5</v>
      </c>
    </row>
    <row r="26" spans="2:5" x14ac:dyDescent="0.35">
      <c r="B26" t="s">
        <v>42</v>
      </c>
      <c r="C26">
        <v>0.3</v>
      </c>
      <c r="D26">
        <v>18</v>
      </c>
      <c r="E26">
        <v>-15</v>
      </c>
    </row>
    <row r="28" spans="2:5" x14ac:dyDescent="0.35">
      <c r="B28" t="s">
        <v>47</v>
      </c>
    </row>
    <row r="29" spans="2:5" x14ac:dyDescent="0.35">
      <c r="B29" s="5" t="s">
        <v>48</v>
      </c>
    </row>
    <row r="30" spans="2:5" x14ac:dyDescent="0.35">
      <c r="B30" t="s">
        <v>49</v>
      </c>
    </row>
    <row r="32" spans="2:5" x14ac:dyDescent="0.35">
      <c r="B32" t="s">
        <v>50</v>
      </c>
      <c r="D32">
        <f>C24*D24+C25*D25+C26*D26</f>
        <v>5</v>
      </c>
    </row>
    <row r="33" spans="2:7" x14ac:dyDescent="0.35">
      <c r="B33" t="s">
        <v>51</v>
      </c>
      <c r="D33">
        <f>C24*E24+C25*E25+C26*E26</f>
        <v>2</v>
      </c>
    </row>
    <row r="36" spans="2:7" x14ac:dyDescent="0.35">
      <c r="B36" t="s">
        <v>52</v>
      </c>
    </row>
    <row r="38" spans="2:7" x14ac:dyDescent="0.35">
      <c r="B38" t="s">
        <v>53</v>
      </c>
    </row>
    <row r="39" spans="2:7" x14ac:dyDescent="0.35">
      <c r="B39" t="s">
        <v>54</v>
      </c>
    </row>
    <row r="41" spans="2:7" x14ac:dyDescent="0.35">
      <c r="B41" t="s">
        <v>55</v>
      </c>
    </row>
    <row r="43" spans="2:7" x14ac:dyDescent="0.35">
      <c r="B43" t="s">
        <v>56</v>
      </c>
    </row>
    <row r="46" spans="2:7" x14ac:dyDescent="0.35">
      <c r="B46" s="6" t="s">
        <v>39</v>
      </c>
      <c r="C46" s="6" t="s">
        <v>58</v>
      </c>
      <c r="D46" s="6" t="s">
        <v>59</v>
      </c>
      <c r="E46" s="6" t="s">
        <v>60</v>
      </c>
      <c r="F46" s="6" t="s">
        <v>61</v>
      </c>
      <c r="G46" s="6" t="s">
        <v>62</v>
      </c>
    </row>
    <row r="47" spans="2:7" x14ac:dyDescent="0.35">
      <c r="B47" s="6" t="s">
        <v>40</v>
      </c>
      <c r="C47" s="6">
        <v>0.3</v>
      </c>
      <c r="D47" s="6">
        <v>-8</v>
      </c>
      <c r="E47" s="6">
        <f>C47*D47</f>
        <v>-2.4</v>
      </c>
      <c r="F47" s="6">
        <f>$E$50-D47</f>
        <v>13</v>
      </c>
      <c r="G47" s="6">
        <f>F47^2*C47</f>
        <v>50.699999999999996</v>
      </c>
    </row>
    <row r="48" spans="2:7" x14ac:dyDescent="0.35">
      <c r="B48" s="6" t="s">
        <v>41</v>
      </c>
      <c r="C48" s="6">
        <v>0.4</v>
      </c>
      <c r="D48" s="6">
        <v>5</v>
      </c>
      <c r="E48" s="6">
        <f t="shared" ref="E48:E49" si="0">C48*D48</f>
        <v>2</v>
      </c>
      <c r="F48" s="6">
        <f t="shared" ref="F48:F49" si="1">$E$50-D48</f>
        <v>0</v>
      </c>
      <c r="G48" s="6">
        <f t="shared" ref="G48:G49" si="2">F48^2*C48</f>
        <v>0</v>
      </c>
    </row>
    <row r="49" spans="2:7" x14ac:dyDescent="0.35">
      <c r="B49" s="6" t="s">
        <v>42</v>
      </c>
      <c r="C49" s="6">
        <v>0.3</v>
      </c>
      <c r="D49" s="6">
        <v>18</v>
      </c>
      <c r="E49" s="6">
        <f t="shared" si="0"/>
        <v>5.3999999999999995</v>
      </c>
      <c r="F49" s="6">
        <f t="shared" si="1"/>
        <v>-13</v>
      </c>
      <c r="G49" s="6">
        <f t="shared" si="2"/>
        <v>50.699999999999996</v>
      </c>
    </row>
    <row r="50" spans="2:7" x14ac:dyDescent="0.35">
      <c r="B50" s="6" t="s">
        <v>57</v>
      </c>
      <c r="C50" s="6">
        <f>SUM(C47:C49)</f>
        <v>1</v>
      </c>
      <c r="D50" s="6"/>
      <c r="E50" s="6">
        <f>SUM(E47:E49)</f>
        <v>5</v>
      </c>
      <c r="F50" s="6">
        <f>SUM(F47:F49)</f>
        <v>0</v>
      </c>
      <c r="G50" s="6">
        <f>SUM(G47:G49)</f>
        <v>101.39999999999999</v>
      </c>
    </row>
    <row r="53" spans="2:7" x14ac:dyDescent="0.35">
      <c r="B53" t="s">
        <v>63</v>
      </c>
      <c r="C53">
        <f>SQRT(G50)</f>
        <v>10.069756700139283</v>
      </c>
    </row>
    <row r="56" spans="2:7" x14ac:dyDescent="0.35">
      <c r="B56" t="s">
        <v>64</v>
      </c>
    </row>
    <row r="57" spans="2:7" x14ac:dyDescent="0.35">
      <c r="B57" t="s">
        <v>65</v>
      </c>
    </row>
    <row r="58" spans="2:7" x14ac:dyDescent="0.35">
      <c r="B58" t="s">
        <v>66</v>
      </c>
    </row>
    <row r="59" spans="2:7" x14ac:dyDescent="0.35">
      <c r="B59" t="s">
        <v>67</v>
      </c>
    </row>
    <row r="60" spans="2:7" x14ac:dyDescent="0.35">
      <c r="B60" t="s">
        <v>68</v>
      </c>
    </row>
    <row r="62" spans="2:7" x14ac:dyDescent="0.35">
      <c r="B62" t="s">
        <v>69</v>
      </c>
    </row>
    <row r="63" spans="2:7" x14ac:dyDescent="0.35">
      <c r="B63" t="s">
        <v>70</v>
      </c>
    </row>
    <row r="64" spans="2:7" x14ac:dyDescent="0.35">
      <c r="B64" t="s">
        <v>71</v>
      </c>
    </row>
    <row r="65" spans="2:2" x14ac:dyDescent="0.35">
      <c r="B65" t="s">
        <v>72</v>
      </c>
    </row>
    <row r="66" spans="2:2" x14ac:dyDescent="0.35">
      <c r="B66" t="s">
        <v>73</v>
      </c>
    </row>
    <row r="67" spans="2:2" x14ac:dyDescent="0.35">
      <c r="B67" t="s">
        <v>74</v>
      </c>
    </row>
    <row r="70" spans="2:2" x14ac:dyDescent="0.35">
      <c r="B70" t="s">
        <v>75</v>
      </c>
    </row>
    <row r="71" spans="2:2" x14ac:dyDescent="0.35">
      <c r="B71" t="s">
        <v>76</v>
      </c>
    </row>
    <row r="72" spans="2:2" x14ac:dyDescent="0.35">
      <c r="B72" t="s">
        <v>77</v>
      </c>
    </row>
    <row r="73" spans="2:2" x14ac:dyDescent="0.35">
      <c r="B73" t="s">
        <v>78</v>
      </c>
    </row>
    <row r="75" spans="2:2" x14ac:dyDescent="0.35">
      <c r="B75" t="s">
        <v>79</v>
      </c>
    </row>
    <row r="76" spans="2:2" x14ac:dyDescent="0.35">
      <c r="B76" t="s">
        <v>80</v>
      </c>
    </row>
    <row r="77" spans="2:2" x14ac:dyDescent="0.35">
      <c r="B77" t="s">
        <v>81</v>
      </c>
    </row>
    <row r="80" spans="2:2" x14ac:dyDescent="0.35">
      <c r="B80" t="s">
        <v>82</v>
      </c>
    </row>
    <row r="82" spans="2:2" x14ac:dyDescent="0.35">
      <c r="B82" t="s">
        <v>83</v>
      </c>
    </row>
    <row r="83" spans="2:2" x14ac:dyDescent="0.35">
      <c r="B83" t="s">
        <v>84</v>
      </c>
    </row>
    <row r="85" spans="2:2" x14ac:dyDescent="0.35">
      <c r="B85" t="s">
        <v>85</v>
      </c>
    </row>
    <row r="86" spans="2:2" x14ac:dyDescent="0.35">
      <c r="B86" t="s">
        <v>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6CD2-3506-4DB3-BB4E-02E5B264C744}">
  <dimension ref="B2:B34"/>
  <sheetViews>
    <sheetView tabSelected="1" workbookViewId="0">
      <selection activeCell="B16" sqref="B16"/>
    </sheetView>
  </sheetViews>
  <sheetFormatPr defaultRowHeight="14.5" x14ac:dyDescent="0.35"/>
  <sheetData>
    <row r="2" spans="2:2" x14ac:dyDescent="0.35">
      <c r="B2" t="s">
        <v>87</v>
      </c>
    </row>
    <row r="4" spans="2:2" x14ac:dyDescent="0.35">
      <c r="B4" t="s">
        <v>88</v>
      </c>
    </row>
    <row r="5" spans="2:2" x14ac:dyDescent="0.35">
      <c r="B5" t="s">
        <v>89</v>
      </c>
    </row>
    <row r="6" spans="2:2" x14ac:dyDescent="0.35">
      <c r="B6" t="s">
        <v>90</v>
      </c>
    </row>
    <row r="8" spans="2:2" x14ac:dyDescent="0.35">
      <c r="B8" t="s">
        <v>91</v>
      </c>
    </row>
    <row r="9" spans="2:2" x14ac:dyDescent="0.35">
      <c r="B9" t="s">
        <v>92</v>
      </c>
    </row>
    <row r="10" spans="2:2" x14ac:dyDescent="0.35">
      <c r="B10" t="s">
        <v>93</v>
      </c>
    </row>
    <row r="12" spans="2:2" x14ac:dyDescent="0.35">
      <c r="B12" t="s">
        <v>94</v>
      </c>
    </row>
    <row r="13" spans="2:2" x14ac:dyDescent="0.35">
      <c r="B13" t="s">
        <v>95</v>
      </c>
    </row>
    <row r="14" spans="2:2" x14ac:dyDescent="0.35">
      <c r="B14" t="s">
        <v>96</v>
      </c>
    </row>
    <row r="16" spans="2:2" x14ac:dyDescent="0.35">
      <c r="B16" t="s">
        <v>111</v>
      </c>
    </row>
    <row r="17" spans="2:2" x14ac:dyDescent="0.35">
      <c r="B17" s="5" t="s">
        <v>97</v>
      </c>
    </row>
    <row r="18" spans="2:2" x14ac:dyDescent="0.35">
      <c r="B18" t="s">
        <v>98</v>
      </c>
    </row>
    <row r="19" spans="2:2" x14ac:dyDescent="0.35">
      <c r="B19" t="s">
        <v>99</v>
      </c>
    </row>
    <row r="22" spans="2:2" x14ac:dyDescent="0.35">
      <c r="B22" t="s">
        <v>100</v>
      </c>
    </row>
    <row r="23" spans="2:2" x14ac:dyDescent="0.35">
      <c r="B23" t="s">
        <v>101</v>
      </c>
    </row>
    <row r="24" spans="2:2" x14ac:dyDescent="0.35">
      <c r="B24" t="s">
        <v>102</v>
      </c>
    </row>
    <row r="26" spans="2:2" x14ac:dyDescent="0.35">
      <c r="B26" t="s">
        <v>103</v>
      </c>
    </row>
    <row r="27" spans="2:2" x14ac:dyDescent="0.35">
      <c r="B27" t="s">
        <v>104</v>
      </c>
    </row>
    <row r="28" spans="2:2" x14ac:dyDescent="0.35">
      <c r="B28" t="s">
        <v>105</v>
      </c>
    </row>
    <row r="29" spans="2:2" x14ac:dyDescent="0.35">
      <c r="B29" t="s">
        <v>106</v>
      </c>
    </row>
    <row r="31" spans="2:2" x14ac:dyDescent="0.35">
      <c r="B31" t="s">
        <v>107</v>
      </c>
    </row>
    <row r="32" spans="2:2" x14ac:dyDescent="0.35">
      <c r="B32" t="s">
        <v>108</v>
      </c>
    </row>
    <row r="33" spans="2:2" x14ac:dyDescent="0.35">
      <c r="B33" t="s">
        <v>109</v>
      </c>
    </row>
    <row r="34" spans="2:2" x14ac:dyDescent="0.35">
      <c r="B34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3주차 1차시</vt:lpstr>
      <vt:lpstr>3주차 2차시</vt:lpstr>
      <vt:lpstr>3주차 3차시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2024-03-23T10:18:19Z</dcterms:created>
  <dcterms:modified xsi:type="dcterms:W3CDTF">2024-04-14T02:58:31Z</dcterms:modified>
</cp:coreProperties>
</file>