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3e1c7ab116142a6/바탕 화면/한국외대/2024 - 3학기/투자론/"/>
    </mc:Choice>
  </mc:AlternateContent>
  <xr:revisionPtr revIDLastSave="1" documentId="13_ncr:1_{0A7AE3E3-D220-433A-98A6-4325710C6039}" xr6:coauthVersionLast="47" xr6:coauthVersionMax="47" xr10:uidLastSave="{458A22AD-9E2C-46EE-9261-2BAD38A6DF3E}"/>
  <bookViews>
    <workbookView xWindow="-26895" yWindow="690" windowWidth="21600" windowHeight="11385" activeTab="2" xr2:uid="{6E5E42E4-43AF-4D61-95C7-80A4904B68BD}"/>
  </bookViews>
  <sheets>
    <sheet name="5주차 1교시" sheetId="1" r:id="rId1"/>
    <sheet name="5주차 2교시" sheetId="3" r:id="rId2"/>
    <sheet name="5주차 3교시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2" i="3" l="1"/>
  <c r="D72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H116" i="1"/>
  <c r="G116" i="1"/>
  <c r="F116" i="1"/>
  <c r="E116" i="1"/>
  <c r="H115" i="1"/>
  <c r="G115" i="1"/>
  <c r="F115" i="1"/>
  <c r="E115" i="1"/>
  <c r="H114" i="1"/>
  <c r="G114" i="1"/>
  <c r="F114" i="1"/>
  <c r="E114" i="1"/>
  <c r="H113" i="1"/>
  <c r="G113" i="1"/>
  <c r="F113" i="1"/>
  <c r="E113" i="1"/>
  <c r="H112" i="1"/>
  <c r="G112" i="1"/>
  <c r="F112" i="1"/>
  <c r="E112" i="1"/>
  <c r="H111" i="1"/>
  <c r="G111" i="1"/>
  <c r="F111" i="1"/>
  <c r="E111" i="1"/>
  <c r="H110" i="1"/>
  <c r="G110" i="1"/>
  <c r="F110" i="1"/>
  <c r="E110" i="1"/>
  <c r="H109" i="1"/>
  <c r="G109" i="1"/>
  <c r="F109" i="1"/>
  <c r="E109" i="1"/>
  <c r="H108" i="1"/>
  <c r="G108" i="1"/>
  <c r="F108" i="1"/>
  <c r="E108" i="1"/>
  <c r="H107" i="1"/>
  <c r="G107" i="1"/>
  <c r="F107" i="1"/>
  <c r="E107" i="1"/>
  <c r="H106" i="1"/>
  <c r="G106" i="1"/>
  <c r="F106" i="1"/>
  <c r="E106" i="1"/>
  <c r="H105" i="1"/>
  <c r="G105" i="1"/>
  <c r="F105" i="1"/>
  <c r="E105" i="1"/>
  <c r="H104" i="1"/>
  <c r="G104" i="1"/>
  <c r="F104" i="1"/>
  <c r="E104" i="1"/>
  <c r="H103" i="1"/>
  <c r="G103" i="1"/>
  <c r="F103" i="1"/>
  <c r="E103" i="1"/>
  <c r="H102" i="1"/>
  <c r="G102" i="1"/>
  <c r="F102" i="1"/>
  <c r="E102" i="1"/>
  <c r="H101" i="1"/>
  <c r="G101" i="1"/>
  <c r="F101" i="1"/>
  <c r="E101" i="1"/>
  <c r="H100" i="1"/>
  <c r="G100" i="1"/>
  <c r="F100" i="1"/>
  <c r="E100" i="1"/>
  <c r="H99" i="1"/>
  <c r="G99" i="1"/>
  <c r="F99" i="1"/>
  <c r="E99" i="1"/>
  <c r="H98" i="1"/>
  <c r="G98" i="1"/>
  <c r="F98" i="1"/>
  <c r="E98" i="1"/>
  <c r="H97" i="1"/>
  <c r="G97" i="1"/>
  <c r="F97" i="1"/>
  <c r="E97" i="1"/>
  <c r="H96" i="1"/>
  <c r="G96" i="1"/>
  <c r="F96" i="1"/>
  <c r="E96" i="1"/>
  <c r="C11" i="1"/>
  <c r="E45" i="1" l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C21" i="1"/>
  <c r="C22" i="1" s="1"/>
  <c r="C20" i="1"/>
  <c r="C14" i="1"/>
  <c r="C15" i="1" s="1"/>
  <c r="C13" i="1"/>
  <c r="H25" i="1" l="1"/>
  <c r="J26" i="1"/>
  <c r="H26" i="1"/>
  <c r="J25" i="1"/>
</calcChain>
</file>

<file path=xl/sharedStrings.xml><?xml version="1.0" encoding="utf-8"?>
<sst xmlns="http://schemas.openxmlformats.org/spreadsheetml/2006/main" count="126" uniqueCount="88">
  <si>
    <t>E(r)</t>
    <phoneticPr fontId="1" type="noConversion"/>
  </si>
  <si>
    <t>σ</t>
    <phoneticPr fontId="1" type="noConversion"/>
  </si>
  <si>
    <t>A</t>
    <phoneticPr fontId="1" type="noConversion"/>
  </si>
  <si>
    <t>B</t>
    <phoneticPr fontId="1" type="noConversion"/>
  </si>
  <si>
    <t>A주식</t>
    <phoneticPr fontId="1" type="noConversion"/>
  </si>
  <si>
    <t>B주식</t>
    <phoneticPr fontId="1" type="noConversion"/>
  </si>
  <si>
    <r>
      <rPr>
        <sz val="11"/>
        <color theme="1"/>
        <rFont val="Calibri"/>
        <family val="2"/>
        <charset val="161"/>
      </rPr>
      <t>ρ</t>
    </r>
    <r>
      <rPr>
        <sz val="11"/>
        <color theme="1"/>
        <rFont val="D2Coding"/>
        <family val="2"/>
        <charset val="129"/>
      </rPr>
      <t>(상관계수</t>
    </r>
    <r>
      <rPr>
        <sz val="11"/>
        <color theme="1"/>
        <rFont val="D2Coding"/>
        <family val="2"/>
        <charset val="161"/>
      </rPr>
      <t>)</t>
    </r>
    <phoneticPr fontId="1" type="noConversion"/>
  </si>
  <si>
    <t>cov(A,B)</t>
    <phoneticPr fontId="1" type="noConversion"/>
  </si>
  <si>
    <t>E(rp)</t>
    <phoneticPr fontId="1" type="noConversion"/>
  </si>
  <si>
    <r>
      <t>σ</t>
    </r>
    <r>
      <rPr>
        <sz val="11"/>
        <color theme="1"/>
        <rFont val="D2Coding"/>
        <family val="2"/>
        <charset val="129"/>
      </rPr>
      <t>^2</t>
    </r>
    <phoneticPr fontId="1" type="noConversion"/>
  </si>
  <si>
    <t xml:space="preserve">만약 </t>
    <phoneticPr fontId="1" type="noConversion"/>
  </si>
  <si>
    <t>투자비율2</t>
    <phoneticPr fontId="1" type="noConversion"/>
  </si>
  <si>
    <t>투자비율1</t>
    <phoneticPr fontId="1" type="noConversion"/>
  </si>
  <si>
    <t>주식A 가중치</t>
  </si>
  <si>
    <t>주식A 가중치</t>
    <phoneticPr fontId="1" type="noConversion"/>
  </si>
  <si>
    <t>주식B 가중치</t>
  </si>
  <si>
    <t>주식B 가중치</t>
    <phoneticPr fontId="1" type="noConversion"/>
  </si>
  <si>
    <t>표준편차</t>
  </si>
  <si>
    <t>표준편차</t>
    <phoneticPr fontId="1" type="noConversion"/>
  </si>
  <si>
    <t>기대수익률</t>
  </si>
  <si>
    <t>기대수익률</t>
    <phoneticPr fontId="1" type="noConversion"/>
  </si>
  <si>
    <t>위험</t>
    <phoneticPr fontId="1" type="noConversion"/>
  </si>
  <si>
    <t>최소값</t>
    <phoneticPr fontId="1" type="noConversion"/>
  </si>
  <si>
    <t>수익률</t>
    <phoneticPr fontId="1" type="noConversion"/>
  </si>
  <si>
    <t>최대값</t>
    <phoneticPr fontId="1" type="noConversion"/>
  </si>
  <si>
    <t>자산비중에 다른 포트폴리오의 기대수익률과 분산</t>
    <phoneticPr fontId="1" type="noConversion"/>
  </si>
  <si>
    <t>투자기회집합(조합 들)</t>
    <phoneticPr fontId="1" type="noConversion"/>
  </si>
  <si>
    <t>투자로 얻을 수 있는 포트폴리오의 위험과 기대수익률의 조합</t>
    <phoneticPr fontId="1" type="noConversion"/>
  </si>
  <si>
    <t>최소 분산 포트폴리오(miminum variance portfolio)</t>
    <phoneticPr fontId="1" type="noConversion"/>
  </si>
  <si>
    <t>분산이 최소가 되는 포트폴리오</t>
    <phoneticPr fontId="1" type="noConversion"/>
  </si>
  <si>
    <t>이 때, 두 자산의 비율을 어떻게 하는 것이 좋은 선택일까?</t>
    <phoneticPr fontId="1" type="noConversion"/>
  </si>
  <si>
    <t>= MVP</t>
    <phoneticPr fontId="1" type="noConversion"/>
  </si>
  <si>
    <t>상관계수에 따른 투자기회집합(1)</t>
    <phoneticPr fontId="1" type="noConversion"/>
  </si>
  <si>
    <t>ρ(상관계수)</t>
  </si>
  <si>
    <t>완전한 양의 상관관계(상관계수 = 1)인 경우, 포트폴리오의 표준편차는 구성증권의 표준편차의 가중평균과 같아진다. 이 경우에는 분산투자에 따른 이득이 전혀 없다.</t>
    <phoneticPr fontId="1" type="noConversion"/>
  </si>
  <si>
    <t>상관계수가 1보다 작기만 하면 언제나 분산투자의 효과가 얻어지게 된다.</t>
    <phoneticPr fontId="1" type="noConversion"/>
  </si>
  <si>
    <t>두 자산이 음의 상관관계를 가지는 것도 가능하며, 이 때에는 훨씬 더 큰 분산투자의 효과가 발생한다.</t>
    <phoneticPr fontId="1" type="noConversion"/>
  </si>
  <si>
    <t>무위험자산의 수익률</t>
    <phoneticPr fontId="1" type="noConversion"/>
  </si>
  <si>
    <r>
      <t>σ</t>
    </r>
    <r>
      <rPr>
        <sz val="11"/>
        <color theme="1"/>
        <rFont val="D2Coding"/>
        <family val="2"/>
        <charset val="129"/>
      </rPr>
      <t>(무위험)</t>
    </r>
    <phoneticPr fontId="1" type="noConversion"/>
  </si>
  <si>
    <t>자본배분선(Capital Allocation Line, CAL): 위험자산과 무위험자산으로 구성된 포트폴리오로 부터 얻을 수 있는 가능한 위험과 수익률의 조합을 나타낸다.</t>
    <phoneticPr fontId="1" type="noConversion"/>
  </si>
  <si>
    <t>샤프비율(Sharpe ratio): 위험에 대한 보상비율을 나타내며, 포트폴리오 위험(표준편차) 한 단위에 대한 수익률 프리미엄을 나타낸다.</t>
    <phoneticPr fontId="1" type="noConversion"/>
  </si>
  <si>
    <t>최적포트폴리오의 구성순서</t>
    <phoneticPr fontId="1" type="noConversion"/>
  </si>
  <si>
    <t>- 우선, 위험자산들로 구성된 투자기회집합 가운데 특정한 조합을 선택한다.</t>
    <phoneticPr fontId="1" type="noConversion"/>
  </si>
  <si>
    <t>- 다음으로, 무위험자산을 함께 고려하여 최종 포트폴리오를 선택한다.</t>
    <phoneticPr fontId="1" type="noConversion"/>
  </si>
  <si>
    <t>예: 위험자산으로 최소 분산 포트폴리오를 선택하는 경우</t>
    <phoneticPr fontId="1" type="noConversion"/>
  </si>
  <si>
    <t>- 계산에 의하면, 위험자산 중에서 자산 A에 13%, 자산 B에 87%를 투자하는 경우에 최소분산 포트폴리오를 선택하게 된다.</t>
    <phoneticPr fontId="1" type="noConversion"/>
  </si>
  <si>
    <t>- 결과적으로, 1억 중에서 무위험자산에 5천만원, 자산 A에 650만원, 자산 B애 4350만원을 투자하게 된다.</t>
    <phoneticPr fontId="1" type="noConversion"/>
  </si>
  <si>
    <t>- 이때, 최소분산 포트폴리오의 기대수익률은 6.52%이며, 나머지 50%를 위험자산에 투자한다고 가정하자.</t>
    <phoneticPr fontId="1" type="noConversion"/>
  </si>
  <si>
    <t>무위험</t>
    <phoneticPr fontId="1" type="noConversion"/>
  </si>
  <si>
    <t>정리</t>
    <phoneticPr fontId="1" type="noConversion"/>
  </si>
  <si>
    <t>- 제 1단계: 위험자산의 포트폴리오를 선택할 때, 모든 투자자는 최적 위험자산 포트폴리오를 선택한다. 즉, 위험자산 포트폴리오 중 최적 위험자산 포트폴리오의 샤프 비율이 가장 큰 포트폴리오를 선택한다.</t>
    <phoneticPr fontId="1" type="noConversion"/>
  </si>
  <si>
    <t>- 제 2단계: 위험자산 포트폴리오와 무위험자산으로 포트폴리오의 가중치는 투자자의 위험회피 정도에 의해 결정된다.</t>
    <phoneticPr fontId="1" type="noConversion"/>
  </si>
  <si>
    <t>- 이를 분리속성(Seperation property)라 하며 1983년 노벨 경제학상 수상자인 James Tobin(1958)이 처음으로 제시하였다.</t>
    <phoneticPr fontId="1" type="noConversion"/>
  </si>
  <si>
    <t>최적 포트폴리오의 구성: 실제 예(1)</t>
    <phoneticPr fontId="1" type="noConversion"/>
  </si>
  <si>
    <t>A기금은 매년마다 자산배분계획을 수립한다.</t>
    <phoneticPr fontId="1" type="noConversion"/>
  </si>
  <si>
    <t>A기금은 단기자산과 중장기자산으로 구분하여 투자하고 있으며, 중장기자산으로는 국내주식, 국내채권, 해외주식, 대체투자 자산에 투자하고 있다.</t>
    <phoneticPr fontId="1" type="noConversion"/>
  </si>
  <si>
    <t>중장기자산으로는 국내주식, 국내채권, 해외주식, 대체투자 자산에 투자하고 있다.</t>
    <phoneticPr fontId="1" type="noConversion"/>
  </si>
  <si>
    <t>질문: A기금은 단기자산과 중장기자산에 대한 투자비중을 어떻게 계산할까?</t>
    <phoneticPr fontId="1" type="noConversion"/>
  </si>
  <si>
    <t>2차시에서 설명한 방식과는 달리, 별도의 프로세스를 통해서 단기자산의 투자비중을 우선 계산한다.</t>
    <phoneticPr fontId="1" type="noConversion"/>
  </si>
  <si>
    <t>- 연중 자금운용 계획에 따라 적정 유동성을 확보하기 위해 단기자금 규모를 산정한 후, 나머지 자금은 중장기 자산으로 분류하여 운용하고 있다.</t>
    <phoneticPr fontId="1" type="noConversion"/>
  </si>
  <si>
    <t>중장기 자산 내에서 투자 비중을 계산하기 위해 필요한 변수들</t>
    <phoneticPr fontId="1" type="noConversion"/>
  </si>
  <si>
    <t>- 각 자산군의 벤치마크의 설정</t>
    <phoneticPr fontId="1" type="noConversion"/>
  </si>
  <si>
    <t>- 각 자산군의 기대수익률 추정</t>
    <phoneticPr fontId="1" type="noConversion"/>
  </si>
  <si>
    <t>- 각 자산군의 위험</t>
    <phoneticPr fontId="1" type="noConversion"/>
  </si>
  <si>
    <t>- 각 자산군 사이의 상관계수 행렬</t>
    <phoneticPr fontId="1" type="noConversion"/>
  </si>
  <si>
    <t>주식 KOSPI 200 등, 채권 3년물 등, MSCI 지수(모건스탠리 주가지수)</t>
    <phoneticPr fontId="1" type="noConversion"/>
  </si>
  <si>
    <t>각 자산군의 위험</t>
    <phoneticPr fontId="1" type="noConversion"/>
  </si>
  <si>
    <t>각 자산군의 상관계수 행렬</t>
    <phoneticPr fontId="1" type="noConversion"/>
  </si>
  <si>
    <t>자산군</t>
    <phoneticPr fontId="1" type="noConversion"/>
  </si>
  <si>
    <t>단기자금</t>
    <phoneticPr fontId="1" type="noConversion"/>
  </si>
  <si>
    <t>국내채권</t>
    <phoneticPr fontId="1" type="noConversion"/>
  </si>
  <si>
    <t>국내주식</t>
    <phoneticPr fontId="1" type="noConversion"/>
  </si>
  <si>
    <t>대체투자</t>
    <phoneticPr fontId="1" type="noConversion"/>
  </si>
  <si>
    <t>해외주식</t>
    <phoneticPr fontId="1" type="noConversion"/>
  </si>
  <si>
    <t>ρ</t>
    <phoneticPr fontId="1" type="noConversion"/>
  </si>
  <si>
    <t xml:space="preserve">최적 자산배분안 문제 </t>
    <phoneticPr fontId="1" type="noConversion"/>
  </si>
  <si>
    <t>목표수익률의 설정: 물가상승률, 기금의 재정 상태 등을 고려하여 기금의 목표수익률을 설정함</t>
    <phoneticPr fontId="1" type="noConversion"/>
  </si>
  <si>
    <t xml:space="preserve">허용 위험한도의 설정 </t>
    <phoneticPr fontId="1" type="noConversion"/>
  </si>
  <si>
    <t>예: 안정적인 기금운용을 위하여 1년간 포트폴리오의 투자수익률이 0%를 초과하지 못할 확률을 5% 이하로 통제함</t>
    <phoneticPr fontId="1" type="noConversion"/>
  </si>
  <si>
    <r>
      <t xml:space="preserve"> =&gt; 2</t>
    </r>
    <r>
      <rPr>
        <sz val="11"/>
        <color theme="1"/>
        <rFont val="Calibri"/>
        <family val="2"/>
        <charset val="161"/>
      </rPr>
      <t>σ</t>
    </r>
    <phoneticPr fontId="1" type="noConversion"/>
  </si>
  <si>
    <t>(주식의 경우 '예상 GDP 성장률 + 물가상승률' 등으로 평가,(미래 수치활용))</t>
    <phoneticPr fontId="1" type="noConversion"/>
  </si>
  <si>
    <t>(과거데이터 활용)</t>
    <phoneticPr fontId="1" type="noConversion"/>
  </si>
  <si>
    <r>
      <t>포트폴리오를 표본분포로 계산하여 표본정규분포 가정하여 위험(표준편차를 2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D2Coding"/>
        <family val="2"/>
        <charset val="129"/>
      </rPr>
      <t xml:space="preserve"> 범위이내로 통제)</t>
    </r>
    <phoneticPr fontId="1" type="noConversion"/>
  </si>
  <si>
    <t>최적 자산배분안 도출</t>
    <phoneticPr fontId="1" type="noConversion"/>
  </si>
  <si>
    <t>- 평균-분산 최적화 모형에 산출한 기대수익률, 변동성, 상관계수 등을 입력하여 효율적 투자기회 집합을 도출함</t>
    <phoneticPr fontId="1" type="noConversion"/>
  </si>
  <si>
    <t>- 사전에 설정한 허용위험한도를 초과하지 않으며 전체 목표 수익률을 만족시키는 여러 안을 도출함</t>
    <phoneticPr fontId="1" type="noConversion"/>
  </si>
  <si>
    <t>- 허용위험한도와 전체 목표수익률을 만족시키는 자산배분안 가운데 여러가지 요인을 고려하여 최종 자산배분안을 선택함</t>
    <phoneticPr fontId="1" type="noConversion"/>
  </si>
  <si>
    <t>* Shortfall Risk: 허용위험한도(수익률이 0% 이하로 떨어질확률(손해가 나올확률))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</si>
</sst>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0.0000"/>
  </numFmts>
  <fonts count="4" x14ac:knownFonts="1">
    <font>
      <sz val="11"/>
      <color theme="1"/>
      <name val="D2Coding"/>
      <family val="2"/>
      <charset val="129"/>
    </font>
    <font>
      <sz val="8"/>
      <name val="D2Coding"/>
      <family val="2"/>
      <charset val="129"/>
    </font>
    <font>
      <sz val="11"/>
      <color theme="1"/>
      <name val="Calibri"/>
      <family val="2"/>
      <charset val="161"/>
    </font>
    <font>
      <sz val="11"/>
      <color theme="1"/>
      <name val="D2Coding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177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0" xfId="0" quotePrefix="1">
      <alignment vertical="center"/>
    </xf>
    <xf numFmtId="0" fontId="0" fillId="0" borderId="1" xfId="0" applyBorder="1" applyAlignment="1"/>
    <xf numFmtId="0" fontId="0" fillId="2" borderId="1" xfId="0" applyFill="1" applyBorder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/>
  </cellXfs>
  <cellStyles count="1">
    <cellStyle name="표준" xfId="0" builtinId="0"/>
  </cellStyles>
  <dxfs count="4">
    <dxf>
      <font>
        <color rgb="FF9C57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포트폴리오 수익과 위험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투자기회집합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931-4BF8-AF1B-D161B4A458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'5주차 1교시'!$C$51:$C$71</c:f>
              <c:numCache>
                <c:formatCode>0.00</c:formatCode>
                <c:ptCount val="21"/>
                <c:pt idx="0">
                  <c:v>23</c:v>
                </c:pt>
                <c:pt idx="1">
                  <c:v>22.064320746399602</c:v>
                </c:pt>
                <c:pt idx="2">
                  <c:v>21.154361252469904</c:v>
                </c:pt>
                <c:pt idx="3">
                  <c:v>20.273585030773415</c:v>
                </c:pt>
                <c:pt idx="4">
                  <c:v>19.425962009640607</c:v>
                </c:pt>
                <c:pt idx="5">
                  <c:v>18.616021325729083</c:v>
                </c:pt>
                <c:pt idx="6">
                  <c:v>17.848893523129099</c:v>
                </c:pt>
                <c:pt idx="7">
                  <c:v>17.130331286930794</c:v>
                </c:pt>
                <c:pt idx="8">
                  <c:v>16.466693657197851</c:v>
                </c:pt>
                <c:pt idx="9">
                  <c:v>15.864874723741124</c:v>
                </c:pt>
                <c:pt idx="10">
                  <c:v>15.332155751883034</c:v>
                </c:pt>
                <c:pt idx="11">
                  <c:v>14.875962153756644</c:v>
                </c:pt>
                <c:pt idx="12">
                  <c:v>14.503516814896981</c:v>
                </c:pt>
                <c:pt idx="13">
                  <c:v>14.221401126471314</c:v>
                </c:pt>
                <c:pt idx="14">
                  <c:v>14.035063234627749</c:v>
                </c:pt>
                <c:pt idx="15">
                  <c:v>13.948342195400842</c:v>
                </c:pt>
                <c:pt idx="16">
                  <c:v>13.963094212960094</c:v>
                </c:pt>
                <c:pt idx="17">
                  <c:v>14.079000319624956</c:v>
                </c:pt>
                <c:pt idx="18">
                  <c:v>14.293599966418528</c:v>
                </c:pt>
                <c:pt idx="19">
                  <c:v>14.602542586823699</c:v>
                </c:pt>
                <c:pt idx="20">
                  <c:v>15</c:v>
                </c:pt>
              </c:numCache>
            </c:numRef>
          </c:xVal>
          <c:yVal>
            <c:numRef>
              <c:f>'5주차 1교시'!$B$51:$B$71</c:f>
              <c:numCache>
                <c:formatCode>0.00</c:formatCode>
                <c:ptCount val="21"/>
                <c:pt idx="0">
                  <c:v>15.4</c:v>
                </c:pt>
                <c:pt idx="1">
                  <c:v>15.309999999999999</c:v>
                </c:pt>
                <c:pt idx="2">
                  <c:v>15.22</c:v>
                </c:pt>
                <c:pt idx="3">
                  <c:v>15.129999999999999</c:v>
                </c:pt>
                <c:pt idx="4">
                  <c:v>15.040000000000001</c:v>
                </c:pt>
                <c:pt idx="5">
                  <c:v>14.950000000000001</c:v>
                </c:pt>
                <c:pt idx="6">
                  <c:v>14.86</c:v>
                </c:pt>
                <c:pt idx="7">
                  <c:v>14.77</c:v>
                </c:pt>
                <c:pt idx="8">
                  <c:v>14.68</c:v>
                </c:pt>
                <c:pt idx="9">
                  <c:v>14.59</c:v>
                </c:pt>
                <c:pt idx="10">
                  <c:v>14.5</c:v>
                </c:pt>
                <c:pt idx="11">
                  <c:v>14.41</c:v>
                </c:pt>
                <c:pt idx="12">
                  <c:v>14.319999999999986</c:v>
                </c:pt>
                <c:pt idx="13">
                  <c:v>14.229999999999984</c:v>
                </c:pt>
                <c:pt idx="14">
                  <c:v>14.139999999999983</c:v>
                </c:pt>
                <c:pt idx="15">
                  <c:v>14.049999999999983</c:v>
                </c:pt>
                <c:pt idx="16">
                  <c:v>13.959999999999987</c:v>
                </c:pt>
                <c:pt idx="17">
                  <c:v>13.869999999999983</c:v>
                </c:pt>
                <c:pt idx="18">
                  <c:v>13.779999999999985</c:v>
                </c:pt>
                <c:pt idx="19">
                  <c:v>13.689999999999985</c:v>
                </c:pt>
                <c:pt idx="20">
                  <c:v>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931-4BF8-AF1B-D161B4A45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98223"/>
        <c:axId val="150393423"/>
      </c:scatterChart>
      <c:valAx>
        <c:axId val="15039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위험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393423"/>
        <c:crosses val="autoZero"/>
        <c:crossBetween val="midCat"/>
      </c:valAx>
      <c:valAx>
        <c:axId val="15039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기대수익률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39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/>
              <a:t>포트폴리오의 위험과 수익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표준편차 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'5주차 1교시'!$E$96:$E$116</c:f>
              <c:numCache>
                <c:formatCode>0.00</c:formatCode>
                <c:ptCount val="21"/>
                <c:pt idx="0">
                  <c:v>23</c:v>
                </c:pt>
                <c:pt idx="1">
                  <c:v>21.099999999999998</c:v>
                </c:pt>
                <c:pt idx="2">
                  <c:v>19.2</c:v>
                </c:pt>
                <c:pt idx="3">
                  <c:v>17.299999999999997</c:v>
                </c:pt>
                <c:pt idx="4">
                  <c:v>15.4</c:v>
                </c:pt>
                <c:pt idx="5">
                  <c:v>13.5</c:v>
                </c:pt>
                <c:pt idx="6">
                  <c:v>11.6</c:v>
                </c:pt>
                <c:pt idx="7">
                  <c:v>9.7000000000000011</c:v>
                </c:pt>
                <c:pt idx="8">
                  <c:v>7.8</c:v>
                </c:pt>
                <c:pt idx="9">
                  <c:v>5.900000000000003</c:v>
                </c:pt>
                <c:pt idx="10">
                  <c:v>4</c:v>
                </c:pt>
                <c:pt idx="11">
                  <c:v>2.0999999999999992</c:v>
                </c:pt>
                <c:pt idx="12">
                  <c:v>0.19999999999998011</c:v>
                </c:pt>
                <c:pt idx="13">
                  <c:v>1.700000000000021</c:v>
                </c:pt>
                <c:pt idx="14">
                  <c:v>3.600000000000025</c:v>
                </c:pt>
                <c:pt idx="15">
                  <c:v>5.5000000000000231</c:v>
                </c:pt>
                <c:pt idx="16">
                  <c:v>7.4000000000000243</c:v>
                </c:pt>
                <c:pt idx="17">
                  <c:v>9.3000000000000203</c:v>
                </c:pt>
                <c:pt idx="18">
                  <c:v>11.200000000000024</c:v>
                </c:pt>
                <c:pt idx="19">
                  <c:v>13.100000000000023</c:v>
                </c:pt>
                <c:pt idx="20">
                  <c:v>15</c:v>
                </c:pt>
              </c:numCache>
            </c:numRef>
          </c:xVal>
          <c:yVal>
            <c:numRef>
              <c:f>'5주차 1교시'!$D$96:$D$116</c:f>
              <c:numCache>
                <c:formatCode>0.00</c:formatCode>
                <c:ptCount val="21"/>
                <c:pt idx="0">
                  <c:v>15.4</c:v>
                </c:pt>
                <c:pt idx="1">
                  <c:v>15.309999999999999</c:v>
                </c:pt>
                <c:pt idx="2">
                  <c:v>15.22</c:v>
                </c:pt>
                <c:pt idx="3">
                  <c:v>15.129999999999999</c:v>
                </c:pt>
                <c:pt idx="4">
                  <c:v>15.040000000000001</c:v>
                </c:pt>
                <c:pt idx="5">
                  <c:v>14.950000000000001</c:v>
                </c:pt>
                <c:pt idx="6">
                  <c:v>14.86</c:v>
                </c:pt>
                <c:pt idx="7">
                  <c:v>14.77</c:v>
                </c:pt>
                <c:pt idx="8">
                  <c:v>14.68</c:v>
                </c:pt>
                <c:pt idx="9">
                  <c:v>14.59</c:v>
                </c:pt>
                <c:pt idx="10">
                  <c:v>14.5</c:v>
                </c:pt>
                <c:pt idx="11">
                  <c:v>14.41</c:v>
                </c:pt>
                <c:pt idx="12">
                  <c:v>14.319999999999986</c:v>
                </c:pt>
                <c:pt idx="13">
                  <c:v>14.229999999999984</c:v>
                </c:pt>
                <c:pt idx="14">
                  <c:v>14.139999999999983</c:v>
                </c:pt>
                <c:pt idx="15">
                  <c:v>14.049999999999983</c:v>
                </c:pt>
                <c:pt idx="16">
                  <c:v>13.959999999999987</c:v>
                </c:pt>
                <c:pt idx="17">
                  <c:v>13.869999999999983</c:v>
                </c:pt>
                <c:pt idx="18">
                  <c:v>13.779999999999985</c:v>
                </c:pt>
                <c:pt idx="19">
                  <c:v>13.689999999999985</c:v>
                </c:pt>
                <c:pt idx="20">
                  <c:v>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D-47EE-9313-A902694ABDAF}"/>
            </c:ext>
          </c:extLst>
        </c:ser>
        <c:ser>
          <c:idx val="1"/>
          <c:order val="1"/>
          <c:tx>
            <c:v>표준편차 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'5주차 1교시'!$F$96:$F$116</c:f>
              <c:numCache>
                <c:formatCode>0.00</c:formatCode>
                <c:ptCount val="21"/>
                <c:pt idx="0">
                  <c:v>23</c:v>
                </c:pt>
                <c:pt idx="1">
                  <c:v>21.862868064368865</c:v>
                </c:pt>
                <c:pt idx="2">
                  <c:v>20.754276667713572</c:v>
                </c:pt>
                <c:pt idx="3">
                  <c:v>19.679049773807677</c:v>
                </c:pt>
                <c:pt idx="4">
                  <c:v>18.642961138188323</c:v>
                </c:pt>
                <c:pt idx="5">
                  <c:v>17.652903443909729</c:v>
                </c:pt>
                <c:pt idx="6">
                  <c:v>16.717057157286984</c:v>
                </c:pt>
                <c:pt idx="7">
                  <c:v>15.845030766773538</c:v>
                </c:pt>
                <c:pt idx="8">
                  <c:v>15.047923444781343</c:v>
                </c:pt>
                <c:pt idx="9">
                  <c:v>14.338235595776771</c:v>
                </c:pt>
                <c:pt idx="10">
                  <c:v>13.729530217745982</c:v>
                </c:pt>
                <c:pt idx="11">
                  <c:v>13.235747051073467</c:v>
                </c:pt>
                <c:pt idx="12">
                  <c:v>12.87012043455692</c:v>
                </c:pt>
                <c:pt idx="13">
                  <c:v>12.643773171011873</c:v>
                </c:pt>
                <c:pt idx="14">
                  <c:v>12.564234954823142</c:v>
                </c:pt>
                <c:pt idx="15">
                  <c:v>12.634278768493267</c:v>
                </c:pt>
                <c:pt idx="16">
                  <c:v>12.85145906113387</c:v>
                </c:pt>
                <c:pt idx="17">
                  <c:v>13.208519977650782</c:v>
                </c:pt>
                <c:pt idx="18">
                  <c:v>13.694524453225819</c:v>
                </c:pt>
                <c:pt idx="19">
                  <c:v>14.29632819992602</c:v>
                </c:pt>
                <c:pt idx="20">
                  <c:v>15</c:v>
                </c:pt>
              </c:numCache>
            </c:numRef>
          </c:xVal>
          <c:yVal>
            <c:numRef>
              <c:f>'5주차 1교시'!$D$96:$D$116</c:f>
              <c:numCache>
                <c:formatCode>0.00</c:formatCode>
                <c:ptCount val="21"/>
                <c:pt idx="0">
                  <c:v>15.4</c:v>
                </c:pt>
                <c:pt idx="1">
                  <c:v>15.309999999999999</c:v>
                </c:pt>
                <c:pt idx="2">
                  <c:v>15.22</c:v>
                </c:pt>
                <c:pt idx="3">
                  <c:v>15.129999999999999</c:v>
                </c:pt>
                <c:pt idx="4">
                  <c:v>15.040000000000001</c:v>
                </c:pt>
                <c:pt idx="5">
                  <c:v>14.950000000000001</c:v>
                </c:pt>
                <c:pt idx="6">
                  <c:v>14.86</c:v>
                </c:pt>
                <c:pt idx="7">
                  <c:v>14.77</c:v>
                </c:pt>
                <c:pt idx="8">
                  <c:v>14.68</c:v>
                </c:pt>
                <c:pt idx="9">
                  <c:v>14.59</c:v>
                </c:pt>
                <c:pt idx="10">
                  <c:v>14.5</c:v>
                </c:pt>
                <c:pt idx="11">
                  <c:v>14.41</c:v>
                </c:pt>
                <c:pt idx="12">
                  <c:v>14.319999999999986</c:v>
                </c:pt>
                <c:pt idx="13">
                  <c:v>14.229999999999984</c:v>
                </c:pt>
                <c:pt idx="14">
                  <c:v>14.139999999999983</c:v>
                </c:pt>
                <c:pt idx="15">
                  <c:v>14.049999999999983</c:v>
                </c:pt>
                <c:pt idx="16">
                  <c:v>13.959999999999987</c:v>
                </c:pt>
                <c:pt idx="17">
                  <c:v>13.869999999999983</c:v>
                </c:pt>
                <c:pt idx="18">
                  <c:v>13.779999999999985</c:v>
                </c:pt>
                <c:pt idx="19">
                  <c:v>13.689999999999985</c:v>
                </c:pt>
                <c:pt idx="20">
                  <c:v>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BD-47EE-9313-A902694ABDAF}"/>
            </c:ext>
          </c:extLst>
        </c:ser>
        <c:ser>
          <c:idx val="2"/>
          <c:order val="2"/>
          <c:tx>
            <c:v>표준편차 0.5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'5주차 1교시'!$G$96:$G$116</c:f>
              <c:numCache>
                <c:formatCode>0.00</c:formatCode>
                <c:ptCount val="21"/>
                <c:pt idx="0">
                  <c:v>23</c:v>
                </c:pt>
                <c:pt idx="1">
                  <c:v>22.234488975463321</c:v>
                </c:pt>
                <c:pt idx="2">
                  <c:v>21.489299662855466</c:v>
                </c:pt>
                <c:pt idx="3">
                  <c:v>20.766619850134493</c:v>
                </c:pt>
                <c:pt idx="4">
                  <c:v>20.06888138387389</c:v>
                </c:pt>
                <c:pt idx="5">
                  <c:v>19.398775734566343</c:v>
                </c:pt>
                <c:pt idx="6">
                  <c:v>18.759264377901388</c:v>
                </c:pt>
                <c:pt idx="7">
                  <c:v>18.153580913968462</c:v>
                </c:pt>
                <c:pt idx="8">
                  <c:v>17.585221067703415</c:v>
                </c:pt>
                <c:pt idx="9">
                  <c:v>17.057916050913136</c:v>
                </c:pt>
                <c:pt idx="10">
                  <c:v>16.575584454250777</c:v>
                </c:pt>
                <c:pt idx="11">
                  <c:v>16.14225820633532</c:v>
                </c:pt>
                <c:pt idx="12">
                  <c:v>15.761979571107158</c:v>
                </c:pt>
                <c:pt idx="13">
                  <c:v>15.438668984080183</c:v>
                </c:pt>
                <c:pt idx="14">
                  <c:v>15.175967843930067</c:v>
                </c:pt>
                <c:pt idx="15">
                  <c:v>14.977065800750141</c:v>
                </c:pt>
                <c:pt idx="16">
                  <c:v>14.844527611210792</c:v>
                </c:pt>
                <c:pt idx="17">
                  <c:v>14.780138700296405</c:v>
                </c:pt>
                <c:pt idx="18">
                  <c:v>14.78478948108493</c:v>
                </c:pt>
                <c:pt idx="19">
                  <c:v>14.858415124097172</c:v>
                </c:pt>
                <c:pt idx="20">
                  <c:v>15</c:v>
                </c:pt>
              </c:numCache>
            </c:numRef>
          </c:xVal>
          <c:yVal>
            <c:numRef>
              <c:f>'5주차 1교시'!$D$96:$D$116</c:f>
              <c:numCache>
                <c:formatCode>0.00</c:formatCode>
                <c:ptCount val="21"/>
                <c:pt idx="0">
                  <c:v>15.4</c:v>
                </c:pt>
                <c:pt idx="1">
                  <c:v>15.309999999999999</c:v>
                </c:pt>
                <c:pt idx="2">
                  <c:v>15.22</c:v>
                </c:pt>
                <c:pt idx="3">
                  <c:v>15.129999999999999</c:v>
                </c:pt>
                <c:pt idx="4">
                  <c:v>15.040000000000001</c:v>
                </c:pt>
                <c:pt idx="5">
                  <c:v>14.950000000000001</c:v>
                </c:pt>
                <c:pt idx="6">
                  <c:v>14.86</c:v>
                </c:pt>
                <c:pt idx="7">
                  <c:v>14.77</c:v>
                </c:pt>
                <c:pt idx="8">
                  <c:v>14.68</c:v>
                </c:pt>
                <c:pt idx="9">
                  <c:v>14.59</c:v>
                </c:pt>
                <c:pt idx="10">
                  <c:v>14.5</c:v>
                </c:pt>
                <c:pt idx="11">
                  <c:v>14.41</c:v>
                </c:pt>
                <c:pt idx="12">
                  <c:v>14.319999999999986</c:v>
                </c:pt>
                <c:pt idx="13">
                  <c:v>14.229999999999984</c:v>
                </c:pt>
                <c:pt idx="14">
                  <c:v>14.139999999999983</c:v>
                </c:pt>
                <c:pt idx="15">
                  <c:v>14.049999999999983</c:v>
                </c:pt>
                <c:pt idx="16">
                  <c:v>13.959999999999987</c:v>
                </c:pt>
                <c:pt idx="17">
                  <c:v>13.869999999999983</c:v>
                </c:pt>
                <c:pt idx="18">
                  <c:v>13.779999999999985</c:v>
                </c:pt>
                <c:pt idx="19">
                  <c:v>13.689999999999985</c:v>
                </c:pt>
                <c:pt idx="20">
                  <c:v>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BD-47EE-9313-A902694ABDAF}"/>
            </c:ext>
          </c:extLst>
        </c:ser>
        <c:ser>
          <c:idx val="3"/>
          <c:order val="3"/>
          <c:tx>
            <c:v>표준편차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'5주차 1교시'!$H$96:$H$116</c:f>
              <c:numCache>
                <c:formatCode>0.00</c:formatCode>
                <c:ptCount val="21"/>
                <c:pt idx="0">
                  <c:v>23</c:v>
                </c:pt>
                <c:pt idx="1">
                  <c:v>22.599999999999998</c:v>
                </c:pt>
                <c:pt idx="2">
                  <c:v>22.2</c:v>
                </c:pt>
                <c:pt idx="3">
                  <c:v>21.799999999999997</c:v>
                </c:pt>
                <c:pt idx="4">
                  <c:v>21.400000000000002</c:v>
                </c:pt>
                <c:pt idx="5">
                  <c:v>21</c:v>
                </c:pt>
                <c:pt idx="6">
                  <c:v>20.6</c:v>
                </c:pt>
                <c:pt idx="7">
                  <c:v>20.2</c:v>
                </c:pt>
                <c:pt idx="8">
                  <c:v>19.8</c:v>
                </c:pt>
                <c:pt idx="9">
                  <c:v>19.399999999999999</c:v>
                </c:pt>
                <c:pt idx="10">
                  <c:v>19</c:v>
                </c:pt>
                <c:pt idx="11">
                  <c:v>18.600000000000001</c:v>
                </c:pt>
                <c:pt idx="12">
                  <c:v>18.199999999999978</c:v>
                </c:pt>
                <c:pt idx="13">
                  <c:v>17.799999999999979</c:v>
                </c:pt>
                <c:pt idx="14">
                  <c:v>17.399999999999977</c:v>
                </c:pt>
                <c:pt idx="15">
                  <c:v>16.999999999999975</c:v>
                </c:pt>
                <c:pt idx="16">
                  <c:v>16.599999999999977</c:v>
                </c:pt>
                <c:pt idx="17">
                  <c:v>16.199999999999974</c:v>
                </c:pt>
                <c:pt idx="18">
                  <c:v>15.799999999999978</c:v>
                </c:pt>
                <c:pt idx="19">
                  <c:v>15.399999999999977</c:v>
                </c:pt>
                <c:pt idx="20">
                  <c:v>15</c:v>
                </c:pt>
              </c:numCache>
            </c:numRef>
          </c:xVal>
          <c:yVal>
            <c:numRef>
              <c:f>'5주차 1교시'!$D$96:$D$116</c:f>
              <c:numCache>
                <c:formatCode>0.00</c:formatCode>
                <c:ptCount val="21"/>
                <c:pt idx="0">
                  <c:v>15.4</c:v>
                </c:pt>
                <c:pt idx="1">
                  <c:v>15.309999999999999</c:v>
                </c:pt>
                <c:pt idx="2">
                  <c:v>15.22</c:v>
                </c:pt>
                <c:pt idx="3">
                  <c:v>15.129999999999999</c:v>
                </c:pt>
                <c:pt idx="4">
                  <c:v>15.040000000000001</c:v>
                </c:pt>
                <c:pt idx="5">
                  <c:v>14.950000000000001</c:v>
                </c:pt>
                <c:pt idx="6">
                  <c:v>14.86</c:v>
                </c:pt>
                <c:pt idx="7">
                  <c:v>14.77</c:v>
                </c:pt>
                <c:pt idx="8">
                  <c:v>14.68</c:v>
                </c:pt>
                <c:pt idx="9">
                  <c:v>14.59</c:v>
                </c:pt>
                <c:pt idx="10">
                  <c:v>14.5</c:v>
                </c:pt>
                <c:pt idx="11">
                  <c:v>14.41</c:v>
                </c:pt>
                <c:pt idx="12">
                  <c:v>14.319999999999986</c:v>
                </c:pt>
                <c:pt idx="13">
                  <c:v>14.229999999999984</c:v>
                </c:pt>
                <c:pt idx="14">
                  <c:v>14.139999999999983</c:v>
                </c:pt>
                <c:pt idx="15">
                  <c:v>14.049999999999983</c:v>
                </c:pt>
                <c:pt idx="16">
                  <c:v>13.959999999999987</c:v>
                </c:pt>
                <c:pt idx="17">
                  <c:v>13.869999999999983</c:v>
                </c:pt>
                <c:pt idx="18">
                  <c:v>13.779999999999985</c:v>
                </c:pt>
                <c:pt idx="19">
                  <c:v>13.689999999999985</c:v>
                </c:pt>
                <c:pt idx="20">
                  <c:v>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BD-47EE-9313-A902694AB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200639"/>
        <c:axId val="258207839"/>
      </c:scatterChart>
      <c:valAx>
        <c:axId val="25820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b="1"/>
                  <a:t>표준편차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8207839"/>
        <c:crosses val="autoZero"/>
        <c:crossBetween val="midCat"/>
      </c:valAx>
      <c:valAx>
        <c:axId val="2582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b="1"/>
                  <a:t>기대수익률</a:t>
                </a:r>
                <a:endParaRPr lang="en-US" altLang="ko-K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8200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88740081695624"/>
          <c:y val="0.3867600599004879"/>
          <c:w val="0.14139352967705215"/>
          <c:h val="0.273620791266122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무위험자산과의 포트폴리오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'5주차 2교시'!$E$10</c:f>
              <c:strCache>
                <c:ptCount val="1"/>
                <c:pt idx="0">
                  <c:v>기대수익률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'5주차 2교시'!$D$11:$D$31</c:f>
              <c:numCache>
                <c:formatCode>0.00</c:formatCode>
                <c:ptCount val="21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  <c:pt idx="5">
                  <c:v>6.25</c:v>
                </c:pt>
                <c:pt idx="6">
                  <c:v>7.5</c:v>
                </c:pt>
                <c:pt idx="7">
                  <c:v>8.75</c:v>
                </c:pt>
                <c:pt idx="8">
                  <c:v>10</c:v>
                </c:pt>
                <c:pt idx="9">
                  <c:v>11.25</c:v>
                </c:pt>
                <c:pt idx="10">
                  <c:v>12.5</c:v>
                </c:pt>
                <c:pt idx="11">
                  <c:v>13.750000000000002</c:v>
                </c:pt>
                <c:pt idx="12">
                  <c:v>15</c:v>
                </c:pt>
                <c:pt idx="13">
                  <c:v>16.25</c:v>
                </c:pt>
                <c:pt idx="14">
                  <c:v>17.5</c:v>
                </c:pt>
                <c:pt idx="15">
                  <c:v>18.75</c:v>
                </c:pt>
                <c:pt idx="16">
                  <c:v>20</c:v>
                </c:pt>
                <c:pt idx="17">
                  <c:v>21.25</c:v>
                </c:pt>
                <c:pt idx="18">
                  <c:v>22.5</c:v>
                </c:pt>
                <c:pt idx="19">
                  <c:v>23.75</c:v>
                </c:pt>
                <c:pt idx="20">
                  <c:v>25</c:v>
                </c:pt>
              </c:numCache>
            </c:numRef>
          </c:xVal>
          <c:yVal>
            <c:numRef>
              <c:f>'5주차 2교시'!$E$11:$E$31</c:f>
              <c:numCache>
                <c:formatCode>0.00</c:formatCode>
                <c:ptCount val="21"/>
                <c:pt idx="0">
                  <c:v>5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7.9999999999999947</c:v>
                </c:pt>
                <c:pt idx="13">
                  <c:v>8.2499999999999947</c:v>
                </c:pt>
                <c:pt idx="14">
                  <c:v>8.4999999999999947</c:v>
                </c:pt>
                <c:pt idx="15">
                  <c:v>8.7499999999999947</c:v>
                </c:pt>
                <c:pt idx="16">
                  <c:v>8.9999999999999947</c:v>
                </c:pt>
                <c:pt idx="17">
                  <c:v>9.2499999999999947</c:v>
                </c:pt>
                <c:pt idx="18">
                  <c:v>9.4999999999999947</c:v>
                </c:pt>
                <c:pt idx="19">
                  <c:v>9.7499999999999947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BA-4C83-9B8D-BE89EAC5A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87983"/>
        <c:axId val="153961583"/>
      </c:scatterChart>
      <c:valAx>
        <c:axId val="15398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b="1"/>
                  <a:t>위험</a:t>
                </a:r>
                <a:r>
                  <a:rPr lang="en-US" altLang="ko-KR" b="1"/>
                  <a:t>(</a:t>
                </a:r>
                <a:r>
                  <a:rPr lang="ko-KR" altLang="en-US" b="1"/>
                  <a:t>표쥰편차</a:t>
                </a:r>
                <a:r>
                  <a:rPr lang="en-US" altLang="ko-KR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961583"/>
        <c:crosses val="autoZero"/>
        <c:crossBetween val="midCat"/>
      </c:valAx>
      <c:valAx>
        <c:axId val="1539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b="1"/>
                  <a:t>기대수익률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987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376517</xdr:colOff>
      <xdr:row>50</xdr:row>
      <xdr:rowOff>42582</xdr:rowOff>
    </xdr:from>
    <xdr:to>
      <xdr:col>13</xdr:col>
      <xdr:colOff>171450</xdr:colOff>
      <xdr:row>73</xdr:row>
      <xdr:rowOff>88900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8D13AD9-14F4-C1BA-287E-B50D405DF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142873</xdr:colOff>
      <xdr:row>119</xdr:row>
      <xdr:rowOff>114300</xdr:rowOff>
    </xdr:from>
    <xdr:to>
      <xdr:col>13</xdr:col>
      <xdr:colOff>99786</xdr:colOff>
      <xdr:row>151</xdr:row>
      <xdr:rowOff>127000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14520FB-E3CA-45B6-CCB8-382FD5554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0.27506</cdr:x>
      <cdr:y>0.55212</cdr:y>
    </cdr:from>
    <cdr:to>
      <cdr:x>0.50236</cdr:x>
      <cdr:y>0.62628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BAD18F5-A328-5FC6-66E8-3C1ED0BEBFC7}"/>
            </a:ext>
          </a:extLst>
        </cdr:cNvPr>
        <cdr:cNvSpPr txBox="1"/>
      </cdr:nvSpPr>
      <cdr:spPr>
        <a:xfrm xmlns:a="http://schemas.openxmlformats.org/drawingml/2006/main">
          <a:off x="1744383" y="2364068"/>
          <a:ext cx="1441450" cy="3175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ko-KR" altLang="en-US" sz="1100" b="1"/>
            <a:t>최소분산 포트폴리오</a:t>
          </a:r>
        </a:p>
      </cdr:txBody>
    </cdr:sp>
  </cdr:relSizeAnchor>
  <cdr:relSizeAnchor xmlns:cdr="http://schemas.openxmlformats.org/drawingml/2006/chartDrawing">
    <cdr:from>
      <cdr:x>0.50236</cdr:x>
      <cdr:y>0.5892</cdr:y>
    </cdr:from>
    <cdr:to>
      <cdr:x>0.58646</cdr:x>
      <cdr:y>0.59068</cdr:y>
    </cdr:to>
    <cdr:cxnSp macro="">
      <cdr:nvCxnSpPr>
        <cdr:cNvPr id="4" name="직선 연결선 3">
          <a:extLst xmlns:a="http://schemas.openxmlformats.org/drawingml/2006/main">
            <a:ext uri="{FF2B5EF4-FFF2-40B4-BE49-F238E27FC236}">
              <a16:creationId xmlns:a16="http://schemas.microsoft.com/office/drawing/2014/main" id="{F9D9E1E8-B4CA-898E-3764-2537AA3FC9D3}"/>
            </a:ext>
          </a:extLst>
        </cdr:cNvPr>
        <cdr:cNvCxnSpPr/>
      </cdr:nvCxnSpPr>
      <cdr:spPr>
        <a:xfrm xmlns:a="http://schemas.openxmlformats.org/drawingml/2006/main" flipV="1">
          <a:off x="3185833" y="2522818"/>
          <a:ext cx="533400" cy="63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0.62652</cdr:x>
      <cdr:y>0.71674</cdr:y>
    </cdr:from>
    <cdr:to>
      <cdr:x>0.71163</cdr:x>
      <cdr:y>0.78941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9287769D-E201-6E33-195E-9C2D64C72DCB}"/>
            </a:ext>
          </a:extLst>
        </cdr:cNvPr>
        <cdr:cNvSpPr txBox="1"/>
      </cdr:nvSpPr>
      <cdr:spPr>
        <a:xfrm xmlns:a="http://schemas.openxmlformats.org/drawingml/2006/main">
          <a:off x="3973233" y="3068918"/>
          <a:ext cx="539750" cy="311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ko-KR" altLang="en-US" sz="1100" b="1"/>
            <a:t>자산</a:t>
          </a:r>
          <a:r>
            <a:rPr lang="en-US" altLang="ko-KR" sz="1100" b="1"/>
            <a:t>A</a:t>
          </a:r>
          <a:endParaRPr lang="ko-KR" altLang="en-US" sz="1100" b="1"/>
        </a:p>
      </cdr:txBody>
    </cdr:sp>
  </cdr:relSizeAnchor>
  <cdr:relSizeAnchor xmlns:cdr="http://schemas.openxmlformats.org/drawingml/2006/chartDrawing">
    <cdr:from>
      <cdr:x>0.88585</cdr:x>
      <cdr:y>0.11315</cdr:y>
    </cdr:from>
    <cdr:to>
      <cdr:x>0.97096</cdr:x>
      <cdr:y>0.18582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6FF627EC-C3B1-09DB-7D70-578FDF27D0EB}"/>
            </a:ext>
          </a:extLst>
        </cdr:cNvPr>
        <cdr:cNvSpPr txBox="1"/>
      </cdr:nvSpPr>
      <cdr:spPr>
        <a:xfrm xmlns:a="http://schemas.openxmlformats.org/drawingml/2006/main">
          <a:off x="5617883" y="484468"/>
          <a:ext cx="539750" cy="311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ko-KR" altLang="en-US" sz="1100" b="1"/>
            <a:t>자산 </a:t>
          </a:r>
          <a:r>
            <a:rPr lang="en-US" altLang="ko-KR" sz="1100" b="1"/>
            <a:t>B</a:t>
          </a:r>
          <a:endParaRPr lang="ko-KR" altLang="en-US" sz="11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0.53035</cdr:x>
      <cdr:y>0.83011</cdr:y>
    </cdr:from>
    <cdr:to>
      <cdr:x>0.59404</cdr:x>
      <cdr:y>0.88387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F74F91-5097-03D9-79B3-3B9EA34233DB}"/>
            </a:ext>
          </a:extLst>
        </cdr:cNvPr>
        <cdr:cNvSpPr txBox="1"/>
      </cdr:nvSpPr>
      <cdr:spPr>
        <a:xfrm xmlns:a="http://schemas.openxmlformats.org/drawingml/2006/main">
          <a:off x="4759327" y="4902200"/>
          <a:ext cx="5715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ko-KR" sz="1100" b="1"/>
            <a:t>A </a:t>
          </a:r>
          <a:r>
            <a:rPr lang="ko-KR" altLang="en-US" sz="1100" b="1"/>
            <a:t>주식</a:t>
          </a:r>
        </a:p>
      </cdr:txBody>
    </cdr:sp>
  </cdr:relSizeAnchor>
  <cdr:relSizeAnchor xmlns:cdr="http://schemas.openxmlformats.org/drawingml/2006/chartDrawing">
    <cdr:from>
      <cdr:x>0.79146</cdr:x>
      <cdr:y>0.12043</cdr:y>
    </cdr:from>
    <cdr:to>
      <cdr:x>0.85514</cdr:x>
      <cdr:y>0.17419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8068691-EE30-88DA-C0CA-41B6C95600A3}"/>
            </a:ext>
          </a:extLst>
        </cdr:cNvPr>
        <cdr:cNvSpPr txBox="1"/>
      </cdr:nvSpPr>
      <cdr:spPr>
        <a:xfrm xmlns:a="http://schemas.openxmlformats.org/drawingml/2006/main">
          <a:off x="7102477" y="711200"/>
          <a:ext cx="5715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ko-KR" sz="1100" b="1"/>
            <a:t>B </a:t>
          </a:r>
          <a:r>
            <a:rPr lang="ko-KR" altLang="en-US" sz="1100" b="1"/>
            <a:t>주식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220195</xdr:colOff>
      <xdr:row>9</xdr:row>
      <xdr:rowOff>2988</xdr:rowOff>
    </xdr:from>
    <xdr:to>
      <xdr:col>16</xdr:col>
      <xdr:colOff>104587</xdr:colOff>
      <xdr:row>31</xdr:row>
      <xdr:rowOff>29882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A8CDE01-47AD-7342-0AD4-AD9859A16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BD10-191E-4D67-822C-A3D8ED7C6EFD}">
  <dimension ref="B1:J222"/>
  <sheetViews>
    <sheetView topLeftCell="A41" zoomScale="85" zoomScaleNormal="85" workbookViewId="0">
      <selection activeCell="E25" sqref="E25"/>
    </sheetView>
  </sheetViews>
  <sheetFormatPr defaultRowHeight="15" x14ac:dyDescent="0.25"/>
  <cols>
    <col min="2" max="3" width="13.5703125" bestFit="1" customWidth="1"/>
    <col min="4" max="4" width="12.5703125" customWidth="1"/>
    <col min="5" max="8" width="11.42578125" customWidth="1"/>
  </cols>
  <sheetData>
    <row r="1" spans="2:4" x14ac:dyDescent="0.25">
      <c r="C1" s="2" t="s">
        <v>4</v>
      </c>
      <c r="D1" s="2" t="s">
        <v>5</v>
      </c>
    </row>
    <row r="2" spans="2:4" x14ac:dyDescent="0.25">
      <c r="B2" s="2" t="s">
        <v>0</v>
      </c>
      <c r="C2">
        <v>10</v>
      </c>
      <c r="D2">
        <v>20</v>
      </c>
    </row>
    <row r="3" spans="2:4" x14ac:dyDescent="0.25">
      <c r="B3" s="3" t="s">
        <v>1</v>
      </c>
      <c r="C3">
        <v>20</v>
      </c>
      <c r="D3">
        <v>30</v>
      </c>
    </row>
    <row r="4" spans="2:4" x14ac:dyDescent="0.25">
      <c r="B4" s="4" t="s">
        <v>6</v>
      </c>
    </row>
    <row r="6" spans="2:4" x14ac:dyDescent="0.25">
      <c r="C6" s="2" t="s">
        <v>4</v>
      </c>
      <c r="D6" s="2" t="s">
        <v>5</v>
      </c>
    </row>
    <row r="7" spans="2:4" x14ac:dyDescent="0.25">
      <c r="B7" s="2" t="s">
        <v>0</v>
      </c>
      <c r="C7" s="5">
        <v>13.6</v>
      </c>
      <c r="D7" s="5">
        <v>15.4</v>
      </c>
    </row>
    <row r="8" spans="2:4" x14ac:dyDescent="0.25">
      <c r="B8" s="3" t="s">
        <v>1</v>
      </c>
      <c r="C8" s="5">
        <v>15</v>
      </c>
      <c r="D8" s="5">
        <v>23</v>
      </c>
    </row>
    <row r="9" spans="2:4" x14ac:dyDescent="0.25">
      <c r="B9" s="2" t="s">
        <v>12</v>
      </c>
      <c r="C9">
        <v>0.6</v>
      </c>
      <c r="D9">
        <v>0.4</v>
      </c>
    </row>
    <row r="10" spans="2:4" x14ac:dyDescent="0.25">
      <c r="B10" s="2" t="s">
        <v>7</v>
      </c>
      <c r="C10">
        <v>93.15</v>
      </c>
    </row>
    <row r="11" spans="2:4" x14ac:dyDescent="0.25">
      <c r="B11" s="4" t="s">
        <v>6</v>
      </c>
      <c r="C11">
        <f>C10/(C8*D8)</f>
        <v>0.27</v>
      </c>
    </row>
    <row r="13" spans="2:4" x14ac:dyDescent="0.25">
      <c r="B13" s="6" t="s">
        <v>8</v>
      </c>
      <c r="C13" s="6">
        <f>C7*C9+D7*D9</f>
        <v>14.32</v>
      </c>
    </row>
    <row r="14" spans="2:4" x14ac:dyDescent="0.25">
      <c r="B14" s="7" t="s">
        <v>9</v>
      </c>
      <c r="C14" s="9">
        <f>(C8^2)*(C9^2)+(D8^2)*(D9^2)+2*C9*D9*C10</f>
        <v>210.35200000000003</v>
      </c>
    </row>
    <row r="15" spans="2:4" x14ac:dyDescent="0.25">
      <c r="B15" s="7" t="s">
        <v>1</v>
      </c>
      <c r="C15" s="9">
        <f>SQRT(C14)</f>
        <v>14.503516814897001</v>
      </c>
    </row>
    <row r="17" spans="2:10" x14ac:dyDescent="0.25">
      <c r="B17" t="s">
        <v>10</v>
      </c>
    </row>
    <row r="18" spans="2:10" x14ac:dyDescent="0.25">
      <c r="B18" s="2" t="s">
        <v>11</v>
      </c>
      <c r="C18">
        <v>0.8</v>
      </c>
      <c r="D18">
        <v>0.2</v>
      </c>
    </row>
    <row r="20" spans="2:10" x14ac:dyDescent="0.25">
      <c r="B20" s="6" t="s">
        <v>8</v>
      </c>
      <c r="C20" s="6">
        <f>C7*C18+D7*D18</f>
        <v>13.96</v>
      </c>
    </row>
    <row r="21" spans="2:10" x14ac:dyDescent="0.25">
      <c r="B21" s="7" t="s">
        <v>9</v>
      </c>
      <c r="C21" s="9">
        <f>C8^2*C18^2+D8^2*D18^2+2*C18*D18*C10</f>
        <v>194.96800000000002</v>
      </c>
    </row>
    <row r="22" spans="2:10" x14ac:dyDescent="0.25">
      <c r="B22" s="7" t="s">
        <v>1</v>
      </c>
      <c r="C22" s="9">
        <f>SQRT(C21)</f>
        <v>13.963094212960106</v>
      </c>
    </row>
    <row r="24" spans="2:10" x14ac:dyDescent="0.25">
      <c r="B24" s="11" t="s">
        <v>14</v>
      </c>
      <c r="C24" s="11" t="s">
        <v>16</v>
      </c>
      <c r="D24" s="11" t="s">
        <v>18</v>
      </c>
      <c r="E24" s="11" t="s">
        <v>20</v>
      </c>
      <c r="G24" s="12" t="s">
        <v>21</v>
      </c>
      <c r="I24" s="12" t="s">
        <v>23</v>
      </c>
    </row>
    <row r="25" spans="2:10" x14ac:dyDescent="0.25">
      <c r="B25" s="9">
        <v>0</v>
      </c>
      <c r="C25" s="9">
        <v>1</v>
      </c>
      <c r="D25" s="9">
        <f>SQRT($C$8^2*B25^2+$D$8^2*C25^2+2*B25*C25*$C$10)</f>
        <v>23</v>
      </c>
      <c r="E25" s="9">
        <f>$C$7*B25+$D$7*C25</f>
        <v>15.4</v>
      </c>
      <c r="G25" t="s">
        <v>22</v>
      </c>
      <c r="H25" s="10">
        <f>MIN(D25:D45)</f>
        <v>13.948342195400842</v>
      </c>
      <c r="I25" t="s">
        <v>22</v>
      </c>
      <c r="J25" s="10">
        <f>MIN(E25:E45)</f>
        <v>13.6</v>
      </c>
    </row>
    <row r="26" spans="2:10" x14ac:dyDescent="0.25">
      <c r="B26" s="9">
        <v>0.05</v>
      </c>
      <c r="C26" s="9">
        <v>0.95</v>
      </c>
      <c r="D26" s="9">
        <f t="shared" ref="D26:D45" si="0">SQRT($C$8^2*B26^2+$D$8^2*C26^2+2*B26*C26*$C$10)</f>
        <v>22.064320746399602</v>
      </c>
      <c r="E26" s="9">
        <f t="shared" ref="E26:E45" si="1">$C$7*B26+$D$7*C26</f>
        <v>15.309999999999999</v>
      </c>
      <c r="G26" t="s">
        <v>24</v>
      </c>
      <c r="H26" s="10">
        <f>MAX(D25:D45)</f>
        <v>23</v>
      </c>
      <c r="I26" t="s">
        <v>24</v>
      </c>
      <c r="J26" s="10">
        <f>MAX(E25:E45)</f>
        <v>15.4</v>
      </c>
    </row>
    <row r="27" spans="2:10" x14ac:dyDescent="0.25">
      <c r="B27" s="9">
        <v>0.1</v>
      </c>
      <c r="C27" s="9">
        <v>0.9</v>
      </c>
      <c r="D27" s="9">
        <f t="shared" si="0"/>
        <v>21.154361252469904</v>
      </c>
      <c r="E27" s="9">
        <f t="shared" si="1"/>
        <v>15.22</v>
      </c>
    </row>
    <row r="28" spans="2:10" x14ac:dyDescent="0.25">
      <c r="B28" s="9">
        <v>0.15</v>
      </c>
      <c r="C28" s="9">
        <v>0.85</v>
      </c>
      <c r="D28" s="9">
        <f t="shared" si="0"/>
        <v>20.273585030773415</v>
      </c>
      <c r="E28" s="9">
        <f t="shared" si="1"/>
        <v>15.129999999999999</v>
      </c>
    </row>
    <row r="29" spans="2:10" x14ac:dyDescent="0.25">
      <c r="B29" s="9">
        <v>0.2</v>
      </c>
      <c r="C29" s="9">
        <v>0.8</v>
      </c>
      <c r="D29" s="9">
        <f t="shared" si="0"/>
        <v>19.425962009640607</v>
      </c>
      <c r="E29" s="9">
        <f t="shared" si="1"/>
        <v>15.040000000000001</v>
      </c>
    </row>
    <row r="30" spans="2:10" x14ac:dyDescent="0.25">
      <c r="B30" s="9">
        <v>0.25</v>
      </c>
      <c r="C30" s="9">
        <v>0.75</v>
      </c>
      <c r="D30" s="9">
        <f t="shared" si="0"/>
        <v>18.616021325729083</v>
      </c>
      <c r="E30" s="9">
        <f t="shared" si="1"/>
        <v>14.950000000000001</v>
      </c>
    </row>
    <row r="31" spans="2:10" x14ac:dyDescent="0.25">
      <c r="B31" s="9">
        <v>0.3</v>
      </c>
      <c r="C31" s="9">
        <v>0.7</v>
      </c>
      <c r="D31" s="9">
        <f t="shared" si="0"/>
        <v>17.848893523129099</v>
      </c>
      <c r="E31" s="9">
        <f t="shared" si="1"/>
        <v>14.86</v>
      </c>
    </row>
    <row r="32" spans="2:10" x14ac:dyDescent="0.25">
      <c r="B32" s="9">
        <v>0.35</v>
      </c>
      <c r="C32" s="9">
        <v>0.65</v>
      </c>
      <c r="D32" s="9">
        <f t="shared" si="0"/>
        <v>17.130331286930794</v>
      </c>
      <c r="E32" s="9">
        <f t="shared" si="1"/>
        <v>14.77</v>
      </c>
    </row>
    <row r="33" spans="2:5" x14ac:dyDescent="0.25">
      <c r="B33" s="9">
        <v>0.4</v>
      </c>
      <c r="C33" s="9">
        <v>0.6</v>
      </c>
      <c r="D33" s="9">
        <f t="shared" si="0"/>
        <v>16.466693657197851</v>
      </c>
      <c r="E33" s="9">
        <f t="shared" si="1"/>
        <v>14.68</v>
      </c>
    </row>
    <row r="34" spans="2:5" x14ac:dyDescent="0.25">
      <c r="B34" s="9">
        <v>0.45</v>
      </c>
      <c r="C34" s="9">
        <v>0.55000000000000004</v>
      </c>
      <c r="D34" s="9">
        <f t="shared" si="0"/>
        <v>15.864874723741124</v>
      </c>
      <c r="E34" s="9">
        <f t="shared" si="1"/>
        <v>14.59</v>
      </c>
    </row>
    <row r="35" spans="2:5" x14ac:dyDescent="0.25">
      <c r="B35" s="9">
        <v>0.5</v>
      </c>
      <c r="C35" s="9">
        <v>0.5</v>
      </c>
      <c r="D35" s="9">
        <f t="shared" si="0"/>
        <v>15.332155751883034</v>
      </c>
      <c r="E35" s="9">
        <f t="shared" si="1"/>
        <v>14.5</v>
      </c>
    </row>
    <row r="36" spans="2:5" x14ac:dyDescent="0.25">
      <c r="B36" s="9">
        <v>0.55000000000000004</v>
      </c>
      <c r="C36" s="9">
        <v>0.45</v>
      </c>
      <c r="D36" s="9">
        <f t="shared" si="0"/>
        <v>14.875962153756644</v>
      </c>
      <c r="E36" s="9">
        <f t="shared" si="1"/>
        <v>14.41</v>
      </c>
    </row>
    <row r="37" spans="2:5" x14ac:dyDescent="0.25">
      <c r="B37" s="9">
        <v>0.6</v>
      </c>
      <c r="C37" s="9">
        <v>0.39999999999999902</v>
      </c>
      <c r="D37" s="9">
        <f t="shared" si="0"/>
        <v>14.503516814896981</v>
      </c>
      <c r="E37" s="9">
        <f t="shared" si="1"/>
        <v>14.319999999999986</v>
      </c>
    </row>
    <row r="38" spans="2:5" x14ac:dyDescent="0.25">
      <c r="B38" s="9">
        <v>0.65</v>
      </c>
      <c r="C38" s="9">
        <v>0.34999999999999898</v>
      </c>
      <c r="D38" s="9">
        <f t="shared" si="0"/>
        <v>14.221401126471314</v>
      </c>
      <c r="E38" s="9">
        <f t="shared" si="1"/>
        <v>14.229999999999984</v>
      </c>
    </row>
    <row r="39" spans="2:5" x14ac:dyDescent="0.25">
      <c r="B39" s="9">
        <v>0.7</v>
      </c>
      <c r="C39" s="9">
        <v>0.29999999999999899</v>
      </c>
      <c r="D39" s="9">
        <f t="shared" si="0"/>
        <v>14.035063234627749</v>
      </c>
      <c r="E39" s="9">
        <f t="shared" si="1"/>
        <v>14.139999999999983</v>
      </c>
    </row>
    <row r="40" spans="2:5" x14ac:dyDescent="0.25">
      <c r="B40" s="9">
        <v>0.75</v>
      </c>
      <c r="C40" s="9">
        <v>0.249999999999999</v>
      </c>
      <c r="D40" s="9">
        <f t="shared" si="0"/>
        <v>13.948342195400842</v>
      </c>
      <c r="E40" s="9">
        <f t="shared" si="1"/>
        <v>14.049999999999983</v>
      </c>
    </row>
    <row r="41" spans="2:5" x14ac:dyDescent="0.25">
      <c r="B41" s="9">
        <v>0.8</v>
      </c>
      <c r="C41" s="9">
        <v>0.19999999999999901</v>
      </c>
      <c r="D41" s="9">
        <f t="shared" si="0"/>
        <v>13.963094212960094</v>
      </c>
      <c r="E41" s="9">
        <f t="shared" si="1"/>
        <v>13.959999999999987</v>
      </c>
    </row>
    <row r="42" spans="2:5" x14ac:dyDescent="0.25">
      <c r="B42" s="9">
        <v>0.85</v>
      </c>
      <c r="C42" s="9">
        <v>0.149999999999999</v>
      </c>
      <c r="D42" s="9">
        <f t="shared" si="0"/>
        <v>14.079000319624956</v>
      </c>
      <c r="E42" s="9">
        <f t="shared" si="1"/>
        <v>13.869999999999983</v>
      </c>
    </row>
    <row r="43" spans="2:5" x14ac:dyDescent="0.25">
      <c r="B43" s="9">
        <v>0.9</v>
      </c>
      <c r="C43" s="9">
        <v>9.9999999999999006E-2</v>
      </c>
      <c r="D43" s="9">
        <f t="shared" si="0"/>
        <v>14.293599966418528</v>
      </c>
      <c r="E43" s="9">
        <f t="shared" si="1"/>
        <v>13.779999999999985</v>
      </c>
    </row>
    <row r="44" spans="2:5" x14ac:dyDescent="0.25">
      <c r="B44" s="9">
        <v>0.95</v>
      </c>
      <c r="C44" s="9">
        <v>4.9999999999998997E-2</v>
      </c>
      <c r="D44" s="9">
        <f t="shared" si="0"/>
        <v>14.602542586823699</v>
      </c>
      <c r="E44" s="9">
        <f t="shared" si="1"/>
        <v>13.689999999999985</v>
      </c>
    </row>
    <row r="45" spans="2:5" x14ac:dyDescent="0.25">
      <c r="B45" s="9">
        <v>1</v>
      </c>
      <c r="C45" s="9">
        <v>0</v>
      </c>
      <c r="D45" s="9">
        <f t="shared" si="0"/>
        <v>15</v>
      </c>
      <c r="E45" s="9">
        <f t="shared" si="1"/>
        <v>13.6</v>
      </c>
    </row>
    <row r="48" spans="2:5" x14ac:dyDescent="0.25">
      <c r="B48" t="s">
        <v>25</v>
      </c>
    </row>
    <row r="51" spans="2:3" x14ac:dyDescent="0.25">
      <c r="B51" s="9">
        <v>15.4</v>
      </c>
      <c r="C51" s="9">
        <v>23</v>
      </c>
    </row>
    <row r="52" spans="2:3" x14ac:dyDescent="0.25">
      <c r="B52" s="9">
        <v>15.309999999999999</v>
      </c>
      <c r="C52" s="9">
        <v>22.064320746399602</v>
      </c>
    </row>
    <row r="53" spans="2:3" x14ac:dyDescent="0.25">
      <c r="B53" s="9">
        <v>15.22</v>
      </c>
      <c r="C53" s="9">
        <v>21.154361252469904</v>
      </c>
    </row>
    <row r="54" spans="2:3" x14ac:dyDescent="0.25">
      <c r="B54" s="9">
        <v>15.129999999999999</v>
      </c>
      <c r="C54" s="9">
        <v>20.273585030773415</v>
      </c>
    </row>
    <row r="55" spans="2:3" x14ac:dyDescent="0.25">
      <c r="B55" s="9">
        <v>15.040000000000001</v>
      </c>
      <c r="C55" s="9">
        <v>19.425962009640607</v>
      </c>
    </row>
    <row r="56" spans="2:3" x14ac:dyDescent="0.25">
      <c r="B56" s="9">
        <v>14.950000000000001</v>
      </c>
      <c r="C56" s="9">
        <v>18.616021325729083</v>
      </c>
    </row>
    <row r="57" spans="2:3" x14ac:dyDescent="0.25">
      <c r="B57" s="9">
        <v>14.86</v>
      </c>
      <c r="C57" s="9">
        <v>17.848893523129099</v>
      </c>
    </row>
    <row r="58" spans="2:3" x14ac:dyDescent="0.25">
      <c r="B58" s="9">
        <v>14.77</v>
      </c>
      <c r="C58" s="9">
        <v>17.130331286930794</v>
      </c>
    </row>
    <row r="59" spans="2:3" x14ac:dyDescent="0.25">
      <c r="B59" s="9">
        <v>14.68</v>
      </c>
      <c r="C59" s="9">
        <v>16.466693657197851</v>
      </c>
    </row>
    <row r="60" spans="2:3" x14ac:dyDescent="0.25">
      <c r="B60" s="9">
        <v>14.59</v>
      </c>
      <c r="C60" s="9">
        <v>15.864874723741124</v>
      </c>
    </row>
    <row r="61" spans="2:3" x14ac:dyDescent="0.25">
      <c r="B61" s="9">
        <v>14.5</v>
      </c>
      <c r="C61" s="9">
        <v>15.332155751883034</v>
      </c>
    </row>
    <row r="62" spans="2:3" x14ac:dyDescent="0.25">
      <c r="B62" s="9">
        <v>14.41</v>
      </c>
      <c r="C62" s="9">
        <v>14.875962153756644</v>
      </c>
    </row>
    <row r="63" spans="2:3" x14ac:dyDescent="0.25">
      <c r="B63" s="9">
        <v>14.319999999999986</v>
      </c>
      <c r="C63" s="9">
        <v>14.503516814896981</v>
      </c>
    </row>
    <row r="64" spans="2:3" x14ac:dyDescent="0.25">
      <c r="B64" s="9">
        <v>14.229999999999984</v>
      </c>
      <c r="C64" s="9">
        <v>14.221401126471314</v>
      </c>
    </row>
    <row r="65" spans="2:6" x14ac:dyDescent="0.25">
      <c r="B65" s="9">
        <v>14.139999999999983</v>
      </c>
      <c r="C65" s="9">
        <v>14.035063234627749</v>
      </c>
    </row>
    <row r="66" spans="2:6" x14ac:dyDescent="0.25">
      <c r="B66" s="9">
        <v>14.049999999999983</v>
      </c>
      <c r="C66" s="9">
        <v>13.948342195400842</v>
      </c>
    </row>
    <row r="67" spans="2:6" x14ac:dyDescent="0.25">
      <c r="B67" s="9">
        <v>13.959999999999987</v>
      </c>
      <c r="C67" s="9">
        <v>13.963094212960094</v>
      </c>
    </row>
    <row r="68" spans="2:6" x14ac:dyDescent="0.25">
      <c r="B68" s="9">
        <v>13.869999999999983</v>
      </c>
      <c r="C68" s="9">
        <v>14.079000319624956</v>
      </c>
    </row>
    <row r="69" spans="2:6" x14ac:dyDescent="0.25">
      <c r="B69" s="9">
        <v>13.779999999999985</v>
      </c>
      <c r="C69" s="9">
        <v>14.293599966418528</v>
      </c>
    </row>
    <row r="70" spans="2:6" x14ac:dyDescent="0.25">
      <c r="B70" s="9">
        <v>13.689999999999985</v>
      </c>
      <c r="C70" s="9">
        <v>14.602542586823699</v>
      </c>
    </row>
    <row r="71" spans="2:6" x14ac:dyDescent="0.25">
      <c r="B71" s="9">
        <v>13.6</v>
      </c>
      <c r="C71" s="9">
        <v>15</v>
      </c>
    </row>
    <row r="77" spans="2:6" x14ac:dyDescent="0.25">
      <c r="B77" t="s">
        <v>26</v>
      </c>
    </row>
    <row r="78" spans="2:6" x14ac:dyDescent="0.25">
      <c r="B78" t="s">
        <v>27</v>
      </c>
    </row>
    <row r="80" spans="2:6" x14ac:dyDescent="0.25">
      <c r="B80" t="s">
        <v>28</v>
      </c>
      <c r="F80" s="13" t="s">
        <v>31</v>
      </c>
    </row>
    <row r="81" spans="2:8" x14ac:dyDescent="0.25">
      <c r="B81" t="s">
        <v>29</v>
      </c>
    </row>
    <row r="83" spans="2:8" x14ac:dyDescent="0.25">
      <c r="B83" t="s">
        <v>30</v>
      </c>
    </row>
    <row r="87" spans="2:8" x14ac:dyDescent="0.25">
      <c r="B87" t="s">
        <v>32</v>
      </c>
    </row>
    <row r="89" spans="2:8" x14ac:dyDescent="0.25">
      <c r="C89" s="2" t="s">
        <v>4</v>
      </c>
      <c r="D89" s="2" t="s">
        <v>5</v>
      </c>
    </row>
    <row r="90" spans="2:8" x14ac:dyDescent="0.25">
      <c r="B90" s="2" t="s">
        <v>0</v>
      </c>
      <c r="C90" s="5">
        <v>13.6</v>
      </c>
      <c r="D90" s="5">
        <v>15.4</v>
      </c>
    </row>
    <row r="91" spans="2:8" x14ac:dyDescent="0.25">
      <c r="B91" s="3" t="s">
        <v>1</v>
      </c>
      <c r="C91" s="5">
        <v>15</v>
      </c>
      <c r="D91" s="5">
        <v>23</v>
      </c>
    </row>
    <row r="92" spans="2:8" x14ac:dyDescent="0.25">
      <c r="B92" s="2" t="s">
        <v>33</v>
      </c>
    </row>
    <row r="94" spans="2:8" x14ac:dyDescent="0.25">
      <c r="C94" s="2" t="s">
        <v>33</v>
      </c>
      <c r="E94">
        <v>-1</v>
      </c>
      <c r="F94">
        <v>0</v>
      </c>
      <c r="G94">
        <v>0.5</v>
      </c>
      <c r="H94">
        <v>1</v>
      </c>
    </row>
    <row r="95" spans="2:8" x14ac:dyDescent="0.25">
      <c r="B95" s="11" t="s">
        <v>14</v>
      </c>
      <c r="C95" s="11" t="s">
        <v>16</v>
      </c>
      <c r="D95" s="11" t="s">
        <v>19</v>
      </c>
      <c r="E95" s="11" t="s">
        <v>18</v>
      </c>
      <c r="F95" s="11" t="s">
        <v>18</v>
      </c>
      <c r="G95" s="11" t="s">
        <v>18</v>
      </c>
      <c r="H95" s="11" t="s">
        <v>18</v>
      </c>
    </row>
    <row r="96" spans="2:8" x14ac:dyDescent="0.25">
      <c r="B96" s="9">
        <v>0</v>
      </c>
      <c r="C96" s="9">
        <v>1</v>
      </c>
      <c r="D96" s="9">
        <v>15.4</v>
      </c>
      <c r="E96" s="9">
        <f>SQRT($C$91^2*$B96^2+$D$91^2*$C96^2+2*$B96*$C96*$C$91*$D$91*E$94)</f>
        <v>23</v>
      </c>
      <c r="F96" s="9">
        <f t="shared" ref="F96:H116" si="2">SQRT($C$91^2*$B96^2+$D$91^2*$C96^2+2*$B96*$C96*$C$91*$D$91*F$94)</f>
        <v>23</v>
      </c>
      <c r="G96" s="9">
        <f t="shared" si="2"/>
        <v>23</v>
      </c>
      <c r="H96" s="9">
        <f t="shared" si="2"/>
        <v>23</v>
      </c>
    </row>
    <row r="97" spans="2:8" x14ac:dyDescent="0.25">
      <c r="B97" s="9">
        <v>0.05</v>
      </c>
      <c r="C97" s="9">
        <v>0.95</v>
      </c>
      <c r="D97" s="9">
        <v>15.309999999999999</v>
      </c>
      <c r="E97" s="9">
        <f t="shared" ref="E97:E116" si="3">SQRT($C$91^2*$B97^2+$D$91^2*$C97^2+2*$B97*$C97*$C$91*$D$91*E$94)</f>
        <v>21.099999999999998</v>
      </c>
      <c r="F97" s="9">
        <f t="shared" si="2"/>
        <v>21.862868064368865</v>
      </c>
      <c r="G97" s="9">
        <f t="shared" si="2"/>
        <v>22.234488975463321</v>
      </c>
      <c r="H97" s="9">
        <f t="shared" si="2"/>
        <v>22.599999999999998</v>
      </c>
    </row>
    <row r="98" spans="2:8" x14ac:dyDescent="0.25">
      <c r="B98" s="9">
        <v>0.1</v>
      </c>
      <c r="C98" s="9">
        <v>0.9</v>
      </c>
      <c r="D98" s="9">
        <v>15.22</v>
      </c>
      <c r="E98" s="9">
        <f t="shared" si="3"/>
        <v>19.2</v>
      </c>
      <c r="F98" s="9">
        <f t="shared" si="2"/>
        <v>20.754276667713572</v>
      </c>
      <c r="G98" s="9">
        <f t="shared" si="2"/>
        <v>21.489299662855466</v>
      </c>
      <c r="H98" s="9">
        <f t="shared" si="2"/>
        <v>22.2</v>
      </c>
    </row>
    <row r="99" spans="2:8" x14ac:dyDescent="0.25">
      <c r="B99" s="9">
        <v>0.15</v>
      </c>
      <c r="C99" s="9">
        <v>0.85</v>
      </c>
      <c r="D99" s="9">
        <v>15.129999999999999</v>
      </c>
      <c r="E99" s="9">
        <f t="shared" si="3"/>
        <v>17.299999999999997</v>
      </c>
      <c r="F99" s="9">
        <f t="shared" si="2"/>
        <v>19.679049773807677</v>
      </c>
      <c r="G99" s="9">
        <f t="shared" si="2"/>
        <v>20.766619850134493</v>
      </c>
      <c r="H99" s="9">
        <f t="shared" si="2"/>
        <v>21.799999999999997</v>
      </c>
    </row>
    <row r="100" spans="2:8" x14ac:dyDescent="0.25">
      <c r="B100" s="9">
        <v>0.2</v>
      </c>
      <c r="C100" s="9">
        <v>0.8</v>
      </c>
      <c r="D100" s="9">
        <v>15.040000000000001</v>
      </c>
      <c r="E100" s="9">
        <f t="shared" si="3"/>
        <v>15.4</v>
      </c>
      <c r="F100" s="9">
        <f t="shared" si="2"/>
        <v>18.642961138188323</v>
      </c>
      <c r="G100" s="9">
        <f t="shared" si="2"/>
        <v>20.06888138387389</v>
      </c>
      <c r="H100" s="9">
        <f t="shared" si="2"/>
        <v>21.400000000000002</v>
      </c>
    </row>
    <row r="101" spans="2:8" x14ac:dyDescent="0.25">
      <c r="B101" s="9">
        <v>0.25</v>
      </c>
      <c r="C101" s="9">
        <v>0.75</v>
      </c>
      <c r="D101" s="9">
        <v>14.950000000000001</v>
      </c>
      <c r="E101" s="9">
        <f t="shared" si="3"/>
        <v>13.5</v>
      </c>
      <c r="F101" s="9">
        <f t="shared" si="2"/>
        <v>17.652903443909729</v>
      </c>
      <c r="G101" s="9">
        <f t="shared" si="2"/>
        <v>19.398775734566343</v>
      </c>
      <c r="H101" s="9">
        <f t="shared" si="2"/>
        <v>21</v>
      </c>
    </row>
    <row r="102" spans="2:8" x14ac:dyDescent="0.25">
      <c r="B102" s="9">
        <v>0.3</v>
      </c>
      <c r="C102" s="9">
        <v>0.7</v>
      </c>
      <c r="D102" s="9">
        <v>14.86</v>
      </c>
      <c r="E102" s="9">
        <f t="shared" si="3"/>
        <v>11.6</v>
      </c>
      <c r="F102" s="9">
        <f t="shared" si="2"/>
        <v>16.717057157286984</v>
      </c>
      <c r="G102" s="9">
        <f t="shared" si="2"/>
        <v>18.759264377901388</v>
      </c>
      <c r="H102" s="9">
        <f t="shared" si="2"/>
        <v>20.6</v>
      </c>
    </row>
    <row r="103" spans="2:8" x14ac:dyDescent="0.25">
      <c r="B103" s="9">
        <v>0.35</v>
      </c>
      <c r="C103" s="9">
        <v>0.65</v>
      </c>
      <c r="D103" s="9">
        <v>14.77</v>
      </c>
      <c r="E103" s="9">
        <f t="shared" si="3"/>
        <v>9.7000000000000011</v>
      </c>
      <c r="F103" s="9">
        <f t="shared" si="2"/>
        <v>15.845030766773538</v>
      </c>
      <c r="G103" s="9">
        <f t="shared" si="2"/>
        <v>18.153580913968462</v>
      </c>
      <c r="H103" s="9">
        <f t="shared" si="2"/>
        <v>20.2</v>
      </c>
    </row>
    <row r="104" spans="2:8" x14ac:dyDescent="0.25">
      <c r="B104" s="9">
        <v>0.4</v>
      </c>
      <c r="C104" s="9">
        <v>0.6</v>
      </c>
      <c r="D104" s="9">
        <v>14.68</v>
      </c>
      <c r="E104" s="9">
        <f t="shared" si="3"/>
        <v>7.8</v>
      </c>
      <c r="F104" s="9">
        <f t="shared" si="2"/>
        <v>15.047923444781343</v>
      </c>
      <c r="G104" s="9">
        <f t="shared" si="2"/>
        <v>17.585221067703415</v>
      </c>
      <c r="H104" s="9">
        <f t="shared" si="2"/>
        <v>19.8</v>
      </c>
    </row>
    <row r="105" spans="2:8" x14ac:dyDescent="0.25">
      <c r="B105" s="9">
        <v>0.45</v>
      </c>
      <c r="C105" s="9">
        <v>0.55000000000000004</v>
      </c>
      <c r="D105" s="9">
        <v>14.59</v>
      </c>
      <c r="E105" s="9">
        <f t="shared" si="3"/>
        <v>5.900000000000003</v>
      </c>
      <c r="F105" s="9">
        <f t="shared" si="2"/>
        <v>14.338235595776771</v>
      </c>
      <c r="G105" s="9">
        <f t="shared" si="2"/>
        <v>17.057916050913136</v>
      </c>
      <c r="H105" s="9">
        <f t="shared" si="2"/>
        <v>19.399999999999999</v>
      </c>
    </row>
    <row r="106" spans="2:8" x14ac:dyDescent="0.25">
      <c r="B106" s="9">
        <v>0.5</v>
      </c>
      <c r="C106" s="9">
        <v>0.5</v>
      </c>
      <c r="D106" s="9">
        <v>14.5</v>
      </c>
      <c r="E106" s="9">
        <f t="shared" si="3"/>
        <v>4</v>
      </c>
      <c r="F106" s="9">
        <f t="shared" si="2"/>
        <v>13.729530217745982</v>
      </c>
      <c r="G106" s="9">
        <f t="shared" si="2"/>
        <v>16.575584454250777</v>
      </c>
      <c r="H106" s="9">
        <f t="shared" si="2"/>
        <v>19</v>
      </c>
    </row>
    <row r="107" spans="2:8" x14ac:dyDescent="0.25">
      <c r="B107" s="9">
        <v>0.55000000000000004</v>
      </c>
      <c r="C107" s="9">
        <v>0.45</v>
      </c>
      <c r="D107" s="9">
        <v>14.41</v>
      </c>
      <c r="E107" s="9">
        <f t="shared" si="3"/>
        <v>2.0999999999999992</v>
      </c>
      <c r="F107" s="9">
        <f t="shared" si="2"/>
        <v>13.235747051073467</v>
      </c>
      <c r="G107" s="9">
        <f t="shared" si="2"/>
        <v>16.14225820633532</v>
      </c>
      <c r="H107" s="9">
        <f t="shared" si="2"/>
        <v>18.600000000000001</v>
      </c>
    </row>
    <row r="108" spans="2:8" x14ac:dyDescent="0.25">
      <c r="B108" s="9">
        <v>0.6</v>
      </c>
      <c r="C108" s="9">
        <v>0.39999999999999902</v>
      </c>
      <c r="D108" s="9">
        <v>14.319999999999986</v>
      </c>
      <c r="E108" s="9">
        <f t="shared" si="3"/>
        <v>0.19999999999998011</v>
      </c>
      <c r="F108" s="9">
        <f t="shared" si="2"/>
        <v>12.87012043455692</v>
      </c>
      <c r="G108" s="9">
        <f t="shared" si="2"/>
        <v>15.761979571107158</v>
      </c>
      <c r="H108" s="9">
        <f t="shared" si="2"/>
        <v>18.199999999999978</v>
      </c>
    </row>
    <row r="109" spans="2:8" x14ac:dyDescent="0.25">
      <c r="B109" s="9">
        <v>0.65</v>
      </c>
      <c r="C109" s="9">
        <v>0.34999999999999898</v>
      </c>
      <c r="D109" s="9">
        <v>14.229999999999984</v>
      </c>
      <c r="E109" s="9">
        <f t="shared" si="3"/>
        <v>1.700000000000021</v>
      </c>
      <c r="F109" s="9">
        <f t="shared" si="2"/>
        <v>12.643773171011873</v>
      </c>
      <c r="G109" s="9">
        <f t="shared" si="2"/>
        <v>15.438668984080183</v>
      </c>
      <c r="H109" s="9">
        <f t="shared" si="2"/>
        <v>17.799999999999979</v>
      </c>
    </row>
    <row r="110" spans="2:8" x14ac:dyDescent="0.25">
      <c r="B110" s="9">
        <v>0.7</v>
      </c>
      <c r="C110" s="9">
        <v>0.29999999999999899</v>
      </c>
      <c r="D110" s="9">
        <v>14.139999999999983</v>
      </c>
      <c r="E110" s="9">
        <f t="shared" si="3"/>
        <v>3.600000000000025</v>
      </c>
      <c r="F110" s="9">
        <f t="shared" si="2"/>
        <v>12.564234954823142</v>
      </c>
      <c r="G110" s="9">
        <f t="shared" si="2"/>
        <v>15.175967843930067</v>
      </c>
      <c r="H110" s="9">
        <f t="shared" si="2"/>
        <v>17.399999999999977</v>
      </c>
    </row>
    <row r="111" spans="2:8" x14ac:dyDescent="0.25">
      <c r="B111" s="9">
        <v>0.75</v>
      </c>
      <c r="C111" s="9">
        <v>0.249999999999999</v>
      </c>
      <c r="D111" s="9">
        <v>14.049999999999983</v>
      </c>
      <c r="E111" s="9">
        <f t="shared" si="3"/>
        <v>5.5000000000000231</v>
      </c>
      <c r="F111" s="9">
        <f t="shared" si="2"/>
        <v>12.634278768493267</v>
      </c>
      <c r="G111" s="9">
        <f t="shared" si="2"/>
        <v>14.977065800750141</v>
      </c>
      <c r="H111" s="9">
        <f t="shared" si="2"/>
        <v>16.999999999999975</v>
      </c>
    </row>
    <row r="112" spans="2:8" x14ac:dyDescent="0.25">
      <c r="B112" s="9">
        <v>0.8</v>
      </c>
      <c r="C112" s="9">
        <v>0.19999999999999901</v>
      </c>
      <c r="D112" s="9">
        <v>13.959999999999987</v>
      </c>
      <c r="E112" s="9">
        <f t="shared" si="3"/>
        <v>7.4000000000000243</v>
      </c>
      <c r="F112" s="9">
        <f t="shared" si="2"/>
        <v>12.85145906113387</v>
      </c>
      <c r="G112" s="9">
        <f t="shared" si="2"/>
        <v>14.844527611210792</v>
      </c>
      <c r="H112" s="9">
        <f t="shared" si="2"/>
        <v>16.599999999999977</v>
      </c>
    </row>
    <row r="113" spans="2:8" x14ac:dyDescent="0.25">
      <c r="B113" s="9">
        <v>0.85</v>
      </c>
      <c r="C113" s="9">
        <v>0.149999999999999</v>
      </c>
      <c r="D113" s="9">
        <v>13.869999999999983</v>
      </c>
      <c r="E113" s="9">
        <f t="shared" si="3"/>
        <v>9.3000000000000203</v>
      </c>
      <c r="F113" s="9">
        <f t="shared" si="2"/>
        <v>13.208519977650782</v>
      </c>
      <c r="G113" s="9">
        <f t="shared" si="2"/>
        <v>14.780138700296405</v>
      </c>
      <c r="H113" s="9">
        <f t="shared" si="2"/>
        <v>16.199999999999974</v>
      </c>
    </row>
    <row r="114" spans="2:8" x14ac:dyDescent="0.25">
      <c r="B114" s="9">
        <v>0.9</v>
      </c>
      <c r="C114" s="9">
        <v>9.9999999999999006E-2</v>
      </c>
      <c r="D114" s="9">
        <v>13.779999999999985</v>
      </c>
      <c r="E114" s="9">
        <f t="shared" si="3"/>
        <v>11.200000000000024</v>
      </c>
      <c r="F114" s="9">
        <f t="shared" si="2"/>
        <v>13.694524453225819</v>
      </c>
      <c r="G114" s="9">
        <f t="shared" si="2"/>
        <v>14.78478948108493</v>
      </c>
      <c r="H114" s="9">
        <f t="shared" si="2"/>
        <v>15.799999999999978</v>
      </c>
    </row>
    <row r="115" spans="2:8" x14ac:dyDescent="0.25">
      <c r="B115" s="9">
        <v>0.95</v>
      </c>
      <c r="C115" s="9">
        <v>4.9999999999998997E-2</v>
      </c>
      <c r="D115" s="9">
        <v>13.689999999999985</v>
      </c>
      <c r="E115" s="9">
        <f t="shared" si="3"/>
        <v>13.100000000000023</v>
      </c>
      <c r="F115" s="9">
        <f t="shared" si="2"/>
        <v>14.29632819992602</v>
      </c>
      <c r="G115" s="9">
        <f t="shared" si="2"/>
        <v>14.858415124097172</v>
      </c>
      <c r="H115" s="9">
        <f t="shared" si="2"/>
        <v>15.399999999999977</v>
      </c>
    </row>
    <row r="116" spans="2:8" x14ac:dyDescent="0.25">
      <c r="B116" s="9">
        <v>1</v>
      </c>
      <c r="C116" s="9">
        <v>0</v>
      </c>
      <c r="D116" s="9">
        <v>13.6</v>
      </c>
      <c r="E116" s="9">
        <f t="shared" si="3"/>
        <v>15</v>
      </c>
      <c r="F116" s="9">
        <f t="shared" si="2"/>
        <v>15</v>
      </c>
      <c r="G116" s="9">
        <f t="shared" si="2"/>
        <v>15</v>
      </c>
      <c r="H116" s="9">
        <f t="shared" si="2"/>
        <v>15</v>
      </c>
    </row>
    <row r="121" spans="2:8" x14ac:dyDescent="0.25">
      <c r="B121" s="10"/>
      <c r="C121" s="10"/>
      <c r="D121" s="10"/>
      <c r="E121" s="10"/>
      <c r="F121" s="10"/>
    </row>
    <row r="122" spans="2:8" x14ac:dyDescent="0.25">
      <c r="B122" s="10"/>
      <c r="C122" s="10"/>
      <c r="D122" s="10"/>
      <c r="E122" s="10"/>
      <c r="F122" s="10"/>
    </row>
    <row r="123" spans="2:8" x14ac:dyDescent="0.25">
      <c r="B123" s="10"/>
      <c r="C123" s="10"/>
      <c r="D123" s="10"/>
      <c r="E123" s="10"/>
      <c r="F123" s="10"/>
    </row>
    <row r="124" spans="2:8" x14ac:dyDescent="0.25">
      <c r="B124" s="10"/>
      <c r="C124" s="10"/>
      <c r="D124" s="10"/>
      <c r="E124" s="10"/>
      <c r="F124" s="10"/>
    </row>
    <row r="125" spans="2:8" x14ac:dyDescent="0.25">
      <c r="B125" s="10"/>
      <c r="C125" s="10"/>
      <c r="D125" s="10"/>
      <c r="E125" s="10"/>
      <c r="F125" s="10"/>
    </row>
    <row r="126" spans="2:8" x14ac:dyDescent="0.25">
      <c r="B126" s="10"/>
      <c r="C126" s="10"/>
      <c r="D126" s="10"/>
      <c r="E126" s="10"/>
      <c r="F126" s="10"/>
    </row>
    <row r="127" spans="2:8" x14ac:dyDescent="0.25">
      <c r="B127" s="10"/>
      <c r="C127" s="10"/>
      <c r="D127" s="10"/>
      <c r="E127" s="10"/>
      <c r="F127" s="10"/>
    </row>
    <row r="128" spans="2:8" x14ac:dyDescent="0.25">
      <c r="B128" s="10"/>
      <c r="C128" s="10"/>
      <c r="D128" s="10"/>
      <c r="E128" s="10"/>
      <c r="F128" s="10"/>
    </row>
    <row r="129" spans="2:6" x14ac:dyDescent="0.25">
      <c r="B129" s="10"/>
      <c r="C129" s="10"/>
      <c r="D129" s="10"/>
      <c r="E129" s="10"/>
      <c r="F129" s="10"/>
    </row>
    <row r="130" spans="2:6" x14ac:dyDescent="0.25">
      <c r="B130" s="10"/>
      <c r="C130" s="10"/>
      <c r="D130" s="10"/>
      <c r="E130" s="10"/>
      <c r="F130" s="10"/>
    </row>
    <row r="131" spans="2:6" x14ac:dyDescent="0.25">
      <c r="B131" s="10"/>
      <c r="C131" s="10"/>
      <c r="D131" s="10"/>
      <c r="E131" s="10"/>
      <c r="F131" s="10"/>
    </row>
    <row r="132" spans="2:6" x14ac:dyDescent="0.25">
      <c r="B132" s="10"/>
      <c r="C132" s="10"/>
      <c r="D132" s="10"/>
      <c r="E132" s="10"/>
      <c r="F132" s="10"/>
    </row>
    <row r="133" spans="2:6" x14ac:dyDescent="0.25">
      <c r="B133" s="10"/>
      <c r="C133" s="10"/>
      <c r="D133" s="10"/>
      <c r="E133" s="10"/>
      <c r="F133" s="10"/>
    </row>
    <row r="134" spans="2:6" x14ac:dyDescent="0.25">
      <c r="B134" s="10"/>
      <c r="C134" s="10"/>
      <c r="D134" s="10"/>
      <c r="E134" s="10"/>
      <c r="F134" s="10"/>
    </row>
    <row r="135" spans="2:6" x14ac:dyDescent="0.25">
      <c r="B135" s="10"/>
      <c r="C135" s="10"/>
      <c r="D135" s="10"/>
      <c r="E135" s="10"/>
      <c r="F135" s="10"/>
    </row>
    <row r="136" spans="2:6" x14ac:dyDescent="0.25">
      <c r="B136" s="10"/>
      <c r="C136" s="10"/>
      <c r="D136" s="10"/>
      <c r="E136" s="10"/>
      <c r="F136" s="10"/>
    </row>
    <row r="137" spans="2:6" x14ac:dyDescent="0.25">
      <c r="B137" s="10"/>
      <c r="C137" s="10"/>
      <c r="D137" s="10"/>
      <c r="E137" s="10"/>
      <c r="F137" s="10"/>
    </row>
    <row r="138" spans="2:6" x14ac:dyDescent="0.25">
      <c r="B138" s="10"/>
      <c r="C138" s="10"/>
      <c r="D138" s="10"/>
      <c r="E138" s="10"/>
      <c r="F138" s="10"/>
    </row>
    <row r="139" spans="2:6" x14ac:dyDescent="0.25">
      <c r="B139" s="10"/>
      <c r="C139" s="10"/>
      <c r="D139" s="10"/>
      <c r="E139" s="10"/>
      <c r="F139" s="10"/>
    </row>
    <row r="140" spans="2:6" x14ac:dyDescent="0.25">
      <c r="B140" s="10"/>
      <c r="C140" s="10"/>
      <c r="D140" s="10"/>
      <c r="E140" s="10"/>
      <c r="F140" s="10"/>
    </row>
    <row r="141" spans="2:6" x14ac:dyDescent="0.25">
      <c r="B141" s="10"/>
      <c r="C141" s="10"/>
      <c r="D141" s="10"/>
      <c r="E141" s="10"/>
      <c r="F141" s="10"/>
    </row>
    <row r="145" spans="2:2" x14ac:dyDescent="0.25">
      <c r="B145" s="10"/>
    </row>
    <row r="146" spans="2:2" x14ac:dyDescent="0.25">
      <c r="B146" s="10"/>
    </row>
    <row r="147" spans="2:2" x14ac:dyDescent="0.25">
      <c r="B147" s="10"/>
    </row>
    <row r="148" spans="2:2" x14ac:dyDescent="0.25">
      <c r="B148" s="10"/>
    </row>
    <row r="149" spans="2:2" x14ac:dyDescent="0.25">
      <c r="B149" s="10"/>
    </row>
    <row r="150" spans="2:2" x14ac:dyDescent="0.25">
      <c r="B150" s="10"/>
    </row>
    <row r="151" spans="2:2" x14ac:dyDescent="0.25">
      <c r="B151" s="10"/>
    </row>
    <row r="152" spans="2:2" x14ac:dyDescent="0.25">
      <c r="B152" s="10"/>
    </row>
    <row r="153" spans="2:2" x14ac:dyDescent="0.25">
      <c r="B153" s="10"/>
    </row>
    <row r="154" spans="2:2" x14ac:dyDescent="0.25">
      <c r="B154" s="10"/>
    </row>
    <row r="155" spans="2:2" x14ac:dyDescent="0.25">
      <c r="B155" s="10" t="s">
        <v>34</v>
      </c>
    </row>
    <row r="156" spans="2:2" x14ac:dyDescent="0.25">
      <c r="B156" s="10"/>
    </row>
    <row r="157" spans="2:2" x14ac:dyDescent="0.25">
      <c r="B157" s="10" t="s">
        <v>35</v>
      </c>
    </row>
    <row r="158" spans="2:2" x14ac:dyDescent="0.25">
      <c r="B158" s="10"/>
    </row>
    <row r="159" spans="2:2" x14ac:dyDescent="0.25">
      <c r="B159" s="10" t="s">
        <v>36</v>
      </c>
    </row>
    <row r="160" spans="2:2" x14ac:dyDescent="0.25">
      <c r="B160" s="10"/>
    </row>
    <row r="161" spans="2:2" x14ac:dyDescent="0.25">
      <c r="B161" s="10"/>
    </row>
    <row r="162" spans="2:2" x14ac:dyDescent="0.25">
      <c r="B162" s="10"/>
    </row>
    <row r="163" spans="2:2" x14ac:dyDescent="0.25">
      <c r="B163" s="10"/>
    </row>
    <row r="164" spans="2:2" x14ac:dyDescent="0.25">
      <c r="B164" s="10"/>
    </row>
    <row r="165" spans="2:2" x14ac:dyDescent="0.25">
      <c r="B165" s="10"/>
    </row>
    <row r="166" spans="2:2" x14ac:dyDescent="0.25">
      <c r="B166" s="10"/>
    </row>
    <row r="167" spans="2:2" x14ac:dyDescent="0.25">
      <c r="B167" s="10"/>
    </row>
    <row r="168" spans="2:2" x14ac:dyDescent="0.25">
      <c r="B168" s="10"/>
    </row>
    <row r="169" spans="2:2" x14ac:dyDescent="0.25">
      <c r="B169" s="10"/>
    </row>
    <row r="170" spans="2:2" x14ac:dyDescent="0.25">
      <c r="B170" s="10"/>
    </row>
    <row r="171" spans="2:2" x14ac:dyDescent="0.25">
      <c r="B171" s="10"/>
    </row>
    <row r="172" spans="2:2" x14ac:dyDescent="0.25">
      <c r="B172" s="10"/>
    </row>
    <row r="173" spans="2:2" x14ac:dyDescent="0.25">
      <c r="B173" s="10"/>
    </row>
    <row r="174" spans="2:2" x14ac:dyDescent="0.25">
      <c r="B174" s="10"/>
    </row>
    <row r="175" spans="2:2" x14ac:dyDescent="0.25">
      <c r="B175" s="10"/>
    </row>
    <row r="176" spans="2:2" x14ac:dyDescent="0.25">
      <c r="B176" s="10"/>
    </row>
    <row r="177" spans="2:2" x14ac:dyDescent="0.25">
      <c r="B177" s="10"/>
    </row>
    <row r="178" spans="2:2" x14ac:dyDescent="0.25">
      <c r="B178" s="10"/>
    </row>
    <row r="179" spans="2:2" x14ac:dyDescent="0.25">
      <c r="B179" s="10"/>
    </row>
    <row r="180" spans="2:2" x14ac:dyDescent="0.25">
      <c r="B180" s="10"/>
    </row>
    <row r="181" spans="2:2" x14ac:dyDescent="0.25">
      <c r="B181" s="10"/>
    </row>
    <row r="182" spans="2:2" x14ac:dyDescent="0.25">
      <c r="B182" s="10"/>
    </row>
    <row r="183" spans="2:2" x14ac:dyDescent="0.25">
      <c r="B183" s="10"/>
    </row>
    <row r="184" spans="2:2" x14ac:dyDescent="0.25">
      <c r="B184" s="10"/>
    </row>
    <row r="185" spans="2:2" x14ac:dyDescent="0.25">
      <c r="B185" s="10"/>
    </row>
    <row r="186" spans="2:2" x14ac:dyDescent="0.25">
      <c r="B186" s="10"/>
    </row>
    <row r="187" spans="2:2" x14ac:dyDescent="0.25">
      <c r="B187" s="10"/>
    </row>
    <row r="188" spans="2:2" x14ac:dyDescent="0.25">
      <c r="B188" s="10"/>
    </row>
    <row r="189" spans="2:2" x14ac:dyDescent="0.25">
      <c r="B189" s="10"/>
    </row>
    <row r="190" spans="2:2" x14ac:dyDescent="0.25">
      <c r="B190" s="10"/>
    </row>
    <row r="191" spans="2:2" x14ac:dyDescent="0.25">
      <c r="B191" s="10"/>
    </row>
    <row r="192" spans="2:2" x14ac:dyDescent="0.25">
      <c r="B192" s="10"/>
    </row>
    <row r="193" spans="2:2" x14ac:dyDescent="0.25">
      <c r="B193" s="10"/>
    </row>
    <row r="194" spans="2:2" x14ac:dyDescent="0.25">
      <c r="B194" s="10"/>
    </row>
    <row r="195" spans="2:2" x14ac:dyDescent="0.25">
      <c r="B195" s="10"/>
    </row>
    <row r="196" spans="2:2" x14ac:dyDescent="0.25">
      <c r="B196" s="10"/>
    </row>
    <row r="197" spans="2:2" x14ac:dyDescent="0.25">
      <c r="B197" s="10"/>
    </row>
    <row r="198" spans="2:2" x14ac:dyDescent="0.25">
      <c r="B198" s="10"/>
    </row>
    <row r="199" spans="2:2" x14ac:dyDescent="0.25">
      <c r="B199" s="10"/>
    </row>
    <row r="200" spans="2:2" x14ac:dyDescent="0.25">
      <c r="B200" s="10"/>
    </row>
    <row r="201" spans="2:2" x14ac:dyDescent="0.25">
      <c r="B201" s="10"/>
    </row>
    <row r="202" spans="2:2" x14ac:dyDescent="0.25">
      <c r="B202" s="10"/>
    </row>
    <row r="203" spans="2:2" x14ac:dyDescent="0.25">
      <c r="B203" s="10"/>
    </row>
    <row r="204" spans="2:2" x14ac:dyDescent="0.25">
      <c r="B204" s="10"/>
    </row>
    <row r="205" spans="2:2" x14ac:dyDescent="0.25">
      <c r="B205" s="10"/>
    </row>
    <row r="206" spans="2:2" x14ac:dyDescent="0.25">
      <c r="B206" s="10"/>
    </row>
    <row r="207" spans="2:2" x14ac:dyDescent="0.25">
      <c r="B207" s="10"/>
    </row>
    <row r="208" spans="2:2" x14ac:dyDescent="0.25">
      <c r="B208" s="10"/>
    </row>
    <row r="209" spans="2:2" x14ac:dyDescent="0.25">
      <c r="B209" s="10"/>
    </row>
    <row r="210" spans="2:2" x14ac:dyDescent="0.25">
      <c r="B210" s="10"/>
    </row>
    <row r="211" spans="2:2" x14ac:dyDescent="0.25">
      <c r="B211" s="10"/>
    </row>
    <row r="212" spans="2:2" x14ac:dyDescent="0.25">
      <c r="B212" s="10"/>
    </row>
    <row r="213" spans="2:2" x14ac:dyDescent="0.25">
      <c r="B213" s="10"/>
    </row>
    <row r="214" spans="2:2" x14ac:dyDescent="0.25">
      <c r="B214" s="10"/>
    </row>
    <row r="215" spans="2:2" x14ac:dyDescent="0.25">
      <c r="B215" s="10"/>
    </row>
    <row r="216" spans="2:2" x14ac:dyDescent="0.25">
      <c r="B216" s="10"/>
    </row>
    <row r="217" spans="2:2" x14ac:dyDescent="0.25">
      <c r="B217" s="10"/>
    </row>
    <row r="218" spans="2:2" x14ac:dyDescent="0.25">
      <c r="B218" s="10"/>
    </row>
    <row r="219" spans="2:2" x14ac:dyDescent="0.25">
      <c r="B219" s="10"/>
    </row>
    <row r="220" spans="2:2" x14ac:dyDescent="0.25">
      <c r="B220" s="10"/>
    </row>
    <row r="221" spans="2:2" x14ac:dyDescent="0.25">
      <c r="B221" s="10"/>
    </row>
    <row r="222" spans="2:2" x14ac:dyDescent="0.25">
      <c r="B222" s="10"/>
    </row>
  </sheetData>
  <sortState xmlns:xlrd2="http://schemas.microsoft.com/office/spreadsheetml/2017/richdata2" ref="B145:B222">
    <sortCondition ref="B145:B222"/>
  </sortState>
  <phoneticPr fontId="1" type="noConversion"/>
  <conditionalFormatting sqref="D25:D45">
    <cfRule type="top10" dxfId="3" priority="1" percent="1" bottom="1" rank="1"/>
    <cfRule type="top10" priority="2" percent="1" bottom="1" rank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FD217-5406-4994-91BA-44B13C5D1E29}">
  <dimension ref="B2:E81"/>
  <sheetViews>
    <sheetView topLeftCell="A41" zoomScale="85" zoomScaleNormal="85" workbookViewId="0">
      <selection activeCell="B78" sqref="B78"/>
    </sheetView>
  </sheetViews>
  <sheetFormatPr defaultRowHeight="15" x14ac:dyDescent="0.25"/>
  <cols>
    <col min="2" max="2" width="21.140625" bestFit="1" customWidth="1"/>
    <col min="3" max="3" width="13.5703125" bestFit="1" customWidth="1"/>
    <col min="4" max="4" width="17.85546875" bestFit="1" customWidth="1"/>
    <col min="5" max="5" width="11.42578125" bestFit="1" customWidth="1"/>
  </cols>
  <sheetData>
    <row r="2" spans="2:5" x14ac:dyDescent="0.25">
      <c r="B2" s="14"/>
      <c r="C2" s="15" t="s">
        <v>4</v>
      </c>
      <c r="D2" s="15" t="s">
        <v>5</v>
      </c>
    </row>
    <row r="3" spans="2:5" x14ac:dyDescent="0.25">
      <c r="B3" s="15" t="s">
        <v>0</v>
      </c>
      <c r="C3" s="14">
        <v>10</v>
      </c>
      <c r="D3" s="14">
        <v>6</v>
      </c>
    </row>
    <row r="4" spans="2:5" x14ac:dyDescent="0.25">
      <c r="B4" s="16" t="s">
        <v>1</v>
      </c>
      <c r="C4" s="14">
        <v>25</v>
      </c>
      <c r="D4" s="14">
        <v>12</v>
      </c>
    </row>
    <row r="5" spans="2:5" x14ac:dyDescent="0.25">
      <c r="B5" s="17" t="s">
        <v>6</v>
      </c>
      <c r="C5" s="14">
        <v>0.2</v>
      </c>
      <c r="D5" s="14"/>
    </row>
    <row r="6" spans="2:5" x14ac:dyDescent="0.25">
      <c r="B6" s="15" t="s">
        <v>37</v>
      </c>
      <c r="C6" s="14">
        <v>5</v>
      </c>
      <c r="D6" s="14"/>
    </row>
    <row r="7" spans="2:5" x14ac:dyDescent="0.25">
      <c r="B7" s="16" t="s">
        <v>38</v>
      </c>
      <c r="C7" s="14">
        <v>0</v>
      </c>
      <c r="D7" s="14"/>
    </row>
    <row r="10" spans="2:5" x14ac:dyDescent="0.25">
      <c r="B10" s="11" t="s">
        <v>13</v>
      </c>
      <c r="C10" s="11" t="s">
        <v>15</v>
      </c>
      <c r="D10" s="11" t="s">
        <v>17</v>
      </c>
      <c r="E10" s="11" t="s">
        <v>19</v>
      </c>
    </row>
    <row r="11" spans="2:5" x14ac:dyDescent="0.25">
      <c r="B11" s="9">
        <v>0</v>
      </c>
      <c r="C11" s="9">
        <v>1</v>
      </c>
      <c r="D11" s="9">
        <f>SQRT($C$4^2*B11^2+$C$7^2*C11^2+2*B11*C11*$C$4*$C$7*$C$5)</f>
        <v>0</v>
      </c>
      <c r="E11" s="9">
        <f>$C$3*B11+$C$6*C11</f>
        <v>5</v>
      </c>
    </row>
    <row r="12" spans="2:5" x14ac:dyDescent="0.25">
      <c r="B12" s="9">
        <v>0.05</v>
      </c>
      <c r="C12" s="9">
        <v>0.95</v>
      </c>
      <c r="D12" s="9">
        <f t="shared" ref="D12:D31" si="0">SQRT($C$4^2*B12^2+$C$7^2*C12^2+2*B12*C12*$C$4*$C$7*$C$5)</f>
        <v>1.25</v>
      </c>
      <c r="E12" s="9">
        <f t="shared" ref="E12:E31" si="1">$C$3*B12+$C$6*C12</f>
        <v>5.25</v>
      </c>
    </row>
    <row r="13" spans="2:5" x14ac:dyDescent="0.25">
      <c r="B13" s="9">
        <v>0.1</v>
      </c>
      <c r="C13" s="9">
        <v>0.9</v>
      </c>
      <c r="D13" s="9">
        <f t="shared" si="0"/>
        <v>2.5</v>
      </c>
      <c r="E13" s="9">
        <f t="shared" si="1"/>
        <v>5.5</v>
      </c>
    </row>
    <row r="14" spans="2:5" x14ac:dyDescent="0.25">
      <c r="B14" s="9">
        <v>0.15</v>
      </c>
      <c r="C14" s="9">
        <v>0.85</v>
      </c>
      <c r="D14" s="9">
        <f t="shared" si="0"/>
        <v>3.75</v>
      </c>
      <c r="E14" s="9">
        <f t="shared" si="1"/>
        <v>5.75</v>
      </c>
    </row>
    <row r="15" spans="2:5" x14ac:dyDescent="0.25">
      <c r="B15" s="9">
        <v>0.2</v>
      </c>
      <c r="C15" s="9">
        <v>0.8</v>
      </c>
      <c r="D15" s="9">
        <f t="shared" si="0"/>
        <v>5</v>
      </c>
      <c r="E15" s="9">
        <f t="shared" si="1"/>
        <v>6</v>
      </c>
    </row>
    <row r="16" spans="2:5" x14ac:dyDescent="0.25">
      <c r="B16" s="9">
        <v>0.25</v>
      </c>
      <c r="C16" s="9">
        <v>0.75</v>
      </c>
      <c r="D16" s="9">
        <f t="shared" si="0"/>
        <v>6.25</v>
      </c>
      <c r="E16" s="9">
        <f t="shared" si="1"/>
        <v>6.25</v>
      </c>
    </row>
    <row r="17" spans="2:5" x14ac:dyDescent="0.25">
      <c r="B17" s="9">
        <v>0.3</v>
      </c>
      <c r="C17" s="9">
        <v>0.7</v>
      </c>
      <c r="D17" s="9">
        <f t="shared" si="0"/>
        <v>7.5</v>
      </c>
      <c r="E17" s="9">
        <f t="shared" si="1"/>
        <v>6.5</v>
      </c>
    </row>
    <row r="18" spans="2:5" x14ac:dyDescent="0.25">
      <c r="B18" s="9">
        <v>0.35</v>
      </c>
      <c r="C18" s="9">
        <v>0.65</v>
      </c>
      <c r="D18" s="9">
        <f t="shared" si="0"/>
        <v>8.75</v>
      </c>
      <c r="E18" s="9">
        <f t="shared" si="1"/>
        <v>6.75</v>
      </c>
    </row>
    <row r="19" spans="2:5" x14ac:dyDescent="0.25">
      <c r="B19" s="9">
        <v>0.4</v>
      </c>
      <c r="C19" s="9">
        <v>0.6</v>
      </c>
      <c r="D19" s="9">
        <f t="shared" si="0"/>
        <v>10</v>
      </c>
      <c r="E19" s="9">
        <f t="shared" si="1"/>
        <v>7</v>
      </c>
    </row>
    <row r="20" spans="2:5" x14ac:dyDescent="0.25">
      <c r="B20" s="9">
        <v>0.45</v>
      </c>
      <c r="C20" s="9">
        <v>0.55000000000000004</v>
      </c>
      <c r="D20" s="9">
        <f t="shared" si="0"/>
        <v>11.25</v>
      </c>
      <c r="E20" s="9">
        <f t="shared" si="1"/>
        <v>7.25</v>
      </c>
    </row>
    <row r="21" spans="2:5" x14ac:dyDescent="0.25">
      <c r="B21" s="9">
        <v>0.5</v>
      </c>
      <c r="C21" s="9">
        <v>0.5</v>
      </c>
      <c r="D21" s="9">
        <f t="shared" si="0"/>
        <v>12.5</v>
      </c>
      <c r="E21" s="9">
        <f t="shared" si="1"/>
        <v>7.5</v>
      </c>
    </row>
    <row r="22" spans="2:5" x14ac:dyDescent="0.25">
      <c r="B22" s="9">
        <v>0.55000000000000004</v>
      </c>
      <c r="C22" s="9">
        <v>0.45</v>
      </c>
      <c r="D22" s="9">
        <f t="shared" si="0"/>
        <v>13.750000000000002</v>
      </c>
      <c r="E22" s="9">
        <f t="shared" si="1"/>
        <v>7.75</v>
      </c>
    </row>
    <row r="23" spans="2:5" x14ac:dyDescent="0.25">
      <c r="B23" s="9">
        <v>0.6</v>
      </c>
      <c r="C23" s="9">
        <v>0.39999999999999902</v>
      </c>
      <c r="D23" s="9">
        <f t="shared" si="0"/>
        <v>15</v>
      </c>
      <c r="E23" s="9">
        <f t="shared" si="1"/>
        <v>7.9999999999999947</v>
      </c>
    </row>
    <row r="24" spans="2:5" x14ac:dyDescent="0.25">
      <c r="B24" s="9">
        <v>0.65</v>
      </c>
      <c r="C24" s="9">
        <v>0.34999999999999898</v>
      </c>
      <c r="D24" s="9">
        <f t="shared" si="0"/>
        <v>16.25</v>
      </c>
      <c r="E24" s="9">
        <f t="shared" si="1"/>
        <v>8.2499999999999947</v>
      </c>
    </row>
    <row r="25" spans="2:5" x14ac:dyDescent="0.25">
      <c r="B25" s="9">
        <v>0.7</v>
      </c>
      <c r="C25" s="9">
        <v>0.29999999999999899</v>
      </c>
      <c r="D25" s="9">
        <f t="shared" si="0"/>
        <v>17.5</v>
      </c>
      <c r="E25" s="9">
        <f t="shared" si="1"/>
        <v>8.4999999999999947</v>
      </c>
    </row>
    <row r="26" spans="2:5" x14ac:dyDescent="0.25">
      <c r="B26" s="9">
        <v>0.75</v>
      </c>
      <c r="C26" s="9">
        <v>0.249999999999999</v>
      </c>
      <c r="D26" s="9">
        <f t="shared" si="0"/>
        <v>18.75</v>
      </c>
      <c r="E26" s="9">
        <f t="shared" si="1"/>
        <v>8.7499999999999947</v>
      </c>
    </row>
    <row r="27" spans="2:5" x14ac:dyDescent="0.25">
      <c r="B27" s="9">
        <v>0.8</v>
      </c>
      <c r="C27" s="9">
        <v>0.19999999999999901</v>
      </c>
      <c r="D27" s="9">
        <f t="shared" si="0"/>
        <v>20</v>
      </c>
      <c r="E27" s="9">
        <f t="shared" si="1"/>
        <v>8.9999999999999947</v>
      </c>
    </row>
    <row r="28" spans="2:5" x14ac:dyDescent="0.25">
      <c r="B28" s="9">
        <v>0.85</v>
      </c>
      <c r="C28" s="9">
        <v>0.149999999999999</v>
      </c>
      <c r="D28" s="9">
        <f t="shared" si="0"/>
        <v>21.25</v>
      </c>
      <c r="E28" s="9">
        <f t="shared" si="1"/>
        <v>9.2499999999999947</v>
      </c>
    </row>
    <row r="29" spans="2:5" x14ac:dyDescent="0.25">
      <c r="B29" s="9">
        <v>0.9</v>
      </c>
      <c r="C29" s="9">
        <v>9.9999999999999006E-2</v>
      </c>
      <c r="D29" s="9">
        <f t="shared" si="0"/>
        <v>22.5</v>
      </c>
      <c r="E29" s="9">
        <f t="shared" si="1"/>
        <v>9.4999999999999947</v>
      </c>
    </row>
    <row r="30" spans="2:5" x14ac:dyDescent="0.25">
      <c r="B30" s="9">
        <v>0.95</v>
      </c>
      <c r="C30" s="9">
        <v>4.9999999999998997E-2</v>
      </c>
      <c r="D30" s="9">
        <f t="shared" si="0"/>
        <v>23.75</v>
      </c>
      <c r="E30" s="9">
        <f t="shared" si="1"/>
        <v>9.7499999999999947</v>
      </c>
    </row>
    <row r="31" spans="2:5" x14ac:dyDescent="0.25">
      <c r="B31" s="9">
        <v>1</v>
      </c>
      <c r="C31" s="9">
        <v>0</v>
      </c>
      <c r="D31" s="9">
        <f t="shared" si="0"/>
        <v>25</v>
      </c>
      <c r="E31" s="9">
        <f t="shared" si="1"/>
        <v>10</v>
      </c>
    </row>
    <row r="34" spans="2:5" x14ac:dyDescent="0.25">
      <c r="B34" s="11" t="s">
        <v>13</v>
      </c>
      <c r="C34" s="11" t="s">
        <v>15</v>
      </c>
      <c r="D34" s="11" t="s">
        <v>17</v>
      </c>
      <c r="E34" s="11" t="s">
        <v>19</v>
      </c>
    </row>
    <row r="35" spans="2:5" x14ac:dyDescent="0.25">
      <c r="B35" s="9">
        <v>0</v>
      </c>
      <c r="C35" s="9">
        <v>1</v>
      </c>
      <c r="D35" s="9">
        <f>SQRT($C$4^2*B35^2+$D$4^2*C35^2+2*B35*C35*$C$4*$D$4*$C$5)</f>
        <v>12</v>
      </c>
      <c r="E35" s="9">
        <f>$C$3*B35+$D$3*C35</f>
        <v>6</v>
      </c>
    </row>
    <row r="36" spans="2:5" x14ac:dyDescent="0.25">
      <c r="B36" s="9">
        <v>0.05</v>
      </c>
      <c r="C36" s="9">
        <v>0.95</v>
      </c>
      <c r="D36" s="9">
        <f t="shared" ref="D36:D55" si="2">SQRT($C$4^2*B36^2+$D$4^2*C36^2+2*B36*C36*$C$4*$D$4*$C$5)</f>
        <v>11.714200783664245</v>
      </c>
      <c r="E36" s="9">
        <f t="shared" ref="E36:E55" si="3">$C$3*B36+$D$3*C36</f>
        <v>6.1999999999999993</v>
      </c>
    </row>
    <row r="37" spans="2:5" x14ac:dyDescent="0.25">
      <c r="B37" s="9">
        <v>0.1</v>
      </c>
      <c r="C37" s="9">
        <v>0.9</v>
      </c>
      <c r="D37" s="9">
        <f t="shared" si="2"/>
        <v>11.562439189029279</v>
      </c>
      <c r="E37" s="9">
        <f t="shared" si="3"/>
        <v>6.4</v>
      </c>
    </row>
    <row r="38" spans="2:5" x14ac:dyDescent="0.25">
      <c r="B38" s="9">
        <v>0.15</v>
      </c>
      <c r="C38" s="9">
        <v>0.85</v>
      </c>
      <c r="D38" s="9">
        <f t="shared" si="2"/>
        <v>11.55</v>
      </c>
      <c r="E38" s="9">
        <f t="shared" si="3"/>
        <v>6.6</v>
      </c>
    </row>
    <row r="39" spans="2:5" x14ac:dyDescent="0.25">
      <c r="B39" s="9">
        <v>0.2</v>
      </c>
      <c r="C39" s="9">
        <v>0.8</v>
      </c>
      <c r="D39" s="9">
        <f t="shared" si="2"/>
        <v>11.677328461596002</v>
      </c>
      <c r="E39" s="9">
        <f t="shared" si="3"/>
        <v>6.8000000000000007</v>
      </c>
    </row>
    <row r="40" spans="2:5" x14ac:dyDescent="0.25">
      <c r="B40" s="9">
        <v>0.25</v>
      </c>
      <c r="C40" s="9">
        <v>0.75</v>
      </c>
      <c r="D40" s="9">
        <f t="shared" si="2"/>
        <v>11.939953936259553</v>
      </c>
      <c r="E40" s="9">
        <f t="shared" si="3"/>
        <v>7</v>
      </c>
    </row>
    <row r="41" spans="2:5" x14ac:dyDescent="0.25">
      <c r="B41" s="9">
        <v>0.3</v>
      </c>
      <c r="C41" s="9">
        <v>0.7</v>
      </c>
      <c r="D41" s="9">
        <f t="shared" si="2"/>
        <v>12.32923355282071</v>
      </c>
      <c r="E41" s="9">
        <f t="shared" si="3"/>
        <v>7.1999999999999993</v>
      </c>
    </row>
    <row r="42" spans="2:5" x14ac:dyDescent="0.25">
      <c r="B42" s="9">
        <v>0.35</v>
      </c>
      <c r="C42" s="9">
        <v>0.65</v>
      </c>
      <c r="D42" s="9">
        <f t="shared" si="2"/>
        <v>12.833647182309477</v>
      </c>
      <c r="E42" s="9">
        <f t="shared" si="3"/>
        <v>7.4</v>
      </c>
    </row>
    <row r="43" spans="2:5" x14ac:dyDescent="0.25">
      <c r="B43" s="9">
        <v>0.4</v>
      </c>
      <c r="C43" s="9">
        <v>0.6</v>
      </c>
      <c r="D43" s="9">
        <f t="shared" si="2"/>
        <v>13.440238093129155</v>
      </c>
      <c r="E43" s="9">
        <f t="shared" si="3"/>
        <v>7.6</v>
      </c>
    </row>
    <row r="44" spans="2:5" x14ac:dyDescent="0.25">
      <c r="B44" s="9">
        <v>0.45</v>
      </c>
      <c r="C44" s="9">
        <v>0.55000000000000004</v>
      </c>
      <c r="D44" s="9">
        <f t="shared" si="2"/>
        <v>14.135858658037016</v>
      </c>
      <c r="E44" s="9">
        <f t="shared" si="3"/>
        <v>7.8000000000000007</v>
      </c>
    </row>
    <row r="45" spans="2:5" x14ac:dyDescent="0.25">
      <c r="B45" s="9">
        <v>0.5</v>
      </c>
      <c r="C45" s="9">
        <v>0.5</v>
      </c>
      <c r="D45" s="9">
        <f t="shared" si="2"/>
        <v>14.908051515875574</v>
      </c>
      <c r="E45" s="9">
        <f t="shared" si="3"/>
        <v>8</v>
      </c>
    </row>
    <row r="46" spans="2:5" x14ac:dyDescent="0.25">
      <c r="B46" s="9">
        <v>0.55000000000000004</v>
      </c>
      <c r="C46" s="9">
        <v>0.45</v>
      </c>
      <c r="D46" s="9">
        <f t="shared" si="2"/>
        <v>15.745554928296432</v>
      </c>
      <c r="E46" s="9">
        <f t="shared" si="3"/>
        <v>8.1999999999999993</v>
      </c>
    </row>
    <row r="47" spans="2:5" x14ac:dyDescent="0.25">
      <c r="B47" s="9">
        <v>0.6</v>
      </c>
      <c r="C47" s="9">
        <v>0.39999999999999902</v>
      </c>
      <c r="D47" s="9">
        <f t="shared" si="2"/>
        <v>16.638509548634453</v>
      </c>
      <c r="E47" s="9">
        <f t="shared" si="3"/>
        <v>8.399999999999995</v>
      </c>
    </row>
    <row r="48" spans="2:5" x14ac:dyDescent="0.25">
      <c r="B48" s="9">
        <v>0.65</v>
      </c>
      <c r="C48" s="9">
        <v>0.34999999999999898</v>
      </c>
      <c r="D48" s="9">
        <f t="shared" si="2"/>
        <v>17.578466941118606</v>
      </c>
      <c r="E48" s="9">
        <f t="shared" si="3"/>
        <v>8.5999999999999943</v>
      </c>
    </row>
    <row r="49" spans="2:5" x14ac:dyDescent="0.25">
      <c r="B49" s="9">
        <v>0.7</v>
      </c>
      <c r="C49" s="9">
        <v>0.29999999999999899</v>
      </c>
      <c r="D49" s="9">
        <f t="shared" si="2"/>
        <v>18.558286558839416</v>
      </c>
      <c r="E49" s="9">
        <f t="shared" si="3"/>
        <v>8.7999999999999936</v>
      </c>
    </row>
    <row r="50" spans="2:5" x14ac:dyDescent="0.25">
      <c r="B50" s="9">
        <v>0.75</v>
      </c>
      <c r="C50" s="9">
        <v>0.249999999999999</v>
      </c>
      <c r="D50" s="9">
        <f t="shared" si="2"/>
        <v>19.57198252604983</v>
      </c>
      <c r="E50" s="9">
        <f t="shared" si="3"/>
        <v>8.9999999999999947</v>
      </c>
    </row>
    <row r="51" spans="2:5" x14ac:dyDescent="0.25">
      <c r="B51" s="9">
        <v>0.8</v>
      </c>
      <c r="C51" s="9">
        <v>0.19999999999999901</v>
      </c>
      <c r="D51" s="9">
        <f t="shared" si="2"/>
        <v>20.614557962760198</v>
      </c>
      <c r="E51" s="9">
        <f t="shared" si="3"/>
        <v>9.199999999999994</v>
      </c>
    </row>
    <row r="52" spans="2:5" x14ac:dyDescent="0.25">
      <c r="B52" s="9">
        <v>0.85</v>
      </c>
      <c r="C52" s="9">
        <v>0.149999999999999</v>
      </c>
      <c r="D52" s="9">
        <f t="shared" si="2"/>
        <v>21.681847246025875</v>
      </c>
      <c r="E52" s="9">
        <f t="shared" si="3"/>
        <v>9.3999999999999932</v>
      </c>
    </row>
    <row r="53" spans="2:5" x14ac:dyDescent="0.25">
      <c r="B53" s="9">
        <v>0.9</v>
      </c>
      <c r="C53" s="9">
        <v>9.9999999999999006E-2</v>
      </c>
      <c r="D53" s="9">
        <f t="shared" si="2"/>
        <v>22.770375490975109</v>
      </c>
      <c r="E53" s="9">
        <f t="shared" si="3"/>
        <v>9.5999999999999943</v>
      </c>
    </row>
    <row r="54" spans="2:5" x14ac:dyDescent="0.25">
      <c r="B54" s="9">
        <v>0.95</v>
      </c>
      <c r="C54" s="9">
        <v>4.9999999999998997E-2</v>
      </c>
      <c r="D54" s="9">
        <f t="shared" si="2"/>
        <v>23.877238114991439</v>
      </c>
      <c r="E54" s="9">
        <f t="shared" si="3"/>
        <v>9.7999999999999936</v>
      </c>
    </row>
    <row r="55" spans="2:5" x14ac:dyDescent="0.25">
      <c r="B55" s="9">
        <v>1</v>
      </c>
      <c r="C55" s="9">
        <v>0</v>
      </c>
      <c r="D55" s="9">
        <f t="shared" si="2"/>
        <v>25</v>
      </c>
      <c r="E55" s="9">
        <f t="shared" si="3"/>
        <v>10</v>
      </c>
    </row>
    <row r="58" spans="2:5" x14ac:dyDescent="0.25">
      <c r="C58" t="s">
        <v>39</v>
      </c>
    </row>
    <row r="60" spans="2:5" x14ac:dyDescent="0.25">
      <c r="C60" t="s">
        <v>40</v>
      </c>
    </row>
    <row r="62" spans="2:5" x14ac:dyDescent="0.25">
      <c r="C62" t="s">
        <v>41</v>
      </c>
    </row>
    <row r="63" spans="2:5" x14ac:dyDescent="0.25">
      <c r="C63" s="13" t="s">
        <v>42</v>
      </c>
    </row>
    <row r="64" spans="2:5" x14ac:dyDescent="0.25">
      <c r="C64" s="13" t="s">
        <v>43</v>
      </c>
    </row>
    <row r="66" spans="3:5" x14ac:dyDescent="0.25">
      <c r="C66" t="s">
        <v>44</v>
      </c>
    </row>
    <row r="67" spans="3:5" x14ac:dyDescent="0.25">
      <c r="C67" s="13" t="s">
        <v>45</v>
      </c>
    </row>
    <row r="68" spans="3:5" x14ac:dyDescent="0.25">
      <c r="C68" s="13" t="s">
        <v>47</v>
      </c>
    </row>
    <row r="69" spans="3:5" x14ac:dyDescent="0.25">
      <c r="C69" s="13" t="s">
        <v>46</v>
      </c>
    </row>
    <row r="71" spans="3:5" x14ac:dyDescent="0.25">
      <c r="C71" t="s">
        <v>48</v>
      </c>
      <c r="D71" t="s">
        <v>2</v>
      </c>
      <c r="E71" t="s">
        <v>3</v>
      </c>
    </row>
    <row r="72" spans="3:5" x14ac:dyDescent="0.25">
      <c r="C72">
        <v>50</v>
      </c>
      <c r="D72">
        <f>50*13%</f>
        <v>6.5</v>
      </c>
      <c r="E72">
        <f>50*87%</f>
        <v>43.5</v>
      </c>
    </row>
    <row r="76" spans="3:5" x14ac:dyDescent="0.25">
      <c r="C76" t="s">
        <v>49</v>
      </c>
    </row>
    <row r="77" spans="3:5" x14ac:dyDescent="0.25">
      <c r="C77" s="13" t="s">
        <v>50</v>
      </c>
    </row>
    <row r="79" spans="3:5" x14ac:dyDescent="0.25">
      <c r="C79" s="13" t="s">
        <v>51</v>
      </c>
    </row>
    <row r="81" spans="3:3" x14ac:dyDescent="0.25">
      <c r="C81" s="13" t="s">
        <v>52</v>
      </c>
    </row>
  </sheetData>
  <phoneticPr fontId="1" type="noConversion"/>
  <conditionalFormatting sqref="D11:D31">
    <cfRule type="top10" dxfId="2" priority="3" percent="1" bottom="1" rank="1"/>
    <cfRule type="top10" priority="4" percent="1" bottom="1" rank="1"/>
  </conditionalFormatting>
  <conditionalFormatting sqref="D35:D55">
    <cfRule type="top10" dxfId="1" priority="1" percent="1" bottom="1" rank="1"/>
    <cfRule type="top10" priority="2" percent="1" bottom="1" rank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EFB26-91CC-45DC-B47F-A4D7775BCF63}">
  <dimension ref="B2:G43"/>
  <sheetViews>
    <sheetView tabSelected="1" topLeftCell="A13" workbookViewId="0">
      <selection activeCell="F44" sqref="F44"/>
    </sheetView>
  </sheetViews>
  <sheetFormatPr defaultRowHeight="15" x14ac:dyDescent="0.25"/>
  <cols>
    <col min="2" max="7" width="9.28515625" bestFit="1" customWidth="1"/>
  </cols>
  <sheetData>
    <row r="2" spans="2:6" x14ac:dyDescent="0.25">
      <c r="B2" t="s">
        <v>53</v>
      </c>
    </row>
    <row r="4" spans="2:6" x14ac:dyDescent="0.25">
      <c r="B4" t="s">
        <v>54</v>
      </c>
    </row>
    <row r="5" spans="2:6" x14ac:dyDescent="0.25">
      <c r="B5" t="s">
        <v>55</v>
      </c>
    </row>
    <row r="6" spans="2:6" x14ac:dyDescent="0.25">
      <c r="B6" t="s">
        <v>56</v>
      </c>
    </row>
    <row r="8" spans="2:6" x14ac:dyDescent="0.25">
      <c r="B8" t="s">
        <v>57</v>
      </c>
    </row>
    <row r="10" spans="2:6" x14ac:dyDescent="0.25">
      <c r="B10" t="s">
        <v>58</v>
      </c>
    </row>
    <row r="11" spans="2:6" x14ac:dyDescent="0.25">
      <c r="B11" s="13" t="s">
        <v>59</v>
      </c>
    </row>
    <row r="14" spans="2:6" x14ac:dyDescent="0.25">
      <c r="B14" t="s">
        <v>60</v>
      </c>
    </row>
    <row r="15" spans="2:6" x14ac:dyDescent="0.25">
      <c r="B15" s="13" t="s">
        <v>61</v>
      </c>
      <c r="F15" t="s">
        <v>65</v>
      </c>
    </row>
    <row r="16" spans="2:6" x14ac:dyDescent="0.25">
      <c r="B16" s="13" t="s">
        <v>62</v>
      </c>
      <c r="F16" t="s">
        <v>80</v>
      </c>
    </row>
    <row r="17" spans="2:7" x14ac:dyDescent="0.25">
      <c r="B17" s="13" t="s">
        <v>63</v>
      </c>
    </row>
    <row r="18" spans="2:7" x14ac:dyDescent="0.25">
      <c r="B18" s="13" t="s">
        <v>64</v>
      </c>
    </row>
    <row r="20" spans="2:7" x14ac:dyDescent="0.25">
      <c r="B20" t="s">
        <v>66</v>
      </c>
      <c r="D20" t="s">
        <v>18</v>
      </c>
    </row>
    <row r="22" spans="2:7" x14ac:dyDescent="0.25">
      <c r="B22" t="s">
        <v>67</v>
      </c>
      <c r="E22" s="1" t="s">
        <v>74</v>
      </c>
      <c r="F22" t="s">
        <v>81</v>
      </c>
    </row>
    <row r="23" spans="2:7" x14ac:dyDescent="0.25">
      <c r="B23" s="6" t="s">
        <v>68</v>
      </c>
      <c r="C23" s="6" t="s">
        <v>69</v>
      </c>
      <c r="D23" s="6" t="s">
        <v>70</v>
      </c>
      <c r="E23" s="6" t="s">
        <v>71</v>
      </c>
      <c r="F23" s="6" t="s">
        <v>72</v>
      </c>
      <c r="G23" s="6" t="s">
        <v>73</v>
      </c>
    </row>
    <row r="24" spans="2:7" x14ac:dyDescent="0.25">
      <c r="B24" s="6" t="s">
        <v>69</v>
      </c>
      <c r="C24" s="8">
        <v>1</v>
      </c>
      <c r="D24" s="8">
        <v>0.31359999999999999</v>
      </c>
      <c r="E24" s="8">
        <v>9.74E-2</v>
      </c>
      <c r="F24" s="8">
        <v>0.46100000000000002</v>
      </c>
      <c r="G24" s="8">
        <v>0.22800000000000001</v>
      </c>
    </row>
    <row r="25" spans="2:7" x14ac:dyDescent="0.25">
      <c r="B25" s="6" t="s">
        <v>70</v>
      </c>
      <c r="C25" s="8">
        <v>0.31359999999999999</v>
      </c>
      <c r="D25" s="8">
        <v>1</v>
      </c>
      <c r="E25" s="8">
        <v>8.0100000000000005E-2</v>
      </c>
      <c r="F25" s="8">
        <v>0.1648</v>
      </c>
      <c r="G25" s="8">
        <v>-0.19400000000000001</v>
      </c>
    </row>
    <row r="26" spans="2:7" x14ac:dyDescent="0.25">
      <c r="B26" s="6" t="s">
        <v>71</v>
      </c>
      <c r="C26" s="8">
        <v>9.74E-2</v>
      </c>
      <c r="D26" s="8">
        <v>8.0100000000000005E-2</v>
      </c>
      <c r="E26" s="8">
        <v>1</v>
      </c>
      <c r="F26" s="8">
        <v>0.16400000000000001</v>
      </c>
      <c r="G26" s="8">
        <v>0.56530000000000002</v>
      </c>
    </row>
    <row r="27" spans="2:7" x14ac:dyDescent="0.25">
      <c r="B27" s="6" t="s">
        <v>72</v>
      </c>
      <c r="C27" s="8">
        <v>0.46100000000000002</v>
      </c>
      <c r="D27" s="8">
        <v>0.1648</v>
      </c>
      <c r="E27" s="8">
        <v>0.14599999999999999</v>
      </c>
      <c r="F27" s="8">
        <v>1</v>
      </c>
      <c r="G27" s="8">
        <v>0.28289999999999998</v>
      </c>
    </row>
    <row r="28" spans="2:7" x14ac:dyDescent="0.25">
      <c r="B28" s="6" t="s">
        <v>73</v>
      </c>
      <c r="C28" s="8">
        <v>0.22800000000000001</v>
      </c>
      <c r="D28" s="8">
        <v>-0.19400000000000001</v>
      </c>
      <c r="E28" s="8">
        <v>0.56530000000000002</v>
      </c>
      <c r="F28" s="8">
        <v>0.28289999999999998</v>
      </c>
      <c r="G28" s="8">
        <v>1</v>
      </c>
    </row>
    <row r="30" spans="2:7" x14ac:dyDescent="0.25">
      <c r="B30" t="s">
        <v>75</v>
      </c>
    </row>
    <row r="31" spans="2:7" x14ac:dyDescent="0.25">
      <c r="B31" t="s">
        <v>76</v>
      </c>
    </row>
    <row r="33" spans="2:3" x14ac:dyDescent="0.25">
      <c r="B33" t="s">
        <v>77</v>
      </c>
    </row>
    <row r="34" spans="2:3" x14ac:dyDescent="0.25">
      <c r="B34" t="s">
        <v>78</v>
      </c>
    </row>
    <row r="35" spans="2:3" x14ac:dyDescent="0.25">
      <c r="B35" s="13" t="s">
        <v>79</v>
      </c>
      <c r="C35" t="s">
        <v>82</v>
      </c>
    </row>
    <row r="38" spans="2:3" x14ac:dyDescent="0.25">
      <c r="B38" t="s">
        <v>83</v>
      </c>
    </row>
    <row r="39" spans="2:3" x14ac:dyDescent="0.25">
      <c r="B39" s="13" t="s">
        <v>84</v>
      </c>
    </row>
    <row r="40" spans="2:3" x14ac:dyDescent="0.25">
      <c r="B40" s="13" t="s">
        <v>85</v>
      </c>
    </row>
    <row r="41" spans="2:3" x14ac:dyDescent="0.25">
      <c r="B41" s="13" t="s">
        <v>86</v>
      </c>
    </row>
    <row r="43" spans="2:3" x14ac:dyDescent="0.25">
      <c r="B43" t="s">
        <v>87</v>
      </c>
    </row>
  </sheetData>
  <phoneticPr fontId="1" type="noConversion"/>
  <conditionalFormatting sqref="C24:G28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5주차 1교시</vt:lpstr>
      <vt:lpstr>5주차 2교시</vt:lpstr>
      <vt:lpstr>5주차 3교시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재환 김</dc:creator>
  <cp:lastModifiedBy>재환 김</cp:lastModifiedBy>
  <dcterms:created xsi:type="dcterms:W3CDTF">2024-04-06T00:51:28Z</dcterms:created>
  <dcterms:modified xsi:type="dcterms:W3CDTF">2024-08-15T00:21:15Z</dcterms:modified>
</cp:coreProperties>
</file>