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1c7ab116142a6/문서/"/>
    </mc:Choice>
  </mc:AlternateContent>
  <xr:revisionPtr revIDLastSave="377" documentId="8_{DC61768D-A35B-46F7-8549-FE4E5511CC08}" xr6:coauthVersionLast="47" xr6:coauthVersionMax="47" xr10:uidLastSave="{F021A7AC-0D64-41C7-8A74-63C4D8F2B8EE}"/>
  <bookViews>
    <workbookView xWindow="-120" yWindow="-120" windowWidth="29040" windowHeight="15840" activeTab="2" xr2:uid="{CD520133-72A1-4FF9-9A70-D53C502AD1B2}"/>
  </bookViews>
  <sheets>
    <sheet name="14주차 1교시" sheetId="1" r:id="rId1"/>
    <sheet name="14주차 2교시" sheetId="2" r:id="rId2"/>
    <sheet name="14주차 3교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3" l="1"/>
  <c r="H51" i="3"/>
  <c r="J50" i="3"/>
  <c r="H50" i="3"/>
  <c r="E51" i="3"/>
  <c r="D42" i="3"/>
  <c r="D35" i="3"/>
  <c r="G26" i="3"/>
  <c r="I25" i="3"/>
  <c r="G25" i="3"/>
  <c r="D25" i="3"/>
  <c r="C17" i="3"/>
  <c r="C9" i="3"/>
  <c r="C8" i="3"/>
  <c r="B4" i="3"/>
</calcChain>
</file>

<file path=xl/sharedStrings.xml><?xml version="1.0" encoding="utf-8"?>
<sst xmlns="http://schemas.openxmlformats.org/spreadsheetml/2006/main" count="258" uniqueCount="254">
  <si>
    <t>장외파생상품 활용배경</t>
    <phoneticPr fontId="1" type="noConversion"/>
  </si>
  <si>
    <t>* Orange County 투자펀드</t>
    <phoneticPr fontId="1" type="noConversion"/>
  </si>
  <si>
    <t xml:space="preserve">   # 캘리포니아 주에 있는 county</t>
    <phoneticPr fontId="1" type="noConversion"/>
  </si>
  <si>
    <t xml:space="preserve">   # 로스앤젤레스와 샌디에고 이어 3위, 미국전체 6위(인구기준)</t>
    <phoneticPr fontId="1" type="noConversion"/>
  </si>
  <si>
    <t xml:space="preserve">   # 당시에 포르투갈, 이스라엘, 싱가포르보다 GDP가 컸음</t>
    <phoneticPr fontId="1" type="noConversion"/>
  </si>
  <si>
    <t>* Robert Citron</t>
    <phoneticPr fontId="1" type="noConversion"/>
  </si>
  <si>
    <t xml:space="preserve">   # Orange County의 투자펀드 운용 담당관</t>
    <phoneticPr fontId="1" type="noConversion"/>
  </si>
  <si>
    <t xml:space="preserve">   # 1994년 당시 75억 달러, 연평균 9.4%의 수익률</t>
    <phoneticPr fontId="1" type="noConversion"/>
  </si>
  <si>
    <t xml:space="preserve">   # 좋은 성과로 펀드감독위원회에 간섭을 전혀 받지 않음</t>
    <phoneticPr fontId="1" type="noConversion"/>
  </si>
  <si>
    <t>* 경기침체로 인하여 세수는 감소</t>
    <phoneticPr fontId="1" type="noConversion"/>
  </si>
  <si>
    <t xml:space="preserve">   # 펀드 수익에 의존(정치적으로도 유용)</t>
    <phoneticPr fontId="1" type="noConversion"/>
  </si>
  <si>
    <t>* 1980년대 초 단순 증권 외에 장외파생상품을 운용할 수 있도록 로비에 성공</t>
    <phoneticPr fontId="1" type="noConversion"/>
  </si>
  <si>
    <t xml:space="preserve">   # Repo or inverse FRN</t>
    <phoneticPr fontId="1" type="noConversion"/>
  </si>
  <si>
    <t>투자전략</t>
    <phoneticPr fontId="1" type="noConversion"/>
  </si>
  <si>
    <t>* 예상 방향성</t>
    <phoneticPr fontId="1" type="noConversion"/>
  </si>
  <si>
    <t>=&gt; Repurchase Agreement</t>
    <phoneticPr fontId="1" type="noConversion"/>
  </si>
  <si>
    <t xml:space="preserve">   # 이자율이 하락 또는 지속적인 안정기조를 유지</t>
    <phoneticPr fontId="1" type="noConversion"/>
  </si>
  <si>
    <t xml:space="preserve">   # Repo를 통해 자금조달의 레버리지 확대</t>
    <phoneticPr fontId="1" type="noConversion"/>
  </si>
  <si>
    <t>-&gt; Floating Rate Note</t>
    <phoneticPr fontId="1" type="noConversion"/>
  </si>
  <si>
    <t xml:space="preserve">   # Inverse FRN을 만기까지 보유</t>
    <phoneticPr fontId="1" type="noConversion"/>
  </si>
  <si>
    <t>* 전략의 특성</t>
    <phoneticPr fontId="1" type="noConversion"/>
  </si>
  <si>
    <t xml:space="preserve">   # 이자율이 상승하는 경우 높은손실을 감수해야 하는 투기거래</t>
    <phoneticPr fontId="1" type="noConversion"/>
  </si>
  <si>
    <t xml:space="preserve">   # 듀레이션 측면, 단기채권으로 자금을 마련하여 고위험 장기채권에 투자</t>
    <phoneticPr fontId="1" type="noConversion"/>
  </si>
  <si>
    <t xml:space="preserve">   # 높은 레버리지</t>
    <phoneticPr fontId="1" type="noConversion"/>
  </si>
  <si>
    <t xml:space="preserve">       - 조달: Reverse Repo</t>
    <phoneticPr fontId="1" type="noConversion"/>
  </si>
  <si>
    <t xml:space="preserve">       - 투자: 구조설계채권을 통해 추가로 레버리지 상승</t>
    <phoneticPr fontId="1" type="noConversion"/>
  </si>
  <si>
    <t xml:space="preserve">   # 만기보유</t>
    <phoneticPr fontId="1" type="noConversion"/>
  </si>
  <si>
    <t xml:space="preserve">      - 마진콜에 응하기 위한 충분한 현금 필요</t>
    <phoneticPr fontId="1" type="noConversion"/>
  </si>
  <si>
    <t xml:space="preserve">   # 평균만기 : 1.4년, Effective Duration :7 년</t>
    <phoneticPr fontId="1" type="noConversion"/>
  </si>
  <si>
    <t xml:space="preserve">* Repo </t>
    <phoneticPr fontId="1" type="noConversion"/>
  </si>
  <si>
    <t xml:space="preserve">   # Repurchase agreement(환매조건부 채권)</t>
    <phoneticPr fontId="1" type="noConversion"/>
  </si>
  <si>
    <t xml:space="preserve">   # 특정 유가증권을 특정기간 후에 특정가격으로 환매수 하는 조건으로 매도(repo) 혹은 환매도할 것을 조건으로 매수(reverse repo)하는 채무계약</t>
    <phoneticPr fontId="1" type="noConversion"/>
  </si>
  <si>
    <t>* Orange County의 Repo 투자</t>
    <phoneticPr fontId="1" type="noConversion"/>
  </si>
  <si>
    <t xml:space="preserve">   # 평균만기가 3-6개월 되는 개방형 Repo 또는 기간 Repo</t>
    <phoneticPr fontId="1" type="noConversion"/>
  </si>
  <si>
    <t xml:space="preserve">      - 이자율 3%, 채권 1억달러</t>
    <phoneticPr fontId="1" type="noConversion"/>
  </si>
  <si>
    <t xml:space="preserve">      - 1억달러*3%*30/360 = 25만달러 이자</t>
    <phoneticPr fontId="1" type="noConversion"/>
  </si>
  <si>
    <t xml:space="preserve">      - 30일뒤 1억 25만 달러 지불</t>
    <phoneticPr fontId="1" type="noConversion"/>
  </si>
  <si>
    <t xml:space="preserve">   # 만기 1998년 FNMA채권(주택담보부채권) 100만달러 보유</t>
    <phoneticPr fontId="1" type="noConversion"/>
  </si>
  <si>
    <t xml:space="preserve">   # 30일 동안 고정이율로 CSFB(은행이름)와 Repo 계약 체결</t>
    <phoneticPr fontId="1" type="noConversion"/>
  </si>
  <si>
    <t>* Orange County 의 Repo 투자</t>
    <phoneticPr fontId="1" type="noConversion"/>
  </si>
  <si>
    <t xml:space="preserve">   # FNMA채권은 Inverse FRN</t>
    <phoneticPr fontId="1" type="noConversion"/>
  </si>
  <si>
    <t xml:space="preserve">      - 이자율이 하락하면 이자수익이 높아지는 구조</t>
    <phoneticPr fontId="1" type="noConversion"/>
  </si>
  <si>
    <t xml:space="preserve">   # Repo를 통해 조달한 자금을 다시 Inverse FRN에 투자</t>
    <phoneticPr fontId="1" type="noConversion"/>
  </si>
  <si>
    <t xml:space="preserve">    1단계 : FNMA inverse FRN에 1억달러 투자</t>
    <phoneticPr fontId="1" type="noConversion"/>
  </si>
  <si>
    <t xml:space="preserve">    2단계 : repo를 통해 1억달러 추가 투자(총 2억 달러 투자)</t>
    <phoneticPr fontId="1" type="noConversion"/>
  </si>
  <si>
    <t xml:space="preserve">    3단계 : repo를 통해 1억 달러 추가 투자(총 3억달러투자)</t>
    <phoneticPr fontId="1" type="noConversion"/>
  </si>
  <si>
    <t>* Orange County의 Repo투자</t>
    <phoneticPr fontId="1" type="noConversion"/>
  </si>
  <si>
    <t xml:space="preserve">   # 일정기간 후에 채권을 환매수해야 하므로 이자율위험에 노출되어 있음</t>
    <phoneticPr fontId="1" type="noConversion"/>
  </si>
  <si>
    <t xml:space="preserve">   # 1993년 12월 ~ 1994년 11월 이자율 상승으로 채권 YTM이 5.24% 에서 7.88%로 상승</t>
    <phoneticPr fontId="1" type="noConversion"/>
  </si>
  <si>
    <t xml:space="preserve">      - 채권가격은 100.44에서 92.34달러로 하락</t>
    <phoneticPr fontId="1" type="noConversion"/>
  </si>
  <si>
    <t xml:space="preserve">   # 2개의 Repo로 3배의 레버리지 효과</t>
    <phoneticPr fontId="1" type="noConversion"/>
  </si>
  <si>
    <t xml:space="preserve">      - 채권 듀레이션의 증대로 인한 손실규모의 확대</t>
    <phoneticPr fontId="1" type="noConversion"/>
  </si>
  <si>
    <t xml:space="preserve">   # CSFB의 마진콜</t>
    <phoneticPr fontId="1" type="noConversion"/>
  </si>
  <si>
    <t xml:space="preserve">      - 채권가격의 하락은 담보가치의 하락</t>
    <phoneticPr fontId="1" type="noConversion"/>
  </si>
  <si>
    <t xml:space="preserve">      - 추가담보 설정요구: 마진콜</t>
    <phoneticPr fontId="1" type="noConversion"/>
  </si>
  <si>
    <t xml:space="preserve">      - 마친콜에 응하지 않아 채권을 신속히 청산</t>
    <phoneticPr fontId="1" type="noConversion"/>
  </si>
  <si>
    <t>* Inverse FRN</t>
    <phoneticPr fontId="1" type="noConversion"/>
  </si>
  <si>
    <t xml:space="preserve">   # FRN은 쿠폰이자율이 시장이자율을 반영하여 정기적으로 재조정</t>
    <phoneticPr fontId="1" type="noConversion"/>
  </si>
  <si>
    <t xml:space="preserve">   # 단기 할인채를 약속한 기간 동안 만기연장(roll-over)하는 것과 동일함</t>
    <phoneticPr fontId="1" type="noConversion"/>
  </si>
  <si>
    <t xml:space="preserve">   # 이자율 변동에 대한 위험은 단기할인채와 동일</t>
    <phoneticPr fontId="1" type="noConversion"/>
  </si>
  <si>
    <t xml:space="preserve">   # Inverse FRN: 쿠폰이자율이 기준이자율의 변동과 역방향으로 재조정 되는 채권</t>
    <phoneticPr fontId="1" type="noConversion"/>
  </si>
  <si>
    <t xml:space="preserve">   # Max[10% - LIBOR, 0]</t>
    <phoneticPr fontId="1" type="noConversion"/>
  </si>
  <si>
    <t xml:space="preserve">      - LIBOR가 상승할 경우 쿠폰이자율은 감소</t>
    <phoneticPr fontId="1" type="noConversion"/>
  </si>
  <si>
    <t xml:space="preserve">   # 이자율 변화에 대한 민감도가 매우 높음</t>
    <phoneticPr fontId="1" type="noConversion"/>
  </si>
  <si>
    <t xml:space="preserve">      - 일반채권: 쿠폰동일, 할인율만 상승</t>
    <phoneticPr fontId="1" type="noConversion"/>
  </si>
  <si>
    <t xml:space="preserve">      - Inverse FRN: 쿠폰 감소, 할인율 상승</t>
    <phoneticPr fontId="1" type="noConversion"/>
  </si>
  <si>
    <t xml:space="preserve">      - 고정이자채권보다 훨씬 큰 위험</t>
    <phoneticPr fontId="1" type="noConversion"/>
  </si>
  <si>
    <t>* FNMA 가 Inverse FRN을 발행한 이유</t>
    <phoneticPr fontId="1" type="noConversion"/>
  </si>
  <si>
    <t xml:space="preserve">   # Fannie Mae: Federal National Mortgage Association</t>
    <phoneticPr fontId="1" type="noConversion"/>
  </si>
  <si>
    <t xml:space="preserve">   # 주택대출시장에 유동성을 주기 위하여 설립된 준연방기관으로서 주택 자금대출기관(은행, 저축대부조합 등)으로부터 저당증서를 매입하고 이것을 담보로 채권을 발행하여 다른투자자들에게 매각</t>
    <phoneticPr fontId="1" type="noConversion"/>
  </si>
  <si>
    <t xml:space="preserve">   # 단기자금을 조달하여 모기지와 같은 장기자산에 투자</t>
    <phoneticPr fontId="1" type="noConversion"/>
  </si>
  <si>
    <t xml:space="preserve">   # 자산/부채 불균형 발생</t>
    <phoneticPr fontId="1" type="noConversion"/>
  </si>
  <si>
    <t xml:space="preserve">   # 이자율 상승 </t>
    <phoneticPr fontId="1" type="noConversion"/>
  </si>
  <si>
    <t xml:space="preserve">       - 자금조달 비용은 상승</t>
    <phoneticPr fontId="1" type="noConversion"/>
  </si>
  <si>
    <t xml:space="preserve">       - 모기지로부터의 수익은 고정</t>
    <phoneticPr fontId="1" type="noConversion"/>
  </si>
  <si>
    <t xml:space="preserve">   # Inverse FRN 발행으로 이자율 상승 위험에 대한 헤지</t>
    <phoneticPr fontId="1" type="noConversion"/>
  </si>
  <si>
    <t>* Orange County의 Inverse FRN 투자</t>
    <phoneticPr fontId="1" type="noConversion"/>
  </si>
  <si>
    <t xml:space="preserve">   # 이자율의 안정 또는 하락기조 유지 예상</t>
    <phoneticPr fontId="1" type="noConversion"/>
  </si>
  <si>
    <t xml:space="preserve">   # Max[15.5% - 2*LIBOR,0] 에 100만 달러 투자</t>
    <phoneticPr fontId="1" type="noConversion"/>
  </si>
  <si>
    <t xml:space="preserve">   # 하지만 이자율은 3.63% 에서 6.5%로 급격히 상승</t>
    <phoneticPr fontId="1" type="noConversion"/>
  </si>
  <si>
    <t xml:space="preserve">   # 채권가치는 폭락하였고 OCIP의 엄청난 손실</t>
    <phoneticPr fontId="1" type="noConversion"/>
  </si>
  <si>
    <t>* OCIP의 레버리지</t>
    <phoneticPr fontId="1" type="noConversion"/>
  </si>
  <si>
    <t>날짜</t>
  </si>
  <si>
    <t>holdings</t>
  </si>
  <si>
    <t>borrowings</t>
  </si>
  <si>
    <t>레버리지</t>
  </si>
  <si>
    <t>1990.06</t>
  </si>
  <si>
    <t>1991.06</t>
  </si>
  <si>
    <t>1992.06</t>
  </si>
  <si>
    <t>1993.06</t>
  </si>
  <si>
    <t>1994.06</t>
  </si>
  <si>
    <t>1994.11</t>
  </si>
  <si>
    <t xml:space="preserve">   # 1993년 초반까지도 초과수익을 달성하고 있음</t>
    <phoneticPr fontId="1" type="noConversion"/>
  </si>
  <si>
    <t xml:space="preserve">   # 기대와 달리 이자율 상승으로 손실 규모 확대</t>
    <phoneticPr fontId="1" type="noConversion"/>
  </si>
  <si>
    <t>* 손실규모</t>
    <phoneticPr fontId="1" type="noConversion"/>
  </si>
  <si>
    <t>투자대상</t>
  </si>
  <si>
    <t>투자금액 (십억달러)</t>
  </si>
  <si>
    <t>수익률 (1994년 01-11월)</t>
  </si>
  <si>
    <t>손실금액 (백만 달러)</t>
  </si>
  <si>
    <t>최초 포트폴리오</t>
  </si>
  <si>
    <t>고정이자채권</t>
  </si>
  <si>
    <t>Inverse FRN</t>
  </si>
  <si>
    <t>차입비용</t>
  </si>
  <si>
    <t>총 포트폴리오</t>
  </si>
  <si>
    <t>추정손실</t>
    <phoneticPr fontId="1" type="noConversion"/>
  </si>
  <si>
    <t xml:space="preserve">* 파산 </t>
    <phoneticPr fontId="1" type="noConversion"/>
  </si>
  <si>
    <t xml:space="preserve">  # 경매를 통한 포트폴리오 자산 매각</t>
    <phoneticPr fontId="1" type="noConversion"/>
  </si>
  <si>
    <t xml:space="preserve">  # 75억 달러의 증권이 매각, 순자산인 48억 달러는 Orange County에 귀속</t>
    <phoneticPr fontId="1" type="noConversion"/>
  </si>
  <si>
    <t xml:space="preserve">  # Citron은 1년 구류와 10만달러 벌금형</t>
    <phoneticPr fontId="1" type="noConversion"/>
  </si>
  <si>
    <t>시사점</t>
    <phoneticPr fontId="1" type="noConversion"/>
  </si>
  <si>
    <t>* 감독</t>
    <phoneticPr fontId="1" type="noConversion"/>
  </si>
  <si>
    <t xml:space="preserve">   # 지방자치단체 당국자들이 OCIO의 투자전략을 전혀 이해하지 못하고 있었음</t>
    <phoneticPr fontId="1" type="noConversion"/>
  </si>
  <si>
    <t xml:space="preserve">   # 파생상품 자체의 문제가 아님</t>
    <phoneticPr fontId="1" type="noConversion"/>
  </si>
  <si>
    <t xml:space="preserve">       - 사용한 사람의 이해부족</t>
    <phoneticPr fontId="1" type="noConversion"/>
  </si>
  <si>
    <t xml:space="preserve">       - 투자목적과 투자대상 간의 비적합성</t>
    <phoneticPr fontId="1" type="noConversion"/>
  </si>
  <si>
    <t xml:space="preserve">           * 지방자치단체는 헤지펀드가 아님</t>
    <phoneticPr fontId="1" type="noConversion"/>
  </si>
  <si>
    <t xml:space="preserve">   # 후속조치</t>
    <phoneticPr fontId="1" type="noConversion"/>
  </si>
  <si>
    <t xml:space="preserve">       - Orange County의 책임자 교체</t>
    <phoneticPr fontId="1" type="noConversion"/>
  </si>
  <si>
    <t xml:space="preserve">       - 내부감사인이 감독자에게 직접 보고하는 시스템</t>
    <phoneticPr fontId="1" type="noConversion"/>
  </si>
  <si>
    <t xml:space="preserve">       - 투자목적 재정립: 원금보장과 유동성</t>
    <phoneticPr fontId="1" type="noConversion"/>
  </si>
  <si>
    <t xml:space="preserve">       - 특정 투자전략 제한</t>
    <phoneticPr fontId="1" type="noConversion"/>
  </si>
  <si>
    <t xml:space="preserve">          * 투자목적 차입, Repo, 구조화 채권, 파생상품</t>
    <phoneticPr fontId="1" type="noConversion"/>
  </si>
  <si>
    <t>* 투자목적의 설정</t>
    <phoneticPr fontId="1" type="noConversion"/>
  </si>
  <si>
    <t>structured bond</t>
    <phoneticPr fontId="1" type="noConversion"/>
  </si>
  <si>
    <t xml:space="preserve">    # 세금납부자와 그 가족들을 위한 펀드</t>
    <phoneticPr fontId="1" type="noConversion"/>
  </si>
  <si>
    <t xml:space="preserve">    # 최우선 목적은 원금보장</t>
    <phoneticPr fontId="1" type="noConversion"/>
  </si>
  <si>
    <t xml:space="preserve">    # VaR 등의 위험관리 Tool이 존재하지 않았음</t>
    <phoneticPr fontId="1" type="noConversion"/>
  </si>
  <si>
    <t>* 위험관리</t>
    <phoneticPr fontId="1" type="noConversion"/>
  </si>
  <si>
    <t xml:space="preserve">   # 레버리지를 통한 지나친 위험을 부담</t>
    <phoneticPr fontId="1" type="noConversion"/>
  </si>
  <si>
    <t xml:space="preserve">   # 과도한 레버리지 사용에대한 통제 無</t>
    <phoneticPr fontId="1" type="noConversion"/>
  </si>
  <si>
    <t xml:space="preserve">   # Citron의 독단적인 의사결정 가능</t>
    <phoneticPr fontId="1" type="noConversion"/>
  </si>
  <si>
    <t>* 규제</t>
    <phoneticPr fontId="1" type="noConversion"/>
  </si>
  <si>
    <t xml:space="preserve">   # 파생상품의 문제발생 → 투자대상에서 제외?</t>
    <phoneticPr fontId="1" type="noConversion"/>
  </si>
  <si>
    <t xml:space="preserve">   # 투자목적과 투자지침을 명확히 하고 위험관리시스템을 구축하여 투자자들에 대한 공시를 강화</t>
    <phoneticPr fontId="1" type="noConversion"/>
  </si>
  <si>
    <t>* 투자자</t>
    <phoneticPr fontId="1" type="noConversion"/>
  </si>
  <si>
    <t xml:space="preserve">   # 정부나 지방자치단체가 발행한 국채, 지방채</t>
    <phoneticPr fontId="1" type="noConversion"/>
  </si>
  <si>
    <t xml:space="preserve">      - 신용위험이 낮음</t>
    <phoneticPr fontId="1" type="noConversion"/>
  </si>
  <si>
    <t xml:space="preserve">      - 시장위험 즉 이자율 변동 위험은 여전히 존재함</t>
    <phoneticPr fontId="1" type="noConversion"/>
  </si>
  <si>
    <t xml:space="preserve">   # 1994년 미국 국채는 시장위험으로 12%손실</t>
    <phoneticPr fontId="1" type="noConversion"/>
  </si>
  <si>
    <t xml:space="preserve">   # 시장위험과 신용위험을 동시에 파악</t>
    <phoneticPr fontId="1" type="noConversion"/>
  </si>
  <si>
    <t xml:space="preserve">   # 정기적인 보고서</t>
    <phoneticPr fontId="1" type="noConversion"/>
  </si>
  <si>
    <t xml:space="preserve">   # 특정장외파생상품</t>
    <phoneticPr fontId="1" type="noConversion"/>
  </si>
  <si>
    <t xml:space="preserve">       - Risk Exposure 파악</t>
    <phoneticPr fontId="1" type="noConversion"/>
  </si>
  <si>
    <t xml:space="preserve">       - 투자포지션의 시가와 VaR(Value at Risk)</t>
    <phoneticPr fontId="1" type="noConversion"/>
  </si>
  <si>
    <t>* Barings</t>
    <phoneticPr fontId="1" type="noConversion"/>
  </si>
  <si>
    <t xml:space="preserve">   # 영국여왕과 왕족들의 거래은행(the "Queen Bank")</t>
    <phoneticPr fontId="1" type="noConversion"/>
  </si>
  <si>
    <t xml:space="preserve">   # 보수적인 경영전략</t>
    <phoneticPr fontId="1" type="noConversion"/>
  </si>
  <si>
    <t xml:space="preserve">   # 1992년 Barings Futures Singapore를 설립</t>
    <phoneticPr fontId="1" type="noConversion"/>
  </si>
  <si>
    <t xml:space="preserve">   # Nicholas Leeson을 선물거래부 선임거래자로 파견</t>
    <phoneticPr fontId="1" type="noConversion"/>
  </si>
  <si>
    <t>* Nicholas Leeson</t>
    <phoneticPr fontId="1" type="noConversion"/>
  </si>
  <si>
    <t xml:space="preserve">   # 오사카 증권거래소와 싱카폴 국제통화거래소에 동시에 상장된 Nikkei 225 선물의 가격차이를 이용한 차익거래를 담당</t>
    <phoneticPr fontId="1" type="noConversion"/>
  </si>
  <si>
    <t xml:space="preserve">   # Barings 전체 이익중 높은 비중을 차지하고 있었음</t>
    <phoneticPr fontId="1" type="noConversion"/>
  </si>
  <si>
    <t xml:space="preserve">   # 기업고유계좌 자산으로 대규모 Nikkei 225 선물 옵션을 매도</t>
    <phoneticPr fontId="1" type="noConversion"/>
  </si>
  <si>
    <t xml:space="preserve">   # 고베지진으로 주가지수가 하락</t>
    <phoneticPr fontId="1" type="noConversion"/>
  </si>
  <si>
    <t xml:space="preserve">   # 손실만회를 목적으로 포지션을 증대</t>
    <phoneticPr fontId="1" type="noConversion"/>
  </si>
  <si>
    <t>* 주가지수 선물 차익거래</t>
    <phoneticPr fontId="1" type="noConversion"/>
  </si>
  <si>
    <t xml:space="preserve">   # 차익거래의 경우 단위당 수익이 낮은 편</t>
    <phoneticPr fontId="1" type="noConversion"/>
  </si>
  <si>
    <t xml:space="preserve">   # 수익증대를 위해 포지션을 증대하는 것이 일반적</t>
    <phoneticPr fontId="1" type="noConversion"/>
  </si>
  <si>
    <t xml:space="preserve">   # Leeson의 선물포지션은 70억 달러에 육박</t>
    <phoneticPr fontId="1" type="noConversion"/>
  </si>
  <si>
    <t xml:space="preserve">   # 거래오류를 수수료 차감으로 은닉하였음</t>
    <phoneticPr fontId="1" type="noConversion"/>
  </si>
  <si>
    <t xml:space="preserve">   # 1993년 들어 거래오류가 급증해 420계약으로 증대</t>
    <phoneticPr fontId="1" type="noConversion"/>
  </si>
  <si>
    <t xml:space="preserve">      -  손실: 15만 파운드</t>
    <phoneticPr fontId="1" type="noConversion"/>
  </si>
  <si>
    <t>* 스트래들 매도</t>
    <phoneticPr fontId="1" type="noConversion"/>
  </si>
  <si>
    <t xml:space="preserve">   # Nikkei 225 선물에 대한 스트래들을 매도</t>
    <phoneticPr fontId="1" type="noConversion"/>
  </si>
  <si>
    <t xml:space="preserve">   # 행사가격이 동일 한 콜과 풋옵션을 동시에 발행</t>
    <phoneticPr fontId="1" type="noConversion"/>
  </si>
  <si>
    <t xml:space="preserve">   # 기초자산의 가격이 크게 변하지 않는다고 가정함</t>
    <phoneticPr fontId="1" type="noConversion"/>
  </si>
  <si>
    <t xml:space="preserve">   # 옵션가격은 시장의 기대 변동성을 반영</t>
    <phoneticPr fontId="1" type="noConversion"/>
  </si>
  <si>
    <t xml:space="preserve">   # 기대 변동성보다 실제 변동성이 작을때 이익</t>
    <phoneticPr fontId="1" type="noConversion"/>
  </si>
  <si>
    <t xml:space="preserve">   # 매도 스트래들을 통해 수취한 프리미엄으로 거래 손실을 만회하고자 함</t>
    <phoneticPr fontId="1" type="noConversion"/>
  </si>
  <si>
    <t xml:space="preserve">   # 1994년 말까지 30000개의 스트래들을 매도</t>
    <phoneticPr fontId="1" type="noConversion"/>
  </si>
  <si>
    <t>* 주가지수하락으로 인한 손실급증</t>
    <phoneticPr fontId="1" type="noConversion"/>
  </si>
  <si>
    <t xml:space="preserve">   # 1995년 1월 17일 일본 고베지진</t>
    <phoneticPr fontId="1" type="noConversion"/>
  </si>
  <si>
    <t xml:space="preserve">   # 이후 5일동안 1500 포인트 하락</t>
    <phoneticPr fontId="1" type="noConversion"/>
  </si>
  <si>
    <t xml:space="preserve">   # 옵션포지션 6800만 파운드 손실</t>
    <phoneticPr fontId="1" type="noConversion"/>
  </si>
  <si>
    <t xml:space="preserve">   # 손실 만회 전략</t>
    <phoneticPr fontId="1" type="noConversion"/>
  </si>
  <si>
    <t xml:space="preserve">       - Nikkei 225 선물 대량 매입</t>
    <phoneticPr fontId="1" type="noConversion"/>
  </si>
  <si>
    <t xml:space="preserve">       - 일본 정부채 선물을 대량 매도(일본 이자율 상승 예상)</t>
    <phoneticPr fontId="1" type="noConversion"/>
  </si>
  <si>
    <t xml:space="preserve">   # 2월 6일 현재</t>
    <phoneticPr fontId="1" type="noConversion"/>
  </si>
  <si>
    <t xml:space="preserve">       - 일본 주식시장 1000포인트 회복</t>
    <phoneticPr fontId="1" type="noConversion"/>
  </si>
  <si>
    <t xml:space="preserve">       - 그러나 이후 주식시장이 다시 하락</t>
    <phoneticPr fontId="1" type="noConversion"/>
  </si>
  <si>
    <t xml:space="preserve">  </t>
    <phoneticPr fontId="1" type="noConversion"/>
  </si>
  <si>
    <t xml:space="preserve">   # 2월 23일  </t>
    <phoneticPr fontId="1" type="noConversion"/>
  </si>
  <si>
    <t xml:space="preserve">       - 61000ro의 선물 매입</t>
    <phoneticPr fontId="1" type="noConversion"/>
  </si>
  <si>
    <t xml:space="preserve">          * 3월물 미결제약정 중 49%, 6월물 미결제약정 중 24%</t>
    <phoneticPr fontId="1" type="noConversion"/>
  </si>
  <si>
    <t xml:space="preserve">       - 26000ro의 일본 정부채 매도 포지션</t>
    <phoneticPr fontId="1" type="noConversion"/>
  </si>
  <si>
    <t xml:space="preserve">          * 6월물 미결제약정 중 88%</t>
    <phoneticPr fontId="1" type="noConversion"/>
  </si>
  <si>
    <t>* 마진콜과 유동성 위기</t>
    <phoneticPr fontId="1" type="noConversion"/>
  </si>
  <si>
    <t xml:space="preserve">   # 대규모 선물 계약의 마진콜에 대응하기 위해 본사에 지속적인 자금요청</t>
    <phoneticPr fontId="1" type="noConversion"/>
  </si>
  <si>
    <t xml:space="preserve">   # Barings 는 2월 한달 동안 7억 4200만 파운드를 지원</t>
    <phoneticPr fontId="1" type="noConversion"/>
  </si>
  <si>
    <t xml:space="preserve">   # 손실금액이 자기자본을 잠식하였고 결국 파산</t>
    <phoneticPr fontId="1" type="noConversion"/>
  </si>
  <si>
    <t>* 파산과 합병</t>
    <phoneticPr fontId="1" type="noConversion"/>
  </si>
  <si>
    <t xml:space="preserve">   # 영국의 은행감독위원회는 Barings사의 손실을 직접 조사</t>
    <phoneticPr fontId="1" type="noConversion"/>
  </si>
  <si>
    <t xml:space="preserve">   # Leeson의 손실규모는 9억 2700만 파운드</t>
    <phoneticPr fontId="1" type="noConversion"/>
  </si>
  <si>
    <t xml:space="preserve">   # Barings 자기자본은 4억 4000만 파운드</t>
    <phoneticPr fontId="1" type="noConversion"/>
  </si>
  <si>
    <t xml:space="preserve">   # 투자자가 나타나지 않음, 결국 파산절차</t>
    <phoneticPr fontId="1" type="noConversion"/>
  </si>
  <si>
    <t xml:space="preserve">   # 채권자들은 1달러당 5센트 수령</t>
    <phoneticPr fontId="1" type="noConversion"/>
  </si>
  <si>
    <t xml:space="preserve">   # 추가 손실의 일부는 Barings를 1파운드에 매입한 ING가 부담</t>
    <phoneticPr fontId="1" type="noConversion"/>
  </si>
  <si>
    <t xml:space="preserve">   # Leeson은 6년 6개월의 형을 선고받음</t>
    <phoneticPr fontId="1" type="noConversion"/>
  </si>
  <si>
    <t>* 이후</t>
    <phoneticPr fontId="1" type="noConversion"/>
  </si>
  <si>
    <t>* 경영자의 문제점</t>
    <phoneticPr fontId="1" type="noConversion"/>
  </si>
  <si>
    <t xml:space="preserve">   # 경영진들은 파생상품에 대한 피상적인 지식</t>
    <phoneticPr fontId="1" type="noConversion"/>
  </si>
  <si>
    <t xml:space="preserve">   # 거래내역에 대한 관심 부재</t>
    <phoneticPr fontId="1" type="noConversion"/>
  </si>
  <si>
    <t xml:space="preserve">   # 단순, Leeson의 이익 공유에만 관심</t>
    <phoneticPr fontId="1" type="noConversion"/>
  </si>
  <si>
    <t xml:space="preserve">   # Leeson으로 인하여 경영진 또한 높은 보너스</t>
    <phoneticPr fontId="1" type="noConversion"/>
  </si>
  <si>
    <t xml:space="preserve">       - Leeson에게 자유를 부여</t>
    <phoneticPr fontId="1" type="noConversion"/>
  </si>
  <si>
    <t xml:space="preserve">   # 내부통제시스템의 중요성 부각</t>
    <phoneticPr fontId="1" type="noConversion"/>
  </si>
  <si>
    <t xml:space="preserve">       - Front-office 와 Back-office의 분리</t>
    <phoneticPr fontId="1" type="noConversion"/>
  </si>
  <si>
    <t xml:space="preserve">       - 모니터링의 중요성 부각</t>
    <phoneticPr fontId="1" type="noConversion"/>
  </si>
  <si>
    <t>* 거래소의 문제점</t>
    <phoneticPr fontId="1" type="noConversion"/>
  </si>
  <si>
    <t xml:space="preserve">   # 일반적으로 파생상품거래소는 대규모 손실방지를 위해 포지션제한규정을 두고 있음</t>
    <phoneticPr fontId="1" type="noConversion"/>
  </si>
  <si>
    <t xml:space="preserve">   # 싱가폴 국제통화거래소</t>
    <phoneticPr fontId="1" type="noConversion"/>
  </si>
  <si>
    <t xml:space="preserve">       - Barings의 국제적 명성을 고려해 포지션 한도를 완화</t>
    <phoneticPr fontId="1" type="noConversion"/>
  </si>
  <si>
    <t xml:space="preserve">       - 이유? 오사카 증권거래소와 경쟁에서 이기려는 목적</t>
    <phoneticPr fontId="1" type="noConversion"/>
  </si>
  <si>
    <t xml:space="preserve">   # 공시</t>
    <phoneticPr fontId="1" type="noConversion"/>
  </si>
  <si>
    <t xml:space="preserve">       - 오사카 증권거래소 : 주요거래자의 거래내역 공시</t>
    <phoneticPr fontId="1" type="noConversion"/>
  </si>
  <si>
    <t xml:space="preserve">       - 싱가폴 국제통화거래소 : 無</t>
    <phoneticPr fontId="1" type="noConversion"/>
  </si>
  <si>
    <t xml:space="preserve">   # 거래소간의 경쟁</t>
    <phoneticPr fontId="1" type="noConversion"/>
  </si>
  <si>
    <t xml:space="preserve">       - 포지션 확대 및 공시기준 완화</t>
    <phoneticPr fontId="1" type="noConversion"/>
  </si>
  <si>
    <t>* 현재 주가 24000원인 주식을 기초자산으로 하는 행사가격 25000원의 콜옵션을 1500원에 매입한후 만기 시 주가가 27500원이 되었을때의 투자손익을 구하시오(거래비용과 화폐의 시간가치 무시)</t>
    <phoneticPr fontId="1" type="noConversion"/>
  </si>
  <si>
    <t>* 현재 KOSPI 200 지수는 100.5이다. 이때 행사가격이 102.5인 KOSPI200 주가지수 풋옵션의 옵션 프리미엄이 3.45라면 이풋옵션의 내재가치(implicit value)와 시간가치(time value)는 얼마인가?</t>
    <phoneticPr fontId="1" type="noConversion"/>
  </si>
  <si>
    <t>내재가치</t>
    <phoneticPr fontId="1" type="noConversion"/>
  </si>
  <si>
    <t>시간가치</t>
    <phoneticPr fontId="1" type="noConversion"/>
  </si>
  <si>
    <t>* 현재 주가가 50000원인 주식을 기초자산으로 하는 유럽형 콜옵션의 행사가격은 48000원이고 만기는 3개월이다. 무위험이자율은 연 5%이고 이주식으로 부터 옵션의 만기까지 예상되는 배당금은 없다. 이러한 콜옵션의 가격상한은 50000원(=S)이고</t>
    <phoneticPr fontId="1" type="noConversion"/>
  </si>
  <si>
    <t xml:space="preserve">   하한을 구하시오.</t>
    <phoneticPr fontId="1" type="noConversion"/>
  </si>
  <si>
    <t>하한</t>
    <phoneticPr fontId="1" type="noConversion"/>
  </si>
  <si>
    <t>* 만일 이 콜옵션의 가격이 2200원 이라면 차익거래기회가 발생한다. 차익거래 전략을 기술하고 이익을 구하시오.</t>
    <phoneticPr fontId="1" type="noConversion"/>
  </si>
  <si>
    <t>C &lt; S - Xe^-rt</t>
    <phoneticPr fontId="1" type="noConversion"/>
  </si>
  <si>
    <t>C &gt;= S - Xe^-rt</t>
    <phoneticPr fontId="1" type="noConversion"/>
  </si>
  <si>
    <t>콜옵션 매수</t>
    <phoneticPr fontId="1" type="noConversion"/>
  </si>
  <si>
    <t>주식 공매도</t>
    <phoneticPr fontId="1" type="noConversion"/>
  </si>
  <si>
    <t>예금(채권매수)</t>
    <phoneticPr fontId="1" type="noConversion"/>
  </si>
  <si>
    <t>St &gt; 48000</t>
    <phoneticPr fontId="1" type="noConversion"/>
  </si>
  <si>
    <t>St &lt; 48000</t>
    <phoneticPr fontId="1" type="noConversion"/>
  </si>
  <si>
    <t>St - 48000</t>
    <phoneticPr fontId="1" type="noConversion"/>
  </si>
  <si>
    <t>-St</t>
    <phoneticPr fontId="1" type="noConversion"/>
  </si>
  <si>
    <t>48401.25 - St</t>
    <phoneticPr fontId="1" type="noConversion"/>
  </si>
  <si>
    <t>&gt;= 401.25</t>
    <phoneticPr fontId="1" type="noConversion"/>
  </si>
  <si>
    <t>* 주식을 기초자산으로 하고 행사가격 $120인 만기 6개월 콜옵션의 가격은 $30.00이고 풋옵션의 가격은 $47.04이다. 만약, 연속복리 기준 무위험이자율이 5%이면 옵션 시장 참가자들이 생각하는 내재 주식가격(implied stock price)을 구하시오</t>
    <phoneticPr fontId="1" type="noConversion"/>
  </si>
  <si>
    <t>P = C - S +Xe^-rt</t>
    <phoneticPr fontId="1" type="noConversion"/>
  </si>
  <si>
    <t>S =</t>
    <phoneticPr fontId="1" type="noConversion"/>
  </si>
  <si>
    <t>47.04 = 30 -S +120*e^-0.05*0.5</t>
    <phoneticPr fontId="1" type="noConversion"/>
  </si>
  <si>
    <t>* 현재 주식가격이 $30이고, 행사가격이 $30, 무위험 이자율이 연 10%이고, 3개월 유럽형 콜옵션이 $3이고 3개월 유럽형 풋옵션이 $2이다. 이때 취해야 할 차익거래 전략을 설명하고 이익을 구하시오.</t>
    <phoneticPr fontId="1" type="noConversion"/>
  </si>
  <si>
    <t>콜옵션 매도</t>
    <phoneticPr fontId="1" type="noConversion"/>
  </si>
  <si>
    <t xml:space="preserve">2 &lt; </t>
    <phoneticPr fontId="1" type="noConversion"/>
  </si>
  <si>
    <t>주식 매수</t>
    <phoneticPr fontId="1" type="noConversion"/>
  </si>
  <si>
    <t>춧옵션 매수</t>
    <phoneticPr fontId="1" type="noConversion"/>
  </si>
  <si>
    <t>대출(채권발행)</t>
    <phoneticPr fontId="1" type="noConversion"/>
  </si>
  <si>
    <t>St &gt;= 30</t>
    <phoneticPr fontId="1" type="noConversion"/>
  </si>
  <si>
    <t>St&lt;30</t>
    <phoneticPr fontId="1" type="noConversion"/>
  </si>
  <si>
    <t>-(St-30)</t>
    <phoneticPr fontId="1" type="noConversion"/>
  </si>
  <si>
    <t>St</t>
    <phoneticPr fontId="1" type="noConversion"/>
  </si>
  <si>
    <t>30-St</t>
    <phoneticPr fontId="1" type="noConversion"/>
  </si>
  <si>
    <t>* 행사가격이 $52이고 만기가 2년인 풋옵션을 가정하자. 풋옵션 가격 결정을 위하여 이항분포를 이용하기로 한다. 현재 주가는 $50이고 1단계당 주가 상승률은 20% 하락률도 20%이다. 연속복리기준 무위험 금리는 5%이다.</t>
    <phoneticPr fontId="1" type="noConversion"/>
  </si>
  <si>
    <t xml:space="preserve">   1년을 하나의 기간(step)으로 가정하여 만기가 2년이므로 두기간 이항모형을 이용할 경우 미국형 풋옵션의 조기 행사 프리미엄(early exercise premium)을 구하시오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</si>
</sst>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>
      <alignment vertical="center"/>
    </xf>
    <xf numFmtId="0" fontId="0" fillId="0" borderId="1" xfId="0" applyFill="1" applyBorder="1" applyAlignment="1"/>
    <xf numFmtId="0" fontId="2" fillId="0" borderId="0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66</xdr:row>
      <xdr:rowOff>0</xdr:rowOff>
    </xdr:from>
    <xdr:to>
      <xdr:col>4</xdr:col>
      <xdr:colOff>1228725</xdr:colOff>
      <xdr:row>69</xdr:row>
      <xdr:rowOff>85725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031C9B2-64A9-180E-7E37-156F11D70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3830300"/>
          <a:ext cx="46005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8</xdr:col>
      <xdr:colOff>333375</xdr:colOff>
      <xdr:row>76</xdr:row>
      <xdr:rowOff>190500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EFC0495-ECC4-AB98-4373-C6543B262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5297150"/>
          <a:ext cx="730567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8</xdr:col>
      <xdr:colOff>371475</xdr:colOff>
      <xdr:row>84</xdr:row>
      <xdr:rowOff>95250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2209939-8D63-4A91-BC03-2945F5E2C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6764000"/>
          <a:ext cx="734377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35</xdr:row>
      <xdr:rowOff>0</xdr:rowOff>
    </xdr:from>
    <xdr:to>
      <xdr:col>8</xdr:col>
      <xdr:colOff>219075</xdr:colOff>
      <xdr:row>50</xdr:row>
      <xdr:rowOff>85725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6C95177-02D1-A567-42FA-14EE8F5D9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7334250"/>
          <a:ext cx="4333875" cy="322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4</xdr:col>
      <xdr:colOff>257175</xdr:colOff>
      <xdr:row>94</xdr:row>
      <xdr:rowOff>190500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DC480A9-3A8F-AD05-80E0-9BE7A29A1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8021300"/>
          <a:ext cx="2314575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10</xdr:col>
      <xdr:colOff>28575</xdr:colOff>
      <xdr:row>102</xdr:row>
      <xdr:rowOff>95250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8085B0-646F-DB5E-0D52-23188CBCD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8021300"/>
          <a:ext cx="3457575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E5C9-53FB-4556-AF9A-3C37648F51B4}">
  <dimension ref="B2:E199"/>
  <sheetViews>
    <sheetView topLeftCell="A181" workbookViewId="0">
      <selection activeCell="D193" sqref="D193"/>
    </sheetView>
  </sheetViews>
  <sheetFormatPr defaultRowHeight="16.5" x14ac:dyDescent="0.3"/>
  <cols>
    <col min="2" max="2" width="15.875" bestFit="1" customWidth="1"/>
    <col min="3" max="3" width="19.5" bestFit="1" customWidth="1"/>
    <col min="4" max="4" width="24.75" bestFit="1" customWidth="1"/>
    <col min="5" max="5" width="20.25" bestFit="1" customWidth="1"/>
  </cols>
  <sheetData>
    <row r="2" spans="2:2" x14ac:dyDescent="0.3">
      <c r="B2" s="1" t="s">
        <v>0</v>
      </c>
    </row>
    <row r="4" spans="2:2" x14ac:dyDescent="0.3">
      <c r="B4" s="1" t="s">
        <v>1</v>
      </c>
    </row>
    <row r="6" spans="2:2" x14ac:dyDescent="0.3">
      <c r="B6" t="s">
        <v>2</v>
      </c>
    </row>
    <row r="7" spans="2:2" x14ac:dyDescent="0.3">
      <c r="B7" t="s">
        <v>3</v>
      </c>
    </row>
    <row r="8" spans="2:2" x14ac:dyDescent="0.3">
      <c r="B8" t="s">
        <v>4</v>
      </c>
    </row>
    <row r="10" spans="2:2" x14ac:dyDescent="0.3">
      <c r="B10" s="1" t="s">
        <v>5</v>
      </c>
    </row>
    <row r="12" spans="2:2" x14ac:dyDescent="0.3">
      <c r="B12" t="s">
        <v>6</v>
      </c>
    </row>
    <row r="13" spans="2:2" x14ac:dyDescent="0.3">
      <c r="B13" t="s">
        <v>7</v>
      </c>
    </row>
    <row r="14" spans="2:2" x14ac:dyDescent="0.3">
      <c r="B14" t="s">
        <v>8</v>
      </c>
    </row>
    <row r="16" spans="2:2" x14ac:dyDescent="0.3">
      <c r="B16" s="1" t="s">
        <v>9</v>
      </c>
    </row>
    <row r="17" spans="2:5" x14ac:dyDescent="0.3">
      <c r="B17" t="s">
        <v>10</v>
      </c>
    </row>
    <row r="19" spans="2:5" x14ac:dyDescent="0.3">
      <c r="B19" s="1" t="s">
        <v>11</v>
      </c>
    </row>
    <row r="21" spans="2:5" x14ac:dyDescent="0.3">
      <c r="B21" t="s">
        <v>12</v>
      </c>
      <c r="E21" s="2" t="s">
        <v>18</v>
      </c>
    </row>
    <row r="22" spans="2:5" x14ac:dyDescent="0.3">
      <c r="C22" s="2" t="s">
        <v>15</v>
      </c>
    </row>
    <row r="24" spans="2:5" x14ac:dyDescent="0.3">
      <c r="B24" s="1" t="s">
        <v>13</v>
      </c>
    </row>
    <row r="26" spans="2:5" x14ac:dyDescent="0.3">
      <c r="B26" s="1" t="s">
        <v>14</v>
      </c>
    </row>
    <row r="28" spans="2:5" x14ac:dyDescent="0.3">
      <c r="B28" t="s">
        <v>16</v>
      </c>
    </row>
    <row r="29" spans="2:5" x14ac:dyDescent="0.3">
      <c r="B29" t="s">
        <v>17</v>
      </c>
    </row>
    <row r="30" spans="2:5" x14ac:dyDescent="0.3">
      <c r="B30" t="s">
        <v>19</v>
      </c>
    </row>
    <row r="32" spans="2:5" x14ac:dyDescent="0.3">
      <c r="B32" s="1" t="s">
        <v>20</v>
      </c>
    </row>
    <row r="34" spans="2:2" x14ac:dyDescent="0.3">
      <c r="B34" t="s">
        <v>21</v>
      </c>
    </row>
    <row r="35" spans="2:2" x14ac:dyDescent="0.3">
      <c r="B35" t="s">
        <v>22</v>
      </c>
    </row>
    <row r="36" spans="2:2" x14ac:dyDescent="0.3">
      <c r="B36" t="s">
        <v>23</v>
      </c>
    </row>
    <row r="37" spans="2:2" x14ac:dyDescent="0.3">
      <c r="B37" t="s">
        <v>24</v>
      </c>
    </row>
    <row r="38" spans="2:2" x14ac:dyDescent="0.3">
      <c r="B38" t="s">
        <v>25</v>
      </c>
    </row>
    <row r="40" spans="2:2" x14ac:dyDescent="0.3">
      <c r="B40" t="s">
        <v>26</v>
      </c>
    </row>
    <row r="41" spans="2:2" x14ac:dyDescent="0.3">
      <c r="B41" t="s">
        <v>27</v>
      </c>
    </row>
    <row r="43" spans="2:2" x14ac:dyDescent="0.3">
      <c r="B43" t="s">
        <v>28</v>
      </c>
    </row>
    <row r="46" spans="2:2" x14ac:dyDescent="0.3">
      <c r="B46" s="1" t="s">
        <v>29</v>
      </c>
    </row>
    <row r="47" spans="2:2" x14ac:dyDescent="0.3">
      <c r="B47" t="s">
        <v>30</v>
      </c>
    </row>
    <row r="48" spans="2:2" x14ac:dyDescent="0.3">
      <c r="B48" t="s">
        <v>31</v>
      </c>
    </row>
    <row r="50" spans="2:2" x14ac:dyDescent="0.3">
      <c r="B50" s="1" t="s">
        <v>32</v>
      </c>
    </row>
    <row r="52" spans="2:2" x14ac:dyDescent="0.3">
      <c r="B52" t="s">
        <v>33</v>
      </c>
    </row>
    <row r="53" spans="2:2" x14ac:dyDescent="0.3">
      <c r="B53" t="s">
        <v>37</v>
      </c>
    </row>
    <row r="54" spans="2:2" x14ac:dyDescent="0.3">
      <c r="B54" t="s">
        <v>38</v>
      </c>
    </row>
    <row r="55" spans="2:2" x14ac:dyDescent="0.3">
      <c r="B55" t="s">
        <v>34</v>
      </c>
    </row>
    <row r="56" spans="2:2" x14ac:dyDescent="0.3">
      <c r="B56" t="s">
        <v>35</v>
      </c>
    </row>
    <row r="57" spans="2:2" x14ac:dyDescent="0.3">
      <c r="B57" t="s">
        <v>36</v>
      </c>
    </row>
    <row r="59" spans="2:2" x14ac:dyDescent="0.3">
      <c r="B59" s="1" t="s">
        <v>39</v>
      </c>
    </row>
    <row r="61" spans="2:2" x14ac:dyDescent="0.3">
      <c r="B61" t="s">
        <v>40</v>
      </c>
    </row>
    <row r="62" spans="2:2" x14ac:dyDescent="0.3">
      <c r="B62" t="s">
        <v>41</v>
      </c>
    </row>
    <row r="63" spans="2:2" x14ac:dyDescent="0.3">
      <c r="B63" t="s">
        <v>42</v>
      </c>
    </row>
    <row r="65" spans="2:2" x14ac:dyDescent="0.3">
      <c r="B65" t="s">
        <v>43</v>
      </c>
    </row>
    <row r="72" spans="2:2" x14ac:dyDescent="0.3">
      <c r="B72" t="s">
        <v>44</v>
      </c>
    </row>
    <row r="79" spans="2:2" x14ac:dyDescent="0.3">
      <c r="B79" t="s">
        <v>45</v>
      </c>
    </row>
    <row r="87" spans="2:2" x14ac:dyDescent="0.3">
      <c r="B87" s="1" t="s">
        <v>46</v>
      </c>
    </row>
    <row r="88" spans="2:2" x14ac:dyDescent="0.3">
      <c r="B88" t="s">
        <v>47</v>
      </c>
    </row>
    <row r="89" spans="2:2" x14ac:dyDescent="0.3">
      <c r="B89" t="s">
        <v>48</v>
      </c>
    </row>
    <row r="90" spans="2:2" x14ac:dyDescent="0.3">
      <c r="B90" t="s">
        <v>49</v>
      </c>
    </row>
    <row r="92" spans="2:2" x14ac:dyDescent="0.3">
      <c r="B92" t="s">
        <v>50</v>
      </c>
    </row>
    <row r="93" spans="2:2" x14ac:dyDescent="0.3">
      <c r="B93" t="s">
        <v>51</v>
      </c>
    </row>
    <row r="95" spans="2:2" x14ac:dyDescent="0.3">
      <c r="B95" t="s">
        <v>52</v>
      </c>
    </row>
    <row r="96" spans="2:2" x14ac:dyDescent="0.3">
      <c r="B96" t="s">
        <v>53</v>
      </c>
    </row>
    <row r="97" spans="2:2" x14ac:dyDescent="0.3">
      <c r="B97" t="s">
        <v>54</v>
      </c>
    </row>
    <row r="98" spans="2:2" x14ac:dyDescent="0.3">
      <c r="B98" t="s">
        <v>55</v>
      </c>
    </row>
    <row r="101" spans="2:2" x14ac:dyDescent="0.3">
      <c r="B101" s="1" t="s">
        <v>56</v>
      </c>
    </row>
    <row r="102" spans="2:2" x14ac:dyDescent="0.3">
      <c r="B102" t="s">
        <v>57</v>
      </c>
    </row>
    <row r="103" spans="2:2" x14ac:dyDescent="0.3">
      <c r="B103" t="s">
        <v>58</v>
      </c>
    </row>
    <row r="104" spans="2:2" x14ac:dyDescent="0.3">
      <c r="B104" t="s">
        <v>59</v>
      </c>
    </row>
    <row r="105" spans="2:2" x14ac:dyDescent="0.3">
      <c r="B105" t="s">
        <v>60</v>
      </c>
    </row>
    <row r="106" spans="2:2" x14ac:dyDescent="0.3">
      <c r="B106" t="s">
        <v>61</v>
      </c>
    </row>
    <row r="107" spans="2:2" x14ac:dyDescent="0.3">
      <c r="B107" t="s">
        <v>62</v>
      </c>
    </row>
    <row r="108" spans="2:2" x14ac:dyDescent="0.3">
      <c r="B108" t="s">
        <v>63</v>
      </c>
    </row>
    <row r="109" spans="2:2" x14ac:dyDescent="0.3">
      <c r="B109" t="s">
        <v>64</v>
      </c>
    </row>
    <row r="110" spans="2:2" x14ac:dyDescent="0.3">
      <c r="B110" t="s">
        <v>65</v>
      </c>
    </row>
    <row r="111" spans="2:2" x14ac:dyDescent="0.3">
      <c r="B111" t="s">
        <v>66</v>
      </c>
    </row>
    <row r="114" spans="2:2" x14ac:dyDescent="0.3">
      <c r="B114" s="1" t="s">
        <v>67</v>
      </c>
    </row>
    <row r="115" spans="2:2" x14ac:dyDescent="0.3">
      <c r="B115" t="s">
        <v>68</v>
      </c>
    </row>
    <row r="116" spans="2:2" x14ac:dyDescent="0.3">
      <c r="B116" t="s">
        <v>69</v>
      </c>
    </row>
    <row r="117" spans="2:2" x14ac:dyDescent="0.3">
      <c r="B117" t="s">
        <v>70</v>
      </c>
    </row>
    <row r="118" spans="2:2" x14ac:dyDescent="0.3">
      <c r="B118" t="s">
        <v>71</v>
      </c>
    </row>
    <row r="119" spans="2:2" x14ac:dyDescent="0.3">
      <c r="B119" t="s">
        <v>72</v>
      </c>
    </row>
    <row r="120" spans="2:2" x14ac:dyDescent="0.3">
      <c r="B120" t="s">
        <v>73</v>
      </c>
    </row>
    <row r="121" spans="2:2" x14ac:dyDescent="0.3">
      <c r="B121" t="s">
        <v>74</v>
      </c>
    </row>
    <row r="122" spans="2:2" x14ac:dyDescent="0.3">
      <c r="B122" t="s">
        <v>75</v>
      </c>
    </row>
    <row r="124" spans="2:2" x14ac:dyDescent="0.3">
      <c r="B124" s="1" t="s">
        <v>76</v>
      </c>
    </row>
    <row r="125" spans="2:2" x14ac:dyDescent="0.3">
      <c r="B125" t="s">
        <v>77</v>
      </c>
    </row>
    <row r="126" spans="2:2" x14ac:dyDescent="0.3">
      <c r="B126" t="s">
        <v>78</v>
      </c>
    </row>
    <row r="127" spans="2:2" x14ac:dyDescent="0.3">
      <c r="B127" t="s">
        <v>79</v>
      </c>
    </row>
    <row r="128" spans="2:2" x14ac:dyDescent="0.3">
      <c r="B128" t="s">
        <v>80</v>
      </c>
    </row>
    <row r="130" spans="2:5" x14ac:dyDescent="0.3">
      <c r="B130" s="1" t="s">
        <v>81</v>
      </c>
    </row>
    <row r="132" spans="2:5" x14ac:dyDescent="0.3">
      <c r="B132" s="3" t="s">
        <v>82</v>
      </c>
      <c r="C132" s="3" t="s">
        <v>83</v>
      </c>
      <c r="D132" s="3" t="s">
        <v>84</v>
      </c>
      <c r="E132" s="3" t="s">
        <v>85</v>
      </c>
    </row>
    <row r="133" spans="2:5" x14ac:dyDescent="0.3">
      <c r="B133" s="4" t="s">
        <v>86</v>
      </c>
      <c r="C133" s="4">
        <v>3.6</v>
      </c>
      <c r="D133" s="4">
        <v>1.7</v>
      </c>
      <c r="E133" s="4">
        <v>1.5</v>
      </c>
    </row>
    <row r="134" spans="2:5" x14ac:dyDescent="0.3">
      <c r="B134" s="4" t="s">
        <v>87</v>
      </c>
      <c r="C134" s="4">
        <v>3.9</v>
      </c>
      <c r="D134" s="4">
        <v>1.9</v>
      </c>
      <c r="E134" s="4">
        <v>1.5</v>
      </c>
    </row>
    <row r="135" spans="2:5" x14ac:dyDescent="0.3">
      <c r="B135" s="4" t="s">
        <v>88</v>
      </c>
      <c r="C135" s="4">
        <v>5.6</v>
      </c>
      <c r="D135" s="4">
        <v>3.9</v>
      </c>
      <c r="E135" s="4">
        <v>1.7</v>
      </c>
    </row>
    <row r="136" spans="2:5" x14ac:dyDescent="0.3">
      <c r="B136" s="4" t="s">
        <v>89</v>
      </c>
      <c r="C136" s="4">
        <v>7.7</v>
      </c>
      <c r="D136" s="4">
        <v>7.5</v>
      </c>
      <c r="E136" s="4">
        <v>2</v>
      </c>
    </row>
    <row r="137" spans="2:5" x14ac:dyDescent="0.3">
      <c r="B137" s="4" t="s">
        <v>90</v>
      </c>
      <c r="C137" s="4">
        <v>9.4</v>
      </c>
      <c r="D137" s="4">
        <v>12.7</v>
      </c>
      <c r="E137" s="4">
        <v>2.2999999999999998</v>
      </c>
    </row>
    <row r="138" spans="2:5" x14ac:dyDescent="0.3">
      <c r="B138" s="4" t="s">
        <v>91</v>
      </c>
      <c r="C138" s="4">
        <v>7.6</v>
      </c>
      <c r="D138" s="4">
        <v>13</v>
      </c>
      <c r="E138" s="4">
        <v>2.7</v>
      </c>
    </row>
    <row r="140" spans="2:5" x14ac:dyDescent="0.3">
      <c r="B140" s="5" t="s">
        <v>92</v>
      </c>
    </row>
    <row r="141" spans="2:5" x14ac:dyDescent="0.3">
      <c r="B141" s="5" t="s">
        <v>93</v>
      </c>
    </row>
    <row r="144" spans="2:5" x14ac:dyDescent="0.3">
      <c r="B144" s="1" t="s">
        <v>94</v>
      </c>
    </row>
    <row r="146" spans="2:5" x14ac:dyDescent="0.3">
      <c r="B146" s="3" t="s">
        <v>95</v>
      </c>
      <c r="C146" s="3" t="s">
        <v>96</v>
      </c>
      <c r="D146" s="3" t="s">
        <v>97</v>
      </c>
      <c r="E146" s="3" t="s">
        <v>98</v>
      </c>
    </row>
    <row r="147" spans="2:5" x14ac:dyDescent="0.3">
      <c r="B147" s="4" t="s">
        <v>99</v>
      </c>
      <c r="C147" s="4">
        <v>7.6</v>
      </c>
      <c r="D147" s="4"/>
      <c r="E147" s="4"/>
    </row>
    <row r="148" spans="2:5" x14ac:dyDescent="0.3">
      <c r="B148" s="4" t="s">
        <v>100</v>
      </c>
      <c r="C148" s="4">
        <v>12</v>
      </c>
      <c r="D148" s="4">
        <v>-3</v>
      </c>
      <c r="E148" s="4">
        <v>360</v>
      </c>
    </row>
    <row r="149" spans="2:5" x14ac:dyDescent="0.3">
      <c r="B149" s="4" t="s">
        <v>101</v>
      </c>
      <c r="C149" s="4">
        <v>8</v>
      </c>
      <c r="D149" s="4">
        <v>-7.8</v>
      </c>
      <c r="E149" s="4">
        <v>620</v>
      </c>
    </row>
    <row r="150" spans="2:5" x14ac:dyDescent="0.3">
      <c r="B150" s="4" t="s">
        <v>102</v>
      </c>
      <c r="C150" s="4">
        <v>12.4</v>
      </c>
      <c r="D150" s="4">
        <v>-5</v>
      </c>
      <c r="E150" s="4">
        <v>620</v>
      </c>
    </row>
    <row r="151" spans="2:5" x14ac:dyDescent="0.3">
      <c r="B151" s="4" t="s">
        <v>103</v>
      </c>
      <c r="C151" s="4"/>
      <c r="D151" s="6"/>
      <c r="E151" s="6"/>
    </row>
    <row r="152" spans="2:5" x14ac:dyDescent="0.3">
      <c r="B152" s="7" t="s">
        <v>104</v>
      </c>
      <c r="C152" s="6"/>
      <c r="D152" s="4">
        <v>-21</v>
      </c>
      <c r="E152" s="4">
        <v>1600</v>
      </c>
    </row>
    <row r="154" spans="2:5" x14ac:dyDescent="0.3">
      <c r="B154" s="8" t="s">
        <v>105</v>
      </c>
    </row>
    <row r="155" spans="2:5" x14ac:dyDescent="0.3">
      <c r="B155" s="5" t="s">
        <v>106</v>
      </c>
    </row>
    <row r="156" spans="2:5" x14ac:dyDescent="0.3">
      <c r="B156" s="5" t="s">
        <v>107</v>
      </c>
    </row>
    <row r="157" spans="2:5" x14ac:dyDescent="0.3">
      <c r="B157" s="5" t="s">
        <v>108</v>
      </c>
    </row>
    <row r="160" spans="2:5" x14ac:dyDescent="0.3">
      <c r="B160" s="8" t="s">
        <v>109</v>
      </c>
    </row>
    <row r="162" spans="2:4" x14ac:dyDescent="0.3">
      <c r="B162" s="1" t="s">
        <v>110</v>
      </c>
    </row>
    <row r="163" spans="2:4" x14ac:dyDescent="0.3">
      <c r="B163" t="s">
        <v>111</v>
      </c>
    </row>
    <row r="164" spans="2:4" x14ac:dyDescent="0.3">
      <c r="B164" t="s">
        <v>112</v>
      </c>
    </row>
    <row r="165" spans="2:4" x14ac:dyDescent="0.3">
      <c r="B165" t="s">
        <v>113</v>
      </c>
    </row>
    <row r="166" spans="2:4" x14ac:dyDescent="0.3">
      <c r="B166" t="s">
        <v>114</v>
      </c>
    </row>
    <row r="167" spans="2:4" x14ac:dyDescent="0.3">
      <c r="B167" t="s">
        <v>115</v>
      </c>
    </row>
    <row r="169" spans="2:4" x14ac:dyDescent="0.3">
      <c r="B169" t="s">
        <v>116</v>
      </c>
    </row>
    <row r="170" spans="2:4" x14ac:dyDescent="0.3">
      <c r="B170" t="s">
        <v>117</v>
      </c>
    </row>
    <row r="171" spans="2:4" x14ac:dyDescent="0.3">
      <c r="B171" t="s">
        <v>118</v>
      </c>
    </row>
    <row r="172" spans="2:4" x14ac:dyDescent="0.3">
      <c r="B172" t="s">
        <v>119</v>
      </c>
    </row>
    <row r="173" spans="2:4" x14ac:dyDescent="0.3">
      <c r="B173" t="s">
        <v>120</v>
      </c>
      <c r="D173" t="s">
        <v>123</v>
      </c>
    </row>
    <row r="174" spans="2:4" x14ac:dyDescent="0.3">
      <c r="B174" t="s">
        <v>121</v>
      </c>
    </row>
    <row r="176" spans="2:4" x14ac:dyDescent="0.3">
      <c r="B176" s="1" t="s">
        <v>122</v>
      </c>
    </row>
    <row r="177" spans="2:2" x14ac:dyDescent="0.3">
      <c r="B177" t="s">
        <v>124</v>
      </c>
    </row>
    <row r="178" spans="2:2" x14ac:dyDescent="0.3">
      <c r="B178" t="s">
        <v>125</v>
      </c>
    </row>
    <row r="179" spans="2:2" x14ac:dyDescent="0.3">
      <c r="B179" t="s">
        <v>126</v>
      </c>
    </row>
    <row r="181" spans="2:2" x14ac:dyDescent="0.3">
      <c r="B181" s="1" t="s">
        <v>127</v>
      </c>
    </row>
    <row r="182" spans="2:2" x14ac:dyDescent="0.3">
      <c r="B182" t="s">
        <v>128</v>
      </c>
    </row>
    <row r="183" spans="2:2" x14ac:dyDescent="0.3">
      <c r="B183" t="s">
        <v>129</v>
      </c>
    </row>
    <row r="184" spans="2:2" x14ac:dyDescent="0.3">
      <c r="B184" t="s">
        <v>130</v>
      </c>
    </row>
    <row r="186" spans="2:2" x14ac:dyDescent="0.3">
      <c r="B186" s="1" t="s">
        <v>131</v>
      </c>
    </row>
    <row r="187" spans="2:2" x14ac:dyDescent="0.3">
      <c r="B187" t="s">
        <v>132</v>
      </c>
    </row>
    <row r="188" spans="2:2" x14ac:dyDescent="0.3">
      <c r="B188" t="s">
        <v>133</v>
      </c>
    </row>
    <row r="190" spans="2:2" x14ac:dyDescent="0.3">
      <c r="B190" s="1" t="s">
        <v>134</v>
      </c>
    </row>
    <row r="191" spans="2:2" x14ac:dyDescent="0.3">
      <c r="B191" t="s">
        <v>135</v>
      </c>
    </row>
    <row r="192" spans="2:2" x14ac:dyDescent="0.3">
      <c r="B192" t="s">
        <v>136</v>
      </c>
    </row>
    <row r="193" spans="2:2" x14ac:dyDescent="0.3">
      <c r="B193" t="s">
        <v>137</v>
      </c>
    </row>
    <row r="194" spans="2:2" x14ac:dyDescent="0.3">
      <c r="B194" t="s">
        <v>138</v>
      </c>
    </row>
    <row r="195" spans="2:2" x14ac:dyDescent="0.3">
      <c r="B195" t="s">
        <v>139</v>
      </c>
    </row>
    <row r="196" spans="2:2" x14ac:dyDescent="0.3">
      <c r="B196" t="s">
        <v>140</v>
      </c>
    </row>
    <row r="197" spans="2:2" x14ac:dyDescent="0.3">
      <c r="B197" t="s">
        <v>143</v>
      </c>
    </row>
    <row r="198" spans="2:2" x14ac:dyDescent="0.3">
      <c r="B198" t="s">
        <v>141</v>
      </c>
    </row>
    <row r="199" spans="2:2" x14ac:dyDescent="0.3">
      <c r="B199" t="s">
        <v>142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2CB5-8672-43E9-92AE-F76C69C37625}">
  <dimension ref="B2:B125"/>
  <sheetViews>
    <sheetView topLeftCell="A118" workbookViewId="0">
      <selection activeCell="F127" sqref="F127"/>
    </sheetView>
  </sheetViews>
  <sheetFormatPr defaultRowHeight="16.5" x14ac:dyDescent="0.3"/>
  <sheetData>
    <row r="2" spans="2:2" x14ac:dyDescent="0.3">
      <c r="B2" s="1" t="s">
        <v>144</v>
      </c>
    </row>
    <row r="4" spans="2:2" x14ac:dyDescent="0.3">
      <c r="B4" t="s">
        <v>145</v>
      </c>
    </row>
    <row r="5" spans="2:2" x14ac:dyDescent="0.3">
      <c r="B5" t="s">
        <v>146</v>
      </c>
    </row>
    <row r="6" spans="2:2" x14ac:dyDescent="0.3">
      <c r="B6" t="s">
        <v>147</v>
      </c>
    </row>
    <row r="7" spans="2:2" x14ac:dyDescent="0.3">
      <c r="B7" t="s">
        <v>148</v>
      </c>
    </row>
    <row r="9" spans="2:2" x14ac:dyDescent="0.3">
      <c r="B9" s="1" t="s">
        <v>149</v>
      </c>
    </row>
    <row r="10" spans="2:2" x14ac:dyDescent="0.3">
      <c r="B10" t="s">
        <v>150</v>
      </c>
    </row>
    <row r="12" spans="2:2" x14ac:dyDescent="0.3">
      <c r="B12" t="s">
        <v>151</v>
      </c>
    </row>
    <row r="13" spans="2:2" x14ac:dyDescent="0.3">
      <c r="B13" t="s">
        <v>152</v>
      </c>
    </row>
    <row r="14" spans="2:2" x14ac:dyDescent="0.3">
      <c r="B14" t="s">
        <v>153</v>
      </c>
    </row>
    <row r="15" spans="2:2" x14ac:dyDescent="0.3">
      <c r="B15" t="s">
        <v>154</v>
      </c>
    </row>
    <row r="17" spans="2:2" x14ac:dyDescent="0.3">
      <c r="B17" s="1" t="s">
        <v>155</v>
      </c>
    </row>
    <row r="18" spans="2:2" x14ac:dyDescent="0.3">
      <c r="B18" t="s">
        <v>156</v>
      </c>
    </row>
    <row r="19" spans="2:2" x14ac:dyDescent="0.3">
      <c r="B19" t="s">
        <v>157</v>
      </c>
    </row>
    <row r="20" spans="2:2" x14ac:dyDescent="0.3">
      <c r="B20" t="s">
        <v>158</v>
      </c>
    </row>
    <row r="21" spans="2:2" x14ac:dyDescent="0.3">
      <c r="B21" t="s">
        <v>159</v>
      </c>
    </row>
    <row r="22" spans="2:2" x14ac:dyDescent="0.3">
      <c r="B22" t="s">
        <v>160</v>
      </c>
    </row>
    <row r="23" spans="2:2" x14ac:dyDescent="0.3">
      <c r="B23" t="s">
        <v>161</v>
      </c>
    </row>
    <row r="25" spans="2:2" x14ac:dyDescent="0.3">
      <c r="B25" s="1" t="s">
        <v>162</v>
      </c>
    </row>
    <row r="26" spans="2:2" x14ac:dyDescent="0.3">
      <c r="B26" t="s">
        <v>163</v>
      </c>
    </row>
    <row r="27" spans="2:2" x14ac:dyDescent="0.3">
      <c r="B27" t="s">
        <v>164</v>
      </c>
    </row>
    <row r="28" spans="2:2" x14ac:dyDescent="0.3">
      <c r="B28" t="s">
        <v>165</v>
      </c>
    </row>
    <row r="30" spans="2:2" x14ac:dyDescent="0.3">
      <c r="B30" s="1" t="s">
        <v>162</v>
      </c>
    </row>
    <row r="31" spans="2:2" x14ac:dyDescent="0.3">
      <c r="B31" t="s">
        <v>166</v>
      </c>
    </row>
    <row r="32" spans="2:2" x14ac:dyDescent="0.3">
      <c r="B32" t="s">
        <v>167</v>
      </c>
    </row>
    <row r="33" spans="2:2" x14ac:dyDescent="0.3">
      <c r="B33" t="s">
        <v>168</v>
      </c>
    </row>
    <row r="34" spans="2:2" x14ac:dyDescent="0.3">
      <c r="B34" t="s">
        <v>169</v>
      </c>
    </row>
    <row r="53" spans="2:2" x14ac:dyDescent="0.3">
      <c r="B53" s="1" t="s">
        <v>170</v>
      </c>
    </row>
    <row r="54" spans="2:2" x14ac:dyDescent="0.3">
      <c r="B54" t="s">
        <v>171</v>
      </c>
    </row>
    <row r="55" spans="2:2" x14ac:dyDescent="0.3">
      <c r="B55" t="s">
        <v>172</v>
      </c>
    </row>
    <row r="56" spans="2:2" x14ac:dyDescent="0.3">
      <c r="B56" t="s">
        <v>173</v>
      </c>
    </row>
    <row r="57" spans="2:2" x14ac:dyDescent="0.3">
      <c r="B57" t="s">
        <v>174</v>
      </c>
    </row>
    <row r="58" spans="2:2" x14ac:dyDescent="0.3">
      <c r="B58" t="s">
        <v>175</v>
      </c>
    </row>
    <row r="59" spans="2:2" x14ac:dyDescent="0.3">
      <c r="B59" t="s">
        <v>176</v>
      </c>
    </row>
    <row r="61" spans="2:2" x14ac:dyDescent="0.3">
      <c r="B61" t="s">
        <v>177</v>
      </c>
    </row>
    <row r="62" spans="2:2" x14ac:dyDescent="0.3">
      <c r="B62" t="s">
        <v>178</v>
      </c>
    </row>
    <row r="63" spans="2:2" x14ac:dyDescent="0.3">
      <c r="B63" t="s">
        <v>179</v>
      </c>
    </row>
    <row r="64" spans="2:2" x14ac:dyDescent="0.3">
      <c r="B64" t="s">
        <v>180</v>
      </c>
    </row>
    <row r="65" spans="2:2" x14ac:dyDescent="0.3">
      <c r="B65" t="s">
        <v>181</v>
      </c>
    </row>
    <row r="66" spans="2:2" x14ac:dyDescent="0.3">
      <c r="B66" t="s">
        <v>182</v>
      </c>
    </row>
    <row r="67" spans="2:2" x14ac:dyDescent="0.3">
      <c r="B67" t="s">
        <v>183</v>
      </c>
    </row>
    <row r="68" spans="2:2" x14ac:dyDescent="0.3">
      <c r="B68" t="s">
        <v>184</v>
      </c>
    </row>
    <row r="69" spans="2:2" x14ac:dyDescent="0.3">
      <c r="B69" t="s">
        <v>185</v>
      </c>
    </row>
    <row r="71" spans="2:2" x14ac:dyDescent="0.3">
      <c r="B71" s="1" t="s">
        <v>186</v>
      </c>
    </row>
    <row r="72" spans="2:2" x14ac:dyDescent="0.3">
      <c r="B72" t="s">
        <v>187</v>
      </c>
    </row>
    <row r="73" spans="2:2" x14ac:dyDescent="0.3">
      <c r="B73" t="s">
        <v>188</v>
      </c>
    </row>
    <row r="74" spans="2:2" x14ac:dyDescent="0.3">
      <c r="B74" t="s">
        <v>189</v>
      </c>
    </row>
    <row r="75" spans="2:2" x14ac:dyDescent="0.3">
      <c r="B75" s="1"/>
    </row>
    <row r="76" spans="2:2" x14ac:dyDescent="0.3">
      <c r="B76" s="1" t="s">
        <v>190</v>
      </c>
    </row>
    <row r="77" spans="2:2" x14ac:dyDescent="0.3">
      <c r="B77" t="s">
        <v>191</v>
      </c>
    </row>
    <row r="78" spans="2:2" x14ac:dyDescent="0.3">
      <c r="B78" t="s">
        <v>192</v>
      </c>
    </row>
    <row r="79" spans="2:2" x14ac:dyDescent="0.3">
      <c r="B79" t="s">
        <v>193</v>
      </c>
    </row>
    <row r="80" spans="2:2" x14ac:dyDescent="0.3">
      <c r="B80" t="s">
        <v>194</v>
      </c>
    </row>
    <row r="81" spans="2:2" x14ac:dyDescent="0.3">
      <c r="B81" t="s">
        <v>195</v>
      </c>
    </row>
    <row r="82" spans="2:2" x14ac:dyDescent="0.3">
      <c r="B82" t="s">
        <v>196</v>
      </c>
    </row>
    <row r="83" spans="2:2" x14ac:dyDescent="0.3">
      <c r="B83" t="s">
        <v>197</v>
      </c>
    </row>
    <row r="85" spans="2:2" x14ac:dyDescent="0.3">
      <c r="B85" s="1" t="s">
        <v>198</v>
      </c>
    </row>
    <row r="105" spans="2:2" x14ac:dyDescent="0.3">
      <c r="B105" s="1" t="s">
        <v>199</v>
      </c>
    </row>
    <row r="106" spans="2:2" x14ac:dyDescent="0.3">
      <c r="B106" t="s">
        <v>200</v>
      </c>
    </row>
    <row r="107" spans="2:2" x14ac:dyDescent="0.3">
      <c r="B107" t="s">
        <v>201</v>
      </c>
    </row>
    <row r="108" spans="2:2" x14ac:dyDescent="0.3">
      <c r="B108" t="s">
        <v>202</v>
      </c>
    </row>
    <row r="109" spans="2:2" x14ac:dyDescent="0.3">
      <c r="B109" t="s">
        <v>203</v>
      </c>
    </row>
    <row r="110" spans="2:2" x14ac:dyDescent="0.3">
      <c r="B110" t="s">
        <v>204</v>
      </c>
    </row>
    <row r="111" spans="2:2" x14ac:dyDescent="0.3">
      <c r="B111" t="s">
        <v>205</v>
      </c>
    </row>
    <row r="112" spans="2:2" x14ac:dyDescent="0.3">
      <c r="B112" t="s">
        <v>206</v>
      </c>
    </row>
    <row r="113" spans="2:2" x14ac:dyDescent="0.3">
      <c r="B113" t="s">
        <v>207</v>
      </c>
    </row>
    <row r="115" spans="2:2" x14ac:dyDescent="0.3">
      <c r="B115" s="1" t="s">
        <v>208</v>
      </c>
    </row>
    <row r="116" spans="2:2" x14ac:dyDescent="0.3">
      <c r="B116" t="s">
        <v>209</v>
      </c>
    </row>
    <row r="117" spans="2:2" x14ac:dyDescent="0.3">
      <c r="B117" t="s">
        <v>210</v>
      </c>
    </row>
    <row r="118" spans="2:2" x14ac:dyDescent="0.3">
      <c r="B118" t="s">
        <v>211</v>
      </c>
    </row>
    <row r="119" spans="2:2" x14ac:dyDescent="0.3">
      <c r="B119" t="s">
        <v>212</v>
      </c>
    </row>
    <row r="121" spans="2:2" x14ac:dyDescent="0.3">
      <c r="B121" t="s">
        <v>213</v>
      </c>
    </row>
    <row r="122" spans="2:2" x14ac:dyDescent="0.3">
      <c r="B122" t="s">
        <v>214</v>
      </c>
    </row>
    <row r="123" spans="2:2" x14ac:dyDescent="0.3">
      <c r="B123" t="s">
        <v>215</v>
      </c>
    </row>
    <row r="124" spans="2:2" x14ac:dyDescent="0.3">
      <c r="B124" t="s">
        <v>216</v>
      </c>
    </row>
    <row r="125" spans="2:2" x14ac:dyDescent="0.3">
      <c r="B125" t="s">
        <v>217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3736-7632-4FE9-B1C8-8F3F77E60F60}">
  <dimension ref="B2:K65"/>
  <sheetViews>
    <sheetView tabSelected="1" topLeftCell="A45" workbookViewId="0">
      <selection activeCell="E67" sqref="E67"/>
    </sheetView>
  </sheetViews>
  <sheetFormatPr defaultRowHeight="16.5" x14ac:dyDescent="0.3"/>
  <sheetData>
    <row r="2" spans="2:3" x14ac:dyDescent="0.3">
      <c r="B2" s="1" t="s">
        <v>218</v>
      </c>
    </row>
    <row r="4" spans="2:3" x14ac:dyDescent="0.3">
      <c r="B4">
        <f>MAX(27500-25000, 0) -1500</f>
        <v>1000</v>
      </c>
    </row>
    <row r="6" spans="2:3" x14ac:dyDescent="0.3">
      <c r="B6" s="1" t="s">
        <v>219</v>
      </c>
    </row>
    <row r="8" spans="2:3" x14ac:dyDescent="0.3">
      <c r="B8" t="s">
        <v>220</v>
      </c>
      <c r="C8">
        <f>MAX(102.5-100.5,0)</f>
        <v>2</v>
      </c>
    </row>
    <row r="9" spans="2:3" x14ac:dyDescent="0.3">
      <c r="B9" t="s">
        <v>221</v>
      </c>
      <c r="C9">
        <f>3.45-C8</f>
        <v>1.4500000000000002</v>
      </c>
    </row>
    <row r="12" spans="2:3" x14ac:dyDescent="0.3">
      <c r="B12" s="1" t="s">
        <v>222</v>
      </c>
    </row>
    <row r="13" spans="2:3" x14ac:dyDescent="0.3">
      <c r="B13" s="1" t="s">
        <v>223</v>
      </c>
    </row>
    <row r="15" spans="2:3" x14ac:dyDescent="0.3">
      <c r="B15" t="s">
        <v>227</v>
      </c>
    </row>
    <row r="17" spans="2:11" x14ac:dyDescent="0.3">
      <c r="B17" t="s">
        <v>224</v>
      </c>
      <c r="C17">
        <f>50000 - (48000)*EXP(-0.05*0.25)</f>
        <v>2596.265576293692</v>
      </c>
    </row>
    <row r="19" spans="2:11" x14ac:dyDescent="0.3">
      <c r="B19" s="1" t="s">
        <v>225</v>
      </c>
    </row>
    <row r="21" spans="2:11" x14ac:dyDescent="0.3">
      <c r="B21" t="s">
        <v>226</v>
      </c>
      <c r="G21" t="s">
        <v>231</v>
      </c>
      <c r="I21" t="s">
        <v>232</v>
      </c>
    </row>
    <row r="23" spans="2:11" x14ac:dyDescent="0.3">
      <c r="B23" t="s">
        <v>228</v>
      </c>
      <c r="D23">
        <v>-2200</v>
      </c>
      <c r="G23" t="s">
        <v>233</v>
      </c>
      <c r="I23">
        <v>0</v>
      </c>
    </row>
    <row r="24" spans="2:11" x14ac:dyDescent="0.3">
      <c r="B24" t="s">
        <v>229</v>
      </c>
      <c r="D24">
        <v>50000</v>
      </c>
      <c r="G24" s="2" t="s">
        <v>234</v>
      </c>
      <c r="I24" s="2" t="s">
        <v>234</v>
      </c>
    </row>
    <row r="25" spans="2:11" x14ac:dyDescent="0.3">
      <c r="B25" t="s">
        <v>230</v>
      </c>
      <c r="D25">
        <f>SUM(D23:D24)</f>
        <v>47800</v>
      </c>
      <c r="G25">
        <f>D25*EXP(0.05*0.25)</f>
        <v>48401.249983642323</v>
      </c>
      <c r="I25">
        <f>D25*EXP(0.05*0.25)</f>
        <v>48401.249983642323</v>
      </c>
    </row>
    <row r="26" spans="2:11" x14ac:dyDescent="0.3">
      <c r="G26">
        <f>G25-48000</f>
        <v>401.24998364232306</v>
      </c>
      <c r="I26" t="s">
        <v>235</v>
      </c>
      <c r="K26" t="s">
        <v>236</v>
      </c>
    </row>
    <row r="29" spans="2:11" x14ac:dyDescent="0.3">
      <c r="B29" s="1" t="s">
        <v>237</v>
      </c>
    </row>
    <row r="31" spans="2:11" x14ac:dyDescent="0.3">
      <c r="C31" t="s">
        <v>238</v>
      </c>
    </row>
    <row r="33" spans="2:10" x14ac:dyDescent="0.3">
      <c r="C33" t="s">
        <v>240</v>
      </c>
    </row>
    <row r="35" spans="2:10" x14ac:dyDescent="0.3">
      <c r="C35" t="s">
        <v>239</v>
      </c>
      <c r="D35">
        <f>30-47.04+120*EXP(-0.05*0.5)</f>
        <v>99.997189443399918</v>
      </c>
    </row>
    <row r="38" spans="2:10" x14ac:dyDescent="0.3">
      <c r="B38" s="1" t="s">
        <v>241</v>
      </c>
    </row>
    <row r="40" spans="2:10" x14ac:dyDescent="0.3">
      <c r="C40" t="s">
        <v>238</v>
      </c>
    </row>
    <row r="42" spans="2:10" x14ac:dyDescent="0.3">
      <c r="C42" t="s">
        <v>243</v>
      </c>
      <c r="D42">
        <f>3 - 30 +30*EXP(-0.1*0.25)</f>
        <v>2.2592973608499776</v>
      </c>
    </row>
    <row r="46" spans="2:10" x14ac:dyDescent="0.3">
      <c r="H46" t="s">
        <v>247</v>
      </c>
      <c r="J46" t="s">
        <v>248</v>
      </c>
    </row>
    <row r="47" spans="2:10" x14ac:dyDescent="0.3">
      <c r="C47" t="s">
        <v>242</v>
      </c>
      <c r="E47">
        <v>3</v>
      </c>
      <c r="H47" s="2" t="s">
        <v>249</v>
      </c>
      <c r="J47">
        <v>0</v>
      </c>
    </row>
    <row r="48" spans="2:10" x14ac:dyDescent="0.3">
      <c r="C48" t="s">
        <v>244</v>
      </c>
      <c r="E48">
        <v>-30</v>
      </c>
      <c r="H48" t="s">
        <v>250</v>
      </c>
      <c r="J48" t="s">
        <v>250</v>
      </c>
    </row>
    <row r="49" spans="2:10" x14ac:dyDescent="0.3">
      <c r="C49" t="s">
        <v>245</v>
      </c>
      <c r="E49">
        <v>-2</v>
      </c>
      <c r="H49">
        <v>0</v>
      </c>
      <c r="J49" t="s">
        <v>251</v>
      </c>
    </row>
    <row r="50" spans="2:10" x14ac:dyDescent="0.3">
      <c r="C50" t="s">
        <v>246</v>
      </c>
      <c r="E50">
        <v>29</v>
      </c>
      <c r="H50">
        <f>-29*EXP(0.1*0.25)</f>
        <v>-29.734138495208438</v>
      </c>
      <c r="J50">
        <f>-29*EXP(0.1*0.25)</f>
        <v>-29.734138495208438</v>
      </c>
    </row>
    <row r="51" spans="2:10" x14ac:dyDescent="0.3">
      <c r="E51">
        <f>SUM(E47:E50)</f>
        <v>0</v>
      </c>
      <c r="H51">
        <f>30+H50</f>
        <v>0.26586150479156245</v>
      </c>
      <c r="J51">
        <f>30+J50</f>
        <v>0.26586150479156245</v>
      </c>
    </row>
    <row r="54" spans="2:10" x14ac:dyDescent="0.3">
      <c r="B54" s="1" t="s">
        <v>252</v>
      </c>
    </row>
    <row r="55" spans="2:10" x14ac:dyDescent="0.3">
      <c r="B55" s="1" t="s">
        <v>253</v>
      </c>
    </row>
    <row r="61" spans="2:10" x14ac:dyDescent="0.3">
      <c r="E61">
        <v>72</v>
      </c>
    </row>
    <row r="62" spans="2:10" x14ac:dyDescent="0.3">
      <c r="D62">
        <v>60</v>
      </c>
    </row>
    <row r="63" spans="2:10" x14ac:dyDescent="0.3">
      <c r="C63">
        <v>50</v>
      </c>
      <c r="E63">
        <v>48</v>
      </c>
    </row>
    <row r="64" spans="2:10" x14ac:dyDescent="0.3">
      <c r="D64">
        <v>40</v>
      </c>
    </row>
    <row r="65" spans="5:5" x14ac:dyDescent="0.3">
      <c r="E65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14주차 1교시</vt:lpstr>
      <vt:lpstr>14주차 2교시</vt:lpstr>
      <vt:lpstr>14주차 3교시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재환 김</dc:creator>
  <cp:lastModifiedBy>재환 김</cp:lastModifiedBy>
  <dcterms:created xsi:type="dcterms:W3CDTF">2024-06-08T15:19:42Z</dcterms:created>
  <dcterms:modified xsi:type="dcterms:W3CDTF">2024-06-08T18:32:32Z</dcterms:modified>
</cp:coreProperties>
</file>