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gnatech\현장관리\000. 현장관리\착수계 양식(관급자재)\전라남도청 민원인 전용주차장 건립 전기공사\02. 전라남도청 민원인 전용주차장 건립 전기공사 보안등주 등 구매\"/>
    </mc:Choice>
  </mc:AlternateContent>
  <xr:revisionPtr revIDLastSave="0" documentId="13_ncr:1_{A05EDEB7-0209-47C5-8CB1-1C8121BA1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환경설정" sheetId="9" r:id="rId1"/>
    <sheet name="공문" sheetId="5" r:id="rId2"/>
    <sheet name="착수계" sheetId="6" r:id="rId3"/>
    <sheet name="서류" sheetId="15" r:id="rId4"/>
    <sheet name="직생_등기구" sheetId="18" r:id="rId5"/>
    <sheet name="직생_등주" sheetId="19" r:id="rId6"/>
    <sheet name="직생_타워" sheetId="20" r:id="rId7"/>
    <sheet name="현장대리인계" sheetId="10" r:id="rId8"/>
    <sheet name="재직증명서" sheetId="11" r:id="rId9"/>
    <sheet name="물품계약서" sheetId="17" r:id="rId10"/>
    <sheet name="공정표_조명" sheetId="13" r:id="rId11"/>
    <sheet name="공정표_등주" sheetId="14" r:id="rId12"/>
    <sheet name="공정표_타워" sheetId="16" r:id="rId13"/>
    <sheet name="물품납품내역" sheetId="7" r:id="rId14"/>
    <sheet name="data" sheetId="12" r:id="rId15"/>
  </sheets>
  <definedNames>
    <definedName name="_Key1" localSheetId="9" hidden="1">#REF!</definedName>
    <definedName name="_Key1" hidden="1">#REF!</definedName>
    <definedName name="_Order1" hidden="1">255</definedName>
    <definedName name="_xlnm.Print_Area" localSheetId="1">공문!$A$1:$AE$35</definedName>
    <definedName name="_xlnm.Print_Area" localSheetId="11">공정표_등주!$A$1:$M$37</definedName>
    <definedName name="_xlnm.Print_Area" localSheetId="10">공정표_조명!$A$1:$M$37</definedName>
    <definedName name="_xlnm.Print_Area" localSheetId="12">공정표_타워!$A$1:$M$37</definedName>
    <definedName name="_xlnm.Print_Area" localSheetId="9">물품계약서!$A$1:$H$35</definedName>
    <definedName name="_xlnm.Print_Area" localSheetId="8">재직증명서!$A$1:$H$28</definedName>
    <definedName name="_xlnm.Print_Area" localSheetId="2">착수계!$A$1:$H$35</definedName>
    <definedName name="_xlnm.Print_Area" localSheetId="7">현장대리인계!$A$1:$H$27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0" l="1"/>
  <c r="D18" i="10"/>
  <c r="D17" i="10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" i="12"/>
  <c r="D10" i="9"/>
  <c r="A5" i="16"/>
  <c r="F1" i="9"/>
  <c r="A5" i="14" l="1"/>
  <c r="A5" i="13"/>
  <c r="E13" i="7"/>
  <c r="A21" i="10"/>
  <c r="E12" i="7"/>
  <c r="D12" i="7"/>
  <c r="B12" i="7"/>
  <c r="D13" i="7"/>
  <c r="A28" i="7"/>
  <c r="A22" i="7"/>
  <c r="E11" i="7"/>
  <c r="B13" i="7"/>
  <c r="B11" i="7"/>
  <c r="C13" i="7"/>
  <c r="C12" i="7"/>
  <c r="A22" i="11"/>
  <c r="D9" i="11"/>
  <c r="D14" i="11"/>
  <c r="D13" i="11"/>
  <c r="D11" i="11"/>
  <c r="D10" i="11"/>
  <c r="A28" i="11"/>
  <c r="A27" i="10"/>
  <c r="C9" i="10"/>
  <c r="D29" i="5"/>
  <c r="C6" i="7"/>
  <c r="C5" i="7"/>
  <c r="C4" i="7"/>
  <c r="A35" i="6"/>
  <c r="C13" i="6"/>
  <c r="C12" i="6"/>
  <c r="A28" i="6" s="1"/>
  <c r="C11" i="6"/>
  <c r="C9" i="6"/>
  <c r="E15" i="5"/>
  <c r="D21" i="5"/>
  <c r="D19" i="5"/>
  <c r="D17" i="5"/>
  <c r="E11" i="5"/>
  <c r="E8" i="5"/>
  <c r="G10" i="6"/>
  <c r="C10" i="6" s="1"/>
  <c r="D4" i="9"/>
  <c r="E6" i="5" s="1"/>
  <c r="C11" i="7" l="1"/>
</calcChain>
</file>

<file path=xl/sharedStrings.xml><?xml version="1.0" encoding="utf-8"?>
<sst xmlns="http://schemas.openxmlformats.org/spreadsheetml/2006/main" count="991" uniqueCount="520">
  <si>
    <t>문서번호</t>
    <phoneticPr fontId="4" type="noConversion"/>
  </si>
  <si>
    <t>:</t>
    <phoneticPr fontId="4" type="noConversion"/>
  </si>
  <si>
    <t>선결</t>
    <phoneticPr fontId="4" type="noConversion"/>
  </si>
  <si>
    <t>지
시</t>
    <phoneticPr fontId="4" type="noConversion"/>
  </si>
  <si>
    <t>시행일자</t>
    <phoneticPr fontId="4" type="noConversion"/>
  </si>
  <si>
    <t>접
수</t>
    <phoneticPr fontId="4" type="noConversion"/>
  </si>
  <si>
    <t>일자</t>
  </si>
  <si>
    <t>시간</t>
    <phoneticPr fontId="4" type="noConversion"/>
  </si>
  <si>
    <t>결
재
ㆍ
공
람</t>
    <phoneticPr fontId="4" type="noConversion"/>
  </si>
  <si>
    <t>번호</t>
  </si>
  <si>
    <t>수   신</t>
    <phoneticPr fontId="4" type="noConversion"/>
  </si>
  <si>
    <t>처리과</t>
  </si>
  <si>
    <t>담당자</t>
  </si>
  <si>
    <t>참   조</t>
    <phoneticPr fontId="4" type="noConversion"/>
  </si>
  <si>
    <t>심사자</t>
  </si>
  <si>
    <t>심사일</t>
  </si>
  <si>
    <t>제   목</t>
    <phoneticPr fontId="4" type="noConversion"/>
  </si>
  <si>
    <t xml:space="preserve"> Tel 061)392-5508</t>
    <phoneticPr fontId="4" type="noConversion"/>
  </si>
  <si>
    <t>Fax 061)392-5518</t>
    <phoneticPr fontId="4" type="noConversion"/>
  </si>
  <si>
    <t>경      유</t>
    <phoneticPr fontId="4" type="noConversion"/>
  </si>
  <si>
    <t>(주) 매 그 나 텍</t>
    <phoneticPr fontId="4" type="noConversion"/>
  </si>
  <si>
    <t>우:57241 전남 장성군 동화면 전자농공단지 2길 55</t>
    <phoneticPr fontId="3" type="noConversion"/>
  </si>
  <si>
    <t>(주)매 그 나 텍 대표이사 박  선  후</t>
    <phoneticPr fontId="4" type="noConversion"/>
  </si>
  <si>
    <t>㈜매그나텍</t>
    <phoneticPr fontId="4" type="noConversion"/>
  </si>
  <si>
    <t>전남 장성군 동화면 전자농공단지2길 55</t>
    <phoneticPr fontId="4" type="noConversion"/>
  </si>
  <si>
    <t>Telephone : 061-392-5508  Fax : 061-392-5518</t>
    <phoneticPr fontId="4" type="noConversion"/>
  </si>
  <si>
    <t>착     수     계</t>
    <phoneticPr fontId="4" type="noConversion"/>
  </si>
  <si>
    <t>공    사    명  :</t>
    <phoneticPr fontId="4" type="noConversion"/>
  </si>
  <si>
    <t>계 약   금 액  :</t>
    <phoneticPr fontId="4" type="noConversion"/>
  </si>
  <si>
    <t>(</t>
    <phoneticPr fontId="4" type="noConversion"/>
  </si>
  <si>
    <t>:  부가세포함  )</t>
    <phoneticPr fontId="4" type="noConversion"/>
  </si>
  <si>
    <t>계 약  년월일 :</t>
    <phoneticPr fontId="4" type="noConversion"/>
  </si>
  <si>
    <t>착 수  년월일 :</t>
    <phoneticPr fontId="4" type="noConversion"/>
  </si>
  <si>
    <t>납 품  년월일 :</t>
    <phoneticPr fontId="4" type="noConversion"/>
  </si>
  <si>
    <t>상기 용역에 대해 위와 같이 착수하였기에 착수계를 제출합니다.</t>
    <phoneticPr fontId="4" type="noConversion"/>
  </si>
  <si>
    <t>붙임.</t>
    <phoneticPr fontId="4" type="noConversion"/>
  </si>
  <si>
    <t>1. 사업자등록증</t>
    <phoneticPr fontId="4" type="noConversion"/>
  </si>
  <si>
    <t>2. 국세, 지방세 납세증명서</t>
    <phoneticPr fontId="4" type="noConversion"/>
  </si>
  <si>
    <t>3. 공장등록증명서</t>
    <phoneticPr fontId="4" type="noConversion"/>
  </si>
  <si>
    <t>4. 직접생산확인증명서</t>
    <phoneticPr fontId="4" type="noConversion"/>
  </si>
  <si>
    <t>5. 현장대리인계</t>
    <phoneticPr fontId="4" type="noConversion"/>
  </si>
  <si>
    <t>6. 재직증명서</t>
    <phoneticPr fontId="4" type="noConversion"/>
  </si>
  <si>
    <t>7. 물품계약서</t>
    <phoneticPr fontId="4" type="noConversion"/>
  </si>
  <si>
    <t>8. 예정공정표</t>
    <phoneticPr fontId="4" type="noConversion"/>
  </si>
  <si>
    <t>9. 납품내역서</t>
    <phoneticPr fontId="4" type="noConversion"/>
  </si>
  <si>
    <t>10. 제작도면</t>
    <phoneticPr fontId="4" type="noConversion"/>
  </si>
  <si>
    <t>㈜ 매그나텍</t>
    <phoneticPr fontId="4" type="noConversion"/>
  </si>
  <si>
    <t>대       표      박     선     후    (인)</t>
    <phoneticPr fontId="4" type="noConversion"/>
  </si>
  <si>
    <t>물 품 납 품 내 역 서</t>
    <phoneticPr fontId="4" type="noConversion"/>
  </si>
  <si>
    <t>계 약 년 월 일 :</t>
    <phoneticPr fontId="4" type="noConversion"/>
  </si>
  <si>
    <t>납  품  기  한  :</t>
    <phoneticPr fontId="4" type="noConversion"/>
  </si>
  <si>
    <t>납  품  장  소  :</t>
    <phoneticPr fontId="4" type="noConversion"/>
  </si>
  <si>
    <t>수요기관 요청장소</t>
    <phoneticPr fontId="4" type="noConversion"/>
  </si>
  <si>
    <t>◈ 배정(납품)품목내역</t>
    <phoneticPr fontId="4" type="noConversion"/>
  </si>
  <si>
    <t>품  명</t>
    <phoneticPr fontId="4" type="noConversion"/>
  </si>
  <si>
    <t>규 격</t>
    <phoneticPr fontId="4" type="noConversion"/>
  </si>
  <si>
    <t>단위</t>
    <phoneticPr fontId="4" type="noConversion"/>
  </si>
  <si>
    <t>수량</t>
    <phoneticPr fontId="4" type="noConversion"/>
  </si>
  <si>
    <t>비고</t>
    <phoneticPr fontId="4" type="noConversion"/>
  </si>
  <si>
    <t xml:space="preserve">    위와 같이 납품 예정이오니 확인하여 주시기 바랍니다.</t>
    <phoneticPr fontId="4" type="noConversion"/>
  </si>
  <si>
    <t>사업명</t>
    <phoneticPr fontId="3" type="noConversion"/>
  </si>
  <si>
    <t>납품요구번호</t>
    <phoneticPr fontId="3" type="noConversion"/>
  </si>
  <si>
    <t>발주처</t>
    <phoneticPr fontId="3" type="noConversion"/>
  </si>
  <si>
    <t>제출일자</t>
    <phoneticPr fontId="3" type="noConversion"/>
  </si>
  <si>
    <t>공문번호</t>
    <phoneticPr fontId="3" type="noConversion"/>
  </si>
  <si>
    <t>관청 구분</t>
    <phoneticPr fontId="3" type="noConversion"/>
  </si>
  <si>
    <t>청</t>
    <phoneticPr fontId="3" type="noConversion"/>
  </si>
  <si>
    <t>감리유무</t>
    <phoneticPr fontId="3" type="noConversion"/>
  </si>
  <si>
    <t>유</t>
    <phoneticPr fontId="3" type="noConversion"/>
  </si>
  <si>
    <t>모델명</t>
    <phoneticPr fontId="3" type="noConversion"/>
  </si>
  <si>
    <t>4. 위 계약건과 관련하여 착수계를  제출 하오니 승인하여 주시기 바랍니다.</t>
    <phoneticPr fontId="3" type="noConversion"/>
  </si>
  <si>
    <t>계약번호</t>
    <phoneticPr fontId="3" type="noConversion"/>
  </si>
  <si>
    <t>기관</t>
    <phoneticPr fontId="3" type="noConversion"/>
  </si>
  <si>
    <t>무</t>
    <phoneticPr fontId="3" type="noConversion"/>
  </si>
  <si>
    <t>계약일자</t>
    <phoneticPr fontId="3" type="noConversion"/>
  </si>
  <si>
    <t>납품기한</t>
    <phoneticPr fontId="3" type="noConversion"/>
  </si>
  <si>
    <t>공문마지막번호</t>
    <phoneticPr fontId="3" type="noConversion"/>
  </si>
  <si>
    <t>수요기관번호</t>
    <phoneticPr fontId="3" type="noConversion"/>
  </si>
  <si>
    <t>청</t>
  </si>
  <si>
    <t>단가</t>
    <phoneticPr fontId="3" type="noConversion"/>
  </si>
  <si>
    <t>수량</t>
    <phoneticPr fontId="3" type="noConversion"/>
  </si>
  <si>
    <t>수수료</t>
    <phoneticPr fontId="3" type="noConversion"/>
  </si>
  <si>
    <t>유</t>
  </si>
  <si>
    <t>계약금액</t>
    <phoneticPr fontId="3" type="noConversion"/>
  </si>
  <si>
    <t>현장대리인</t>
    <phoneticPr fontId="30" type="noConversion"/>
  </si>
  <si>
    <t>김정수</t>
    <phoneticPr fontId="30" type="noConversion"/>
  </si>
  <si>
    <t>현  장  대  리  인  계</t>
    <phoneticPr fontId="4" type="noConversion"/>
  </si>
  <si>
    <t>상기 용역에 대해 아래와 같이 현장대리인을 선정하여 제출합니다.</t>
    <phoneticPr fontId="4" type="noConversion"/>
  </si>
  <si>
    <t>-     아    래     -</t>
    <phoneticPr fontId="30" type="noConversion"/>
  </si>
  <si>
    <t>성  명 / 직  급   :</t>
    <phoneticPr fontId="30" type="noConversion"/>
  </si>
  <si>
    <t>주             소   :</t>
    <phoneticPr fontId="30" type="noConversion"/>
  </si>
  <si>
    <t>생  년   월  일   :</t>
    <phoneticPr fontId="30" type="noConversion"/>
  </si>
  <si>
    <t>김  정  수</t>
    <phoneticPr fontId="30" type="noConversion"/>
  </si>
  <si>
    <t>김선중</t>
    <phoneticPr fontId="30" type="noConversion"/>
  </si>
  <si>
    <t>김  선  중</t>
    <phoneticPr fontId="30" type="noConversion"/>
  </si>
  <si>
    <t>광주광역시 광산구 사암로215번길 16</t>
    <phoneticPr fontId="30" type="noConversion"/>
  </si>
  <si>
    <t>광주광역시 광산구 수등로 287</t>
    <phoneticPr fontId="30" type="noConversion"/>
  </si>
  <si>
    <t>재  직  증  명  서</t>
    <phoneticPr fontId="4" type="noConversion"/>
  </si>
  <si>
    <t>이름</t>
    <phoneticPr fontId="30" type="noConversion"/>
  </si>
  <si>
    <t>생년월일</t>
    <phoneticPr fontId="30" type="noConversion"/>
  </si>
  <si>
    <t>직급</t>
    <phoneticPr fontId="30" type="noConversion"/>
  </si>
  <si>
    <t>소속</t>
    <phoneticPr fontId="30" type="noConversion"/>
  </si>
  <si>
    <t>주소</t>
    <phoneticPr fontId="30" type="noConversion"/>
  </si>
  <si>
    <t>재직기간</t>
    <phoneticPr fontId="30" type="noConversion"/>
  </si>
  <si>
    <t>용도</t>
    <phoneticPr fontId="30" type="noConversion"/>
  </si>
  <si>
    <t>입사일</t>
    <phoneticPr fontId="30" type="noConversion"/>
  </si>
  <si>
    <t>영 업 부</t>
    <phoneticPr fontId="30" type="noConversion"/>
  </si>
  <si>
    <t>차 장</t>
    <phoneticPr fontId="30" type="noConversion"/>
  </si>
  <si>
    <t>재직증명용</t>
    <phoneticPr fontId="30" type="noConversion"/>
  </si>
  <si>
    <t>상기 위의 사실이 틀림 없음을 증명합니다.</t>
    <phoneticPr fontId="30" type="noConversion"/>
  </si>
  <si>
    <t xml:space="preserve">    현  장  대  리  인</t>
    <phoneticPr fontId="30" type="noConversion"/>
  </si>
  <si>
    <t>계약물품수</t>
    <phoneticPr fontId="30" type="noConversion"/>
  </si>
  <si>
    <t>계약모델2</t>
    <phoneticPr fontId="30" type="noConversion"/>
  </si>
  <si>
    <t>계약모델3</t>
    <phoneticPr fontId="30" type="noConversion"/>
  </si>
  <si>
    <t>EA</t>
    <phoneticPr fontId="4" type="noConversion"/>
  </si>
  <si>
    <t>기 자 재 제 작 예 정 공 정 표</t>
    <phoneticPr fontId="3" type="noConversion"/>
  </si>
  <si>
    <t>■ 납품기간  : 제작 승인 후 30일</t>
    <phoneticPr fontId="3" type="noConversion"/>
  </si>
  <si>
    <t>MTPS-703</t>
  </si>
  <si>
    <t>MTPS-704</t>
  </si>
  <si>
    <t>MTPS-705</t>
  </si>
  <si>
    <t>MTPS-706</t>
  </si>
  <si>
    <t>MTPS-707</t>
  </si>
  <si>
    <t>MTPS-708</t>
  </si>
  <si>
    <t>MTT12B</t>
  </si>
  <si>
    <t>MTT15A</t>
  </si>
  <si>
    <t>MTT15B</t>
  </si>
  <si>
    <t>MTT18A</t>
  </si>
  <si>
    <t>MTT18B</t>
  </si>
  <si>
    <t>MTT20A</t>
  </si>
  <si>
    <t>MTT20B</t>
  </si>
  <si>
    <t>MTT24A</t>
  </si>
  <si>
    <t>MTT24B</t>
  </si>
  <si>
    <t>ㄱ</t>
    <phoneticPr fontId="30" type="noConversion"/>
  </si>
  <si>
    <t>ARENA-200S</t>
  </si>
  <si>
    <t>ARENA-300S</t>
  </si>
  <si>
    <t>ARENA-400(3000K)</t>
  </si>
  <si>
    <t>ARENA-400</t>
  </si>
  <si>
    <t>ARENA-400S</t>
  </si>
  <si>
    <t>ARENA-500(3000K)</t>
  </si>
  <si>
    <t>ARENA-500</t>
  </si>
  <si>
    <t>ARENA-600(3000K)</t>
  </si>
  <si>
    <t>ARENA-600</t>
  </si>
  <si>
    <t>ARENA-800(3000K)</t>
  </si>
  <si>
    <t>ARENA-800</t>
  </si>
  <si>
    <t>ARENA(M)-200S</t>
  </si>
  <si>
    <t>ARENA(M)-300S</t>
  </si>
  <si>
    <t>ARENA(M)-400</t>
  </si>
  <si>
    <t>ARENA(M)-400S</t>
  </si>
  <si>
    <t>ARENA(M)-500</t>
  </si>
  <si>
    <t>ARENA(M)-600</t>
  </si>
  <si>
    <t>ARENA(M)-800</t>
  </si>
  <si>
    <t>ARENA(X)-200S</t>
  </si>
  <si>
    <t>ARENA(X)-300S</t>
  </si>
  <si>
    <t>ARENA(X)-400</t>
  </si>
  <si>
    <t>ARENA(X)-400S</t>
  </si>
  <si>
    <t>ARENA(X)-500</t>
  </si>
  <si>
    <t>ARENA(X)-600</t>
  </si>
  <si>
    <t>ARENA(X)-800</t>
  </si>
  <si>
    <t>BATOO-200</t>
  </si>
  <si>
    <t>MT-BLCP-008-01</t>
  </si>
  <si>
    <t>MT-BLCP-008-02</t>
  </si>
  <si>
    <t>MT-BLCP-008-03</t>
  </si>
  <si>
    <t>MT-BLCP-009-01</t>
  </si>
  <si>
    <t>MT-BLCP-009-02</t>
  </si>
  <si>
    <t>MT-BLCP-009-03</t>
  </si>
  <si>
    <t>MT-BLCP-009-04</t>
  </si>
  <si>
    <t>MT-BLCP-009-05</t>
  </si>
  <si>
    <t>MT-BLCP-009-06</t>
  </si>
  <si>
    <t>MT-BLCP-009-07</t>
  </si>
  <si>
    <t>MT-BLCP-009-08</t>
  </si>
  <si>
    <t>MT-BLCP-010-01</t>
  </si>
  <si>
    <t>MT-BLCP-010-02</t>
  </si>
  <si>
    <t>MT-BLCP-010-03</t>
  </si>
  <si>
    <t>MT-BLCP-010-04</t>
  </si>
  <si>
    <t>MT-BLCP-011-01</t>
  </si>
  <si>
    <t>MT-BLCP-012-01</t>
  </si>
  <si>
    <t>MT-BLCP-012-02</t>
  </si>
  <si>
    <t>MT-BLCP-012-03</t>
  </si>
  <si>
    <t>MT-BLCP-012-04</t>
  </si>
  <si>
    <t>MT-BLCP-012-05</t>
  </si>
  <si>
    <t>MT-BLCP-015-01</t>
  </si>
  <si>
    <t>MT-BLCP-015-02</t>
  </si>
  <si>
    <t>MT-BLCP-020-01</t>
  </si>
  <si>
    <t>MT-BLCP-020-02</t>
  </si>
  <si>
    <t>MT-BLSP-008-01</t>
  </si>
  <si>
    <t>MT-BLSP-008-02</t>
  </si>
  <si>
    <t>MT-BLSP-010-01</t>
  </si>
  <si>
    <t>MT-BLSP-012-01</t>
  </si>
  <si>
    <t>MT-BLSP-012-02</t>
  </si>
  <si>
    <t>MT-BLSP-016-01</t>
  </si>
  <si>
    <t>MT-BLSP-020-01</t>
  </si>
  <si>
    <t>MT-BLSP-022-01</t>
  </si>
  <si>
    <t>MT-BLSP-036-01</t>
  </si>
  <si>
    <t>MT-BLTP-010-01</t>
  </si>
  <si>
    <t>MT-CLCP-060-01</t>
  </si>
  <si>
    <t>MT-CLCP-120-01</t>
  </si>
  <si>
    <t>MT-CLCP-125-01</t>
  </si>
  <si>
    <t>MT-CLFL-100-01</t>
  </si>
  <si>
    <t>MT-CLFL-150-01</t>
  </si>
  <si>
    <t>MT-CLFL-260-01</t>
  </si>
  <si>
    <t>MT-CLPL-090-01</t>
  </si>
  <si>
    <t>MT-CLPL-120-01</t>
  </si>
  <si>
    <t>MT-CLSP-030-01</t>
  </si>
  <si>
    <t>MT-CLSP-030-02</t>
  </si>
  <si>
    <t>MT-FL-1000A</t>
  </si>
  <si>
    <t>MT-FL-1200A</t>
  </si>
  <si>
    <t>MT-FL-300A</t>
  </si>
  <si>
    <t>MT-FL-400S</t>
  </si>
  <si>
    <t>MT-FL-600A</t>
  </si>
  <si>
    <t>MT-FLCR-009-01</t>
  </si>
  <si>
    <t>MT-FLCR-012-01</t>
  </si>
  <si>
    <t>MT-FLCR-016-01</t>
  </si>
  <si>
    <t>MT-FLCR-018-01</t>
  </si>
  <si>
    <t>MT-FLCR-018-02</t>
  </si>
  <si>
    <t>MT-FLCR-024-01</t>
  </si>
  <si>
    <t>MT-FLCR-024-02</t>
  </si>
  <si>
    <t>MT-FLCR-025-01</t>
  </si>
  <si>
    <t>MT-FLCR-036-01</t>
  </si>
  <si>
    <t>MT-FLCR-045-01</t>
  </si>
  <si>
    <t>MT-FLCR-048-01</t>
  </si>
  <si>
    <t>MT-FLCR-050-01</t>
  </si>
  <si>
    <t>MT-FLCR-060-01</t>
  </si>
  <si>
    <t>MT-FLCR-060-02</t>
  </si>
  <si>
    <t>MT-FLCR-060-03</t>
  </si>
  <si>
    <t>MT-FLCR-072-01</t>
  </si>
  <si>
    <t>MT-FLCR-072-02</t>
  </si>
  <si>
    <t>MT-FLSQ-050-01</t>
  </si>
  <si>
    <t>MT-FLSQ-060-01</t>
  </si>
  <si>
    <t>MT-FLSQ-100-01</t>
  </si>
  <si>
    <t>MT-FLSQ-120-01</t>
  </si>
  <si>
    <t>MT-FLSQ-150-01</t>
  </si>
  <si>
    <t>MT-FLSQ-200-01</t>
  </si>
  <si>
    <t>MT-FLSQ-260-01</t>
  </si>
  <si>
    <t>MT-FLSQ-450-01</t>
  </si>
  <si>
    <t>MT-FLSQ-520-01</t>
  </si>
  <si>
    <t>MT-FLSQ-900-01</t>
  </si>
  <si>
    <t>MT-FXWR-012-01</t>
  </si>
  <si>
    <t>MT-FXWR-023-01</t>
  </si>
  <si>
    <t>MT-LBSQ-011-01</t>
  </si>
  <si>
    <t>MT-LBSQ-015-01</t>
  </si>
  <si>
    <t>MT-LBSQ-015-02</t>
  </si>
  <si>
    <t>MT-LBST-008-01</t>
  </si>
  <si>
    <t>MT-LBST-012-01</t>
  </si>
  <si>
    <t>MT-LBST-015-01</t>
  </si>
  <si>
    <t>MT-LBST-018-01</t>
  </si>
  <si>
    <t>MT-LBST-018-02</t>
  </si>
  <si>
    <t>MT-LBST-021-01</t>
  </si>
  <si>
    <t>MT-LBST-021-02</t>
  </si>
  <si>
    <t>MT-LBST-024-01</t>
  </si>
  <si>
    <t>MT-LBST-024-02</t>
  </si>
  <si>
    <t>MT-LBST-024-03</t>
  </si>
  <si>
    <t>MT-LBST-036-01</t>
  </si>
  <si>
    <t>MT-LBST-036-02</t>
  </si>
  <si>
    <t>MT-LBST-036-03</t>
  </si>
  <si>
    <t>MT-LBST-036-04</t>
  </si>
  <si>
    <t>MT-LBST-054-01</t>
  </si>
  <si>
    <t>MT-LFST-048-01</t>
  </si>
  <si>
    <t>MT-LFST-072-01</t>
  </si>
  <si>
    <t>MT-LFST-072-02</t>
  </si>
  <si>
    <t>MT-LFST-072-03</t>
  </si>
  <si>
    <t>MT-LFST-144-01</t>
  </si>
  <si>
    <t>MT-MLSP-012-01</t>
  </si>
  <si>
    <t>MT-MLSP-012-02</t>
  </si>
  <si>
    <t>MT-MLSQ-009-01</t>
  </si>
  <si>
    <t>MT-OBEL-005-01</t>
  </si>
  <si>
    <t>MT-OBEL-3_5-01</t>
  </si>
  <si>
    <t>MT-OBSC-100-01</t>
  </si>
  <si>
    <t>MT-OBSQ-005-01</t>
  </si>
  <si>
    <t>MT-OBSQ-005-02</t>
  </si>
  <si>
    <t>MT-OBSR-005-01</t>
  </si>
  <si>
    <t>MT-OBSR-007-01</t>
  </si>
  <si>
    <t>MT-OBSR-007-02</t>
  </si>
  <si>
    <t>MT-SCBC-005-01</t>
  </si>
  <si>
    <t>MT-SCPL-120-01</t>
  </si>
  <si>
    <t>MT-SLA-030</t>
  </si>
  <si>
    <t>MT-SLA-040</t>
  </si>
  <si>
    <t>MT-SLA-050</t>
  </si>
  <si>
    <t>MT-SLA-075</t>
  </si>
  <si>
    <t>MT-SLA-100</t>
  </si>
  <si>
    <t>MT-SLA-125</t>
  </si>
  <si>
    <t>MT-SLA-150</t>
  </si>
  <si>
    <t>MT-SLA(D)-040</t>
  </si>
  <si>
    <t>MT-SLA(D)-050</t>
  </si>
  <si>
    <t>MT-SLA(D)-100</t>
  </si>
  <si>
    <t>MT-SLA(D)-125</t>
  </si>
  <si>
    <t>MT-SLA(D)-150</t>
  </si>
  <si>
    <t>MT-SLC-025-35</t>
  </si>
  <si>
    <t>MT-SLC-050-35</t>
  </si>
  <si>
    <t>MT-SLC-060</t>
  </si>
  <si>
    <t>MT-SLC-075-40</t>
  </si>
  <si>
    <t>MT-SLC-075-45</t>
  </si>
  <si>
    <t>MT-SLC-075</t>
  </si>
  <si>
    <t>MT-SLC-100-40</t>
  </si>
  <si>
    <t>MT-SLC-100-45</t>
  </si>
  <si>
    <t>MT-SLC-125-40</t>
  </si>
  <si>
    <t>MT-SLC-125-45</t>
  </si>
  <si>
    <t>MT-SLC-150-40</t>
  </si>
  <si>
    <t>MT-SLC-150-45</t>
  </si>
  <si>
    <t>MT-SLC-200</t>
  </si>
  <si>
    <t>MT-SLC-240</t>
  </si>
  <si>
    <t>MT-SPAR-008-01</t>
  </si>
  <si>
    <t>MT-SPCR-1_8-01</t>
  </si>
  <si>
    <t>MT-SPEL-012-01</t>
  </si>
  <si>
    <t>MT-SPWR-005-01</t>
  </si>
  <si>
    <t>MT-ULCR-003-01</t>
  </si>
  <si>
    <t>MT-ULCR-004-01</t>
  </si>
  <si>
    <t>MT-ULCR-005-01</t>
  </si>
  <si>
    <t>MT-ULCR-012-01</t>
  </si>
  <si>
    <t>MT-ULCR-014-01</t>
  </si>
  <si>
    <t>MT-ULCR-016-01</t>
  </si>
  <si>
    <t>MT-ULCR-032-01</t>
  </si>
  <si>
    <t>MT-VM</t>
  </si>
  <si>
    <t>MT-WMCP-024-01</t>
  </si>
  <si>
    <t>MT-WMCR-020-01</t>
  </si>
  <si>
    <t>MT-WMCR-030-01</t>
  </si>
  <si>
    <t>MT-WMSQ-003-01</t>
  </si>
  <si>
    <t>MT-WMSQ-006-01</t>
  </si>
  <si>
    <t>MT-WMSQ-006-02</t>
  </si>
  <si>
    <t>MT-WMSQ-006-03</t>
  </si>
  <si>
    <t>MT-WMSQ-006-04</t>
  </si>
  <si>
    <t>MT-WPCR-016-01</t>
  </si>
  <si>
    <t>STA-400</t>
  </si>
  <si>
    <t>STA-500</t>
  </si>
  <si>
    <t>STA-600</t>
  </si>
  <si>
    <t>STA-700</t>
  </si>
  <si>
    <t>STA-800</t>
  </si>
  <si>
    <t>STA(M)-1000</t>
  </si>
  <si>
    <t>STA(M)-1200</t>
  </si>
  <si>
    <t>MTPF-101-10</t>
  </si>
  <si>
    <t>MTPF-101-10-2</t>
  </si>
  <si>
    <t>MTPF-101-12</t>
  </si>
  <si>
    <t>MTPF-101-12-2</t>
  </si>
  <si>
    <t>MTPF-101-8-2</t>
  </si>
  <si>
    <t>MTPF-101-8</t>
  </si>
  <si>
    <t>MTPF-101-9-2</t>
  </si>
  <si>
    <t>MTPF-101-9</t>
  </si>
  <si>
    <t>MTPF-201-4-2</t>
  </si>
  <si>
    <t>MTPF-201-4</t>
  </si>
  <si>
    <t>MTPF-201-5-2</t>
  </si>
  <si>
    <t>MTPF-201-5</t>
  </si>
  <si>
    <t>MTPS-101-10</t>
  </si>
  <si>
    <t>MTPS-101-8</t>
  </si>
  <si>
    <t>MTPS-101-9</t>
  </si>
  <si>
    <t>MTPS-102-10</t>
  </si>
  <si>
    <t>MTPS-102-8</t>
  </si>
  <si>
    <t>MTPS-102-9</t>
  </si>
  <si>
    <t>MTPS-103-10</t>
  </si>
  <si>
    <t>MTPS-103-10-2</t>
  </si>
  <si>
    <t>MTPS-103-8</t>
  </si>
  <si>
    <t>MTPS-103-9</t>
  </si>
  <si>
    <t>MTPS-104-10</t>
  </si>
  <si>
    <t>MTPS-104-8</t>
  </si>
  <si>
    <t>MTPS-104-9</t>
  </si>
  <si>
    <t>MTPS-105-10</t>
  </si>
  <si>
    <t>MTPS-105-10-2</t>
  </si>
  <si>
    <t>MTPS-105-8</t>
  </si>
  <si>
    <t>MTPS-105-9-2</t>
  </si>
  <si>
    <t>MTPS-105-9</t>
  </si>
  <si>
    <t>MTPS-201-4</t>
  </si>
  <si>
    <t>MTPS-201-5</t>
  </si>
  <si>
    <t>MTPS-201-6</t>
  </si>
  <si>
    <t>MTPS-202-4</t>
  </si>
  <si>
    <t>MTPS-202-5</t>
  </si>
  <si>
    <t>MTPS-202-6</t>
  </si>
  <si>
    <t>MTPS-203-4</t>
  </si>
  <si>
    <t>MTPS-203-5-2</t>
  </si>
  <si>
    <t>MTPS-203-5</t>
  </si>
  <si>
    <t>MTPS-203-6</t>
  </si>
  <si>
    <t>MTPS-204-4-2</t>
  </si>
  <si>
    <t>MTPS-204-4</t>
  </si>
  <si>
    <t>MTPS-204-5-2</t>
  </si>
  <si>
    <t>MTPS-204-5</t>
  </si>
  <si>
    <t>MTPS-204-6-2</t>
  </si>
  <si>
    <t>MTPS-204-6</t>
  </si>
  <si>
    <t>MTPS-205-65</t>
  </si>
  <si>
    <t>MTPS-701</t>
  </si>
  <si>
    <t>MTPS-702</t>
  </si>
  <si>
    <t>MT-RS138-BW</t>
  </si>
  <si>
    <t>MT-RS138-BY</t>
  </si>
  <si>
    <t>MT-RS138-HW</t>
  </si>
  <si>
    <t>MT-RS138-HY</t>
  </si>
  <si>
    <t>MT-RS138-SW</t>
  </si>
  <si>
    <t>MT-RS138-SY</t>
  </si>
  <si>
    <t>MTSOLAR-50A</t>
  </si>
  <si>
    <t>MTSOLAR-50B</t>
  </si>
  <si>
    <t>LED투광등기구</t>
  </si>
  <si>
    <t>LED경관조명기구</t>
  </si>
  <si>
    <r>
      <t>LED</t>
    </r>
    <r>
      <rPr>
        <sz val="11"/>
        <color rgb="FF111111"/>
        <rFont val="돋움"/>
        <family val="3"/>
        <charset val="129"/>
      </rPr>
      <t>경관조명기구</t>
    </r>
  </si>
  <si>
    <r>
      <t>LED</t>
    </r>
    <r>
      <rPr>
        <sz val="11"/>
        <color rgb="FF111111"/>
        <rFont val="돋움"/>
        <family val="3"/>
        <charset val="129"/>
      </rPr>
      <t>투광등기구</t>
    </r>
  </si>
  <si>
    <t>LED보안등기구</t>
  </si>
  <si>
    <t>LED가로등기구</t>
  </si>
  <si>
    <t>철제가로등주</t>
  </si>
  <si>
    <t>스테인리스가로등주</t>
  </si>
  <si>
    <t>가로등주부속자재</t>
  </si>
  <si>
    <t>도로표지병</t>
  </si>
  <si>
    <t>태양광가로등</t>
  </si>
  <si>
    <t>조명타워</t>
  </si>
  <si>
    <t>200W</t>
  </si>
  <si>
    <t>300W</t>
  </si>
  <si>
    <t>400W</t>
  </si>
  <si>
    <t>500W</t>
  </si>
  <si>
    <t>600W</t>
  </si>
  <si>
    <t>800W</t>
  </si>
  <si>
    <t>8W</t>
  </si>
  <si>
    <t>9W</t>
  </si>
  <si>
    <t>10W</t>
  </si>
  <si>
    <t>11(3+8)W</t>
  </si>
  <si>
    <t>12(4+8)W</t>
  </si>
  <si>
    <t>12W</t>
  </si>
  <si>
    <t>15W</t>
  </si>
  <si>
    <t>20(10×2)W</t>
  </si>
  <si>
    <t>20W</t>
  </si>
  <si>
    <t>16(8×2)W</t>
  </si>
  <si>
    <t>22W</t>
  </si>
  <si>
    <t>36W</t>
  </si>
  <si>
    <t>60W</t>
  </si>
  <si>
    <t>120W</t>
  </si>
  <si>
    <t>125W</t>
  </si>
  <si>
    <t>100W</t>
  </si>
  <si>
    <t>150(50×3)W</t>
  </si>
  <si>
    <t>259(37×7)W</t>
  </si>
  <si>
    <t>90W</t>
  </si>
  <si>
    <t>30W</t>
  </si>
  <si>
    <t>1000W</t>
  </si>
  <si>
    <t>1200W</t>
  </si>
  <si>
    <t>18W</t>
  </si>
  <si>
    <t>24W</t>
  </si>
  <si>
    <t>25W</t>
  </si>
  <si>
    <t>45W</t>
  </si>
  <si>
    <t>48W</t>
  </si>
  <si>
    <t>50W</t>
  </si>
  <si>
    <t>72W</t>
  </si>
  <si>
    <t>150W</t>
  </si>
  <si>
    <t>260W</t>
  </si>
  <si>
    <t>450W</t>
  </si>
  <si>
    <t>520W</t>
  </si>
  <si>
    <t>900W</t>
  </si>
  <si>
    <t>23W</t>
  </si>
  <si>
    <t>11W</t>
  </si>
  <si>
    <t>21W</t>
  </si>
  <si>
    <t>54W</t>
  </si>
  <si>
    <t>144W</t>
  </si>
  <si>
    <t>5W</t>
  </si>
  <si>
    <t>3.5W</t>
  </si>
  <si>
    <t>7W</t>
  </si>
  <si>
    <t>40W</t>
  </si>
  <si>
    <t>75W</t>
  </si>
  <si>
    <t>240W</t>
  </si>
  <si>
    <t>1.8W</t>
  </si>
  <si>
    <t>3W</t>
  </si>
  <si>
    <t>4W</t>
  </si>
  <si>
    <t>14W</t>
  </si>
  <si>
    <t>32W</t>
  </si>
  <si>
    <t>(부품)눈부심방지장치</t>
  </si>
  <si>
    <t>6W</t>
  </si>
  <si>
    <t>700W</t>
  </si>
  <si>
    <t>10m, 1등용, 원2단형</t>
  </si>
  <si>
    <t>10m, 2등용, 원2단형</t>
  </si>
  <si>
    <t>12m, 1등용, 원2단형</t>
  </si>
  <si>
    <t>12m, 2등용, 원2단형</t>
  </si>
  <si>
    <t>8m, 2등용, 원2단형</t>
  </si>
  <si>
    <t>8m, 1등용, 원2단형</t>
  </si>
  <si>
    <t>9m, 2등용, 원2단형</t>
  </si>
  <si>
    <t>9m, 1등용, 원2단형</t>
  </si>
  <si>
    <t>4m, 2등용, 원2단형</t>
  </si>
  <si>
    <t>4m, 1등용, 원2단형</t>
  </si>
  <si>
    <t>5m, 2등용, 원2단형</t>
  </si>
  <si>
    <t>5m, 1등용, 원2단형</t>
  </si>
  <si>
    <t>6m, 1등용, 원2단형</t>
  </si>
  <si>
    <t>4m, 1등용, 원1단형</t>
  </si>
  <si>
    <t>5m, 1등용, 원1단형</t>
  </si>
  <si>
    <t>6m, 1등용, 원1단형</t>
  </si>
  <si>
    <t>6m, 2등용, 원2단형</t>
  </si>
  <si>
    <t>6.5m, 1등용, 원2단형</t>
  </si>
  <si>
    <t>베이스커버</t>
  </si>
  <si>
    <t>배너걸이</t>
  </si>
  <si>
    <t>로고판</t>
  </si>
  <si>
    <t>암대</t>
  </si>
  <si>
    <t>Φ138×68mm, 백색, LED/전지, 점등형</t>
  </si>
  <si>
    <t>Φ138×68mm, 황색, LED/전지, 점등형</t>
  </si>
  <si>
    <t>Φ138×68mm, 백색, 태양광/LED/전지, 점등형</t>
  </si>
  <si>
    <t>Φ138×68mm, 황색, 태양광/LED/전지, 점등형</t>
  </si>
  <si>
    <t>Φ138×47mm, 백색, 태양광/LED, 점등형</t>
  </si>
  <si>
    <t>Φ138×47mm, 황색, 태양광/LED, 점등형</t>
  </si>
  <si>
    <t>50W, 5m</t>
  </si>
  <si>
    <t>12m, 12등용</t>
  </si>
  <si>
    <t>15m, 6등용</t>
  </si>
  <si>
    <t>15m, 12등용</t>
  </si>
  <si>
    <t>18m, 6등용</t>
  </si>
  <si>
    <t>18m, 12등용</t>
  </si>
  <si>
    <t>20m, 10등용</t>
  </si>
  <si>
    <t>20m, 18등용</t>
  </si>
  <si>
    <t>24m, 10등용</t>
  </si>
  <si>
    <t>24m, 18등용</t>
  </si>
  <si>
    <t>전라남도</t>
    <phoneticPr fontId="3" type="noConversion"/>
  </si>
  <si>
    <t>최한진</t>
  </si>
  <si>
    <t>최한진</t>
    <phoneticPr fontId="30" type="noConversion"/>
  </si>
  <si>
    <t>최  한  진</t>
  </si>
  <si>
    <t>최  한  진</t>
    <phoneticPr fontId="30" type="noConversion"/>
  </si>
  <si>
    <t>광주광역시 광산구 신창동 1285</t>
  </si>
  <si>
    <t>광주광역시 광산구 신창동 1285</t>
    <phoneticPr fontId="30" type="noConversion"/>
  </si>
  <si>
    <t>이름</t>
  </si>
  <si>
    <t>직급</t>
  </si>
  <si>
    <t>주소</t>
  </si>
  <si>
    <t>생년월일</t>
  </si>
  <si>
    <t>입사일</t>
  </si>
  <si>
    <t>김정수</t>
  </si>
  <si>
    <t>김  정  수</t>
  </si>
  <si>
    <t>차 장</t>
  </si>
  <si>
    <t>광주광역시 광산구 사암로215번길 16</t>
  </si>
  <si>
    <t>김선중</t>
  </si>
  <si>
    <t>김  선  중</t>
  </si>
  <si>
    <t>광주광역시 광산구 수등로 287</t>
  </si>
  <si>
    <t>대 리</t>
    <phoneticPr fontId="30" type="noConversion"/>
  </si>
  <si>
    <t>R25TB00712838-00</t>
    <phoneticPr fontId="3" type="noConversion"/>
  </si>
  <si>
    <t>002280992-01</t>
    <phoneticPr fontId="3" type="noConversion"/>
  </si>
  <si>
    <t>전라남도청 민원인 전용주차장 건립 전기공사 보안등주 등 구매</t>
    <phoneticPr fontId="3" type="noConversion"/>
  </si>
  <si>
    <t>MTPF-201-5</t>
    <phoneticPr fontId="3" type="noConversion"/>
  </si>
  <si>
    <t>MTPF-201-5-2</t>
    <phoneticPr fontId="30" type="noConversion"/>
  </si>
  <si>
    <t>MTPS-701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</si>
</sst>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"/>
    <numFmt numFmtId="177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_ * #,##0_ ;_ * \-#,##0_ ;_ * &quot;-&quot;_ ;_ @_ 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&quot;kr&quot;\ #,##0;[Red]&quot;kr&quot;\ \-#,##0"/>
    <numFmt numFmtId="184" formatCode="yyyy&quot;년&quot;\ mm&quot;월&quot;\ dd&quot;일&quot;;@"/>
    <numFmt numFmtId="185" formatCode="_-&quot;₩&quot;* #,##0.0_-;\-&quot;₩&quot;* #,##0.0_-;_-&quot;₩&quot;* &quot;-&quot;?_-;_-@_-"/>
    <numFmt numFmtId="186" formatCode="[DBNum4]&quot;일&quot;&quot;금  &quot;[$-412]General&quot; 원&quot;&quot;정&quot;"/>
  </numFmts>
  <fonts count="55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Times New Roman"/>
      <family val="1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돋움체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0"/>
      <name val="MS Sans Serif"/>
      <family val="2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"/>
      <color indexed="8"/>
      <name val="Courier"/>
      <family val="3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8"/>
      <name val="돋움"/>
      <family val="3"/>
      <charset val="129"/>
    </font>
    <font>
      <b/>
      <sz val="17"/>
      <name val="굴림"/>
      <family val="3"/>
      <charset val="129"/>
    </font>
    <font>
      <sz val="10"/>
      <name val="맑은 고딕"/>
      <family val="3"/>
      <charset val="129"/>
    </font>
    <font>
      <sz val="9"/>
      <name val="굴림"/>
      <family val="3"/>
      <charset val="129"/>
    </font>
    <font>
      <sz val="8"/>
      <name val="맑은 고딕"/>
      <family val="3"/>
      <charset val="129"/>
    </font>
    <font>
      <b/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u/>
      <sz val="25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u/>
      <sz val="22"/>
      <name val="맑은 고딕"/>
      <family val="3"/>
      <charset val="129"/>
    </font>
    <font>
      <sz val="2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u/>
      <sz val="16"/>
      <name val="맑은 고딕"/>
      <family val="3"/>
      <charset val="129"/>
    </font>
    <font>
      <sz val="8"/>
      <name val="굴림"/>
      <family val="3"/>
      <charset val="129"/>
    </font>
    <font>
      <sz val="14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u/>
      <sz val="22"/>
      <color theme="1"/>
      <name val="한컴 고딕"/>
      <family val="3"/>
      <charset val="129"/>
    </font>
    <font>
      <sz val="11"/>
      <color theme="1"/>
      <name val="한컴 고딕"/>
      <family val="3"/>
      <charset val="129"/>
    </font>
    <font>
      <sz val="26"/>
      <color theme="1"/>
      <name val="한컴 고딕"/>
      <family val="3"/>
      <charset val="129"/>
    </font>
    <font>
      <sz val="22"/>
      <color theme="1"/>
      <name val="한컴 고딕"/>
      <family val="3"/>
      <charset val="129"/>
    </font>
    <font>
      <sz val="11"/>
      <color rgb="FF111111"/>
      <name val="Arial"/>
      <family val="2"/>
    </font>
    <font>
      <sz val="11"/>
      <color rgb="FF1111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4">
    <xf numFmtId="0" fontId="0" fillId="0" borderId="0">
      <alignment vertical="center"/>
    </xf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" fillId="0" borderId="0"/>
    <xf numFmtId="177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/>
    <xf numFmtId="179" fontId="12" fillId="0" borderId="0" applyFont="0" applyFill="0" applyBorder="0" applyAlignment="0" applyProtection="0"/>
    <xf numFmtId="0" fontId="5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5" fillId="0" borderId="0"/>
    <xf numFmtId="0" fontId="16" fillId="0" borderId="0"/>
    <xf numFmtId="4" fontId="17" fillId="0" borderId="0">
      <protection locked="0"/>
    </xf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" fillId="0" borderId="0">
      <protection locked="0"/>
    </xf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" fillId="0" borderId="0"/>
    <xf numFmtId="38" fontId="18" fillId="2" borderId="0" applyNumberFormat="0" applyBorder="0" applyAlignment="0" applyProtection="0"/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20" fillId="0" borderId="0" applyNumberFormat="0" applyFill="0" applyBorder="0" applyAlignment="0" applyProtection="0"/>
    <xf numFmtId="10" fontId="18" fillId="3" borderId="3" applyNumberFormat="0" applyBorder="0" applyAlignment="0" applyProtection="0"/>
    <xf numFmtId="183" fontId="1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>
      <protection locked="0"/>
    </xf>
    <xf numFmtId="10" fontId="5" fillId="0" borderId="0" applyFont="0" applyFill="0" applyBorder="0" applyAlignment="0" applyProtection="0"/>
    <xf numFmtId="0" fontId="1" fillId="0" borderId="0"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41" fontId="27" fillId="0" borderId="0" applyFont="0" applyFill="0" applyBorder="0" applyAlignment="0" applyProtection="0">
      <alignment vertical="center"/>
    </xf>
    <xf numFmtId="0" fontId="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176" fontId="1" fillId="4" borderId="3"/>
    <xf numFmtId="0" fontId="1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2" fillId="0" borderId="0" xfId="49" applyFont="1" applyAlignment="1">
      <alignment horizontal="left" vertical="center"/>
    </xf>
    <xf numFmtId="0" fontId="2" fillId="0" borderId="0" xfId="49" applyFont="1" applyAlignment="1">
      <alignment horizontal="center" vertical="center"/>
    </xf>
    <xf numFmtId="0" fontId="24" fillId="0" borderId="0" xfId="49" applyFont="1">
      <alignment vertical="center"/>
    </xf>
    <xf numFmtId="0" fontId="26" fillId="0" borderId="4" xfId="49" applyFont="1" applyBorder="1" applyAlignment="1">
      <alignment horizontal="center" vertical="center"/>
    </xf>
    <xf numFmtId="0" fontId="29" fillId="0" borderId="0" xfId="49" applyFont="1">
      <alignment vertical="center"/>
    </xf>
    <xf numFmtId="0" fontId="29" fillId="0" borderId="21" xfId="49" applyFont="1" applyBorder="1" applyAlignment="1">
      <alignment horizontal="right" vertical="center"/>
    </xf>
    <xf numFmtId="42" fontId="29" fillId="0" borderId="2" xfId="53" applyFont="1" applyBorder="1" applyAlignment="1">
      <alignment horizontal="center" vertical="center"/>
    </xf>
    <xf numFmtId="0" fontId="29" fillId="0" borderId="22" xfId="49" applyFont="1" applyBorder="1">
      <alignment vertical="center"/>
    </xf>
    <xf numFmtId="0" fontId="35" fillId="0" borderId="0" xfId="49" applyFont="1">
      <alignment vertical="center"/>
    </xf>
    <xf numFmtId="0" fontId="37" fillId="0" borderId="0" xfId="49" applyFont="1">
      <alignment vertical="center"/>
    </xf>
    <xf numFmtId="0" fontId="40" fillId="2" borderId="23" xfId="49" applyFont="1" applyFill="1" applyBorder="1" applyAlignment="1">
      <alignment horizontal="center" vertical="center"/>
    </xf>
    <xf numFmtId="184" fontId="40" fillId="2" borderId="24" xfId="49" applyNumberFormat="1" applyFont="1" applyFill="1" applyBorder="1" applyAlignment="1">
      <alignment horizontal="center" vertical="center"/>
    </xf>
    <xf numFmtId="0" fontId="40" fillId="2" borderId="25" xfId="49" applyFont="1" applyFill="1" applyBorder="1" applyAlignment="1">
      <alignment horizontal="center" vertical="center"/>
    </xf>
    <xf numFmtId="0" fontId="2" fillId="0" borderId="0" xfId="49" applyFont="1">
      <alignment vertical="center"/>
    </xf>
    <xf numFmtId="0" fontId="45" fillId="0" borderId="0" xfId="49" applyFont="1">
      <alignment vertical="center"/>
    </xf>
    <xf numFmtId="0" fontId="0" fillId="0" borderId="3" xfId="0" applyBorder="1" applyAlignment="1">
      <alignment horizontal="right" vertical="center"/>
    </xf>
    <xf numFmtId="0" fontId="0" fillId="5" borderId="3" xfId="0" applyFill="1" applyBorder="1" applyAlignment="1">
      <alignment horizontal="right" vertical="center"/>
    </xf>
    <xf numFmtId="14" fontId="0" fillId="5" borderId="3" xfId="0" applyNumberFormat="1" applyFill="1" applyBorder="1" applyAlignment="1">
      <alignment horizontal="right" vertical="center"/>
    </xf>
    <xf numFmtId="0" fontId="0" fillId="5" borderId="3" xfId="0" applyFill="1" applyBorder="1" applyAlignment="1">
      <alignment horizontal="right" vertical="center" wrapText="1"/>
    </xf>
    <xf numFmtId="41" fontId="27" fillId="5" borderId="3" xfId="44" applyFont="1" applyFill="1" applyBorder="1" applyAlignment="1">
      <alignment horizontal="right" vertical="center"/>
    </xf>
    <xf numFmtId="0" fontId="29" fillId="0" borderId="0" xfId="49" applyFont="1" applyAlignment="1">
      <alignment horizontal="right" vertical="center" indent="1"/>
    </xf>
    <xf numFmtId="0" fontId="29" fillId="0" borderId="0" xfId="49" applyFont="1" applyAlignment="1">
      <alignment horizontal="right" vertical="center"/>
    </xf>
    <xf numFmtId="42" fontId="29" fillId="0" borderId="0" xfId="53" applyFont="1" applyBorder="1" applyAlignment="1">
      <alignment horizontal="center" vertical="center"/>
    </xf>
    <xf numFmtId="0" fontId="29" fillId="0" borderId="0" xfId="49" applyFont="1" applyAlignment="1">
      <alignment horizontal="left" vertical="center" indent="1"/>
    </xf>
    <xf numFmtId="184" fontId="29" fillId="0" borderId="0" xfId="49" applyNumberFormat="1" applyFont="1" applyAlignment="1">
      <alignment horizontal="left" vertical="center" indent="1"/>
    </xf>
    <xf numFmtId="0" fontId="29" fillId="0" borderId="0" xfId="49" applyFont="1" applyAlignment="1">
      <alignment horizontal="center" vertical="center"/>
    </xf>
    <xf numFmtId="184" fontId="29" fillId="0" borderId="0" xfId="49" applyNumberFormat="1" applyFont="1" applyAlignment="1">
      <alignment horizontal="center" vertical="center"/>
    </xf>
    <xf numFmtId="0" fontId="29" fillId="0" borderId="0" xfId="49" applyFont="1" applyAlignment="1">
      <alignment horizontal="left" vertical="center"/>
    </xf>
    <xf numFmtId="0" fontId="35" fillId="0" borderId="0" xfId="49" applyFont="1" applyAlignment="1">
      <alignment horizontal="center" vertical="center"/>
    </xf>
    <xf numFmtId="0" fontId="29" fillId="0" borderId="0" xfId="49" applyFont="1" applyAlignment="1">
      <alignment horizontal="left" vertical="center" indent="3"/>
    </xf>
    <xf numFmtId="0" fontId="34" fillId="0" borderId="0" xfId="49" applyFont="1">
      <alignment vertical="center"/>
    </xf>
    <xf numFmtId="31" fontId="29" fillId="0" borderId="0" xfId="49" applyNumberFormat="1" applyFont="1">
      <alignment vertical="center"/>
    </xf>
    <xf numFmtId="14" fontId="29" fillId="0" borderId="0" xfId="49" applyNumberFormat="1" applyFont="1">
      <alignment vertical="center"/>
    </xf>
    <xf numFmtId="0" fontId="46" fillId="0" borderId="0" xfId="49" applyFont="1" applyAlignment="1">
      <alignment horizontal="center" vertical="center"/>
    </xf>
    <xf numFmtId="0" fontId="39" fillId="0" borderId="0" xfId="49" applyFont="1" applyAlignment="1">
      <alignment horizontal="center" vertical="center"/>
    </xf>
    <xf numFmtId="0" fontId="40" fillId="0" borderId="0" xfId="49" applyFont="1" applyAlignment="1">
      <alignment horizontal="left" vertical="center"/>
    </xf>
    <xf numFmtId="184" fontId="37" fillId="0" borderId="0" xfId="49" applyNumberFormat="1" applyFont="1" applyAlignment="1">
      <alignment horizontal="left" vertical="center"/>
    </xf>
    <xf numFmtId="185" fontId="37" fillId="0" borderId="0" xfId="49" applyNumberFormat="1" applyFont="1">
      <alignment vertical="center"/>
    </xf>
    <xf numFmtId="0" fontId="41" fillId="0" borderId="0" xfId="49" applyFont="1" applyAlignment="1">
      <alignment horizontal="left" vertical="center"/>
    </xf>
    <xf numFmtId="184" fontId="23" fillId="0" borderId="0" xfId="49" applyNumberFormat="1" applyFont="1" applyAlignment="1">
      <alignment horizontal="left" vertical="center"/>
    </xf>
    <xf numFmtId="0" fontId="23" fillId="0" borderId="0" xfId="49" applyFont="1">
      <alignment vertical="center"/>
    </xf>
    <xf numFmtId="0" fontId="37" fillId="0" borderId="0" xfId="49" applyFont="1" applyAlignment="1">
      <alignment horizontal="center" vertical="center"/>
    </xf>
    <xf numFmtId="0" fontId="42" fillId="0" borderId="26" xfId="49" applyFont="1" applyBorder="1" applyAlignment="1">
      <alignment horizontal="center" vertical="center" shrinkToFit="1"/>
    </xf>
    <xf numFmtId="0" fontId="43" fillId="0" borderId="27" xfId="49" applyFont="1" applyBorder="1" applyAlignment="1">
      <alignment horizontal="center" vertical="center" shrinkToFit="1"/>
    </xf>
    <xf numFmtId="0" fontId="42" fillId="0" borderId="27" xfId="49" applyFont="1" applyBorder="1" applyAlignment="1">
      <alignment horizontal="center" vertical="center" shrinkToFit="1"/>
    </xf>
    <xf numFmtId="0" fontId="42" fillId="0" borderId="28" xfId="49" applyFont="1" applyBorder="1" applyAlignment="1">
      <alignment horizontal="center" vertical="center" shrinkToFit="1"/>
    </xf>
    <xf numFmtId="0" fontId="42" fillId="0" borderId="29" xfId="49" applyFont="1" applyBorder="1" applyAlignment="1">
      <alignment horizontal="center" vertical="center" shrinkToFit="1"/>
    </xf>
    <xf numFmtId="0" fontId="42" fillId="0" borderId="3" xfId="49" applyFont="1" applyBorder="1" applyAlignment="1">
      <alignment horizontal="center" vertical="center" shrinkToFit="1"/>
    </xf>
    <xf numFmtId="0" fontId="42" fillId="0" borderId="30" xfId="49" applyFont="1" applyBorder="1" applyAlignment="1">
      <alignment horizontal="center" vertical="center" shrinkToFit="1"/>
    </xf>
    <xf numFmtId="0" fontId="43" fillId="0" borderId="29" xfId="49" applyFont="1" applyBorder="1" applyAlignment="1">
      <alignment horizontal="center" vertical="center" shrinkToFit="1"/>
    </xf>
    <xf numFmtId="0" fontId="42" fillId="0" borderId="31" xfId="49" applyFont="1" applyBorder="1" applyAlignment="1">
      <alignment horizontal="center" vertical="center" shrinkToFit="1"/>
    </xf>
    <xf numFmtId="0" fontId="42" fillId="0" borderId="32" xfId="49" applyFont="1" applyBorder="1" applyAlignment="1">
      <alignment horizontal="center" vertical="center" shrinkToFit="1"/>
    </xf>
    <xf numFmtId="0" fontId="42" fillId="0" borderId="33" xfId="49" applyFont="1" applyBorder="1" applyAlignment="1">
      <alignment horizontal="center" vertical="center" shrinkToFit="1"/>
    </xf>
    <xf numFmtId="0" fontId="43" fillId="0" borderId="3" xfId="49" applyFont="1" applyBorder="1" applyAlignment="1">
      <alignment horizontal="center" vertical="center" shrinkToFit="1"/>
    </xf>
    <xf numFmtId="0" fontId="43" fillId="0" borderId="32" xfId="49" applyFont="1" applyBorder="1" applyAlignment="1">
      <alignment horizontal="center" vertical="center" shrinkToFit="1"/>
    </xf>
    <xf numFmtId="0" fontId="50" fillId="0" borderId="0" xfId="0" applyFont="1">
      <alignment vertical="center"/>
    </xf>
    <xf numFmtId="0" fontId="51" fillId="0" borderId="0" xfId="0" quotePrefix="1" applyFont="1">
      <alignment vertical="center"/>
    </xf>
    <xf numFmtId="0" fontId="51" fillId="0" borderId="0" xfId="0" applyFont="1">
      <alignment vertical="center"/>
    </xf>
    <xf numFmtId="0" fontId="0" fillId="0" borderId="3" xfId="0" applyBorder="1">
      <alignment vertical="center"/>
    </xf>
    <xf numFmtId="0" fontId="53" fillId="0" borderId="0" xfId="0" applyFont="1">
      <alignment vertical="center"/>
    </xf>
    <xf numFmtId="0" fontId="22" fillId="0" borderId="0" xfId="49" applyFont="1" applyAlignment="1">
      <alignment horizontal="center" vertical="center"/>
    </xf>
    <xf numFmtId="0" fontId="45" fillId="0" borderId="0" xfId="49" applyFont="1" applyAlignment="1">
      <alignment horizontal="center" vertical="center"/>
    </xf>
    <xf numFmtId="3" fontId="45" fillId="0" borderId="0" xfId="49" applyNumberFormat="1" applyFont="1" applyAlignment="1">
      <alignment horizontal="center" vertical="center"/>
    </xf>
    <xf numFmtId="0" fontId="2" fillId="0" borderId="0" xfId="49" applyFont="1">
      <alignment vertical="center"/>
    </xf>
    <xf numFmtId="0" fontId="2" fillId="0" borderId="0" xfId="49" applyFont="1" applyAlignment="1">
      <alignment horizontal="left" vertical="center"/>
    </xf>
    <xf numFmtId="0" fontId="2" fillId="0" borderId="0" xfId="49" applyFont="1" applyAlignment="1">
      <alignment horizontal="center" vertical="center"/>
    </xf>
    <xf numFmtId="0" fontId="21" fillId="0" borderId="0" xfId="49" applyFont="1" applyAlignment="1">
      <alignment horizontal="center" vertical="center" wrapText="1"/>
    </xf>
    <xf numFmtId="0" fontId="2" fillId="0" borderId="4" xfId="49" applyFont="1" applyBorder="1" applyAlignment="1">
      <alignment horizontal="center" vertical="center"/>
    </xf>
    <xf numFmtId="0" fontId="2" fillId="0" borderId="4" xfId="49" applyFont="1" applyBorder="1" applyAlignment="1">
      <alignment horizontal="left" vertical="center"/>
    </xf>
    <xf numFmtId="0" fontId="2" fillId="0" borderId="0" xfId="49" applyFont="1" applyAlignment="1">
      <alignment horizontal="distributed" vertical="center"/>
    </xf>
    <xf numFmtId="0" fontId="2" fillId="0" borderId="5" xfId="49" applyFont="1" applyBorder="1" applyAlignment="1">
      <alignment horizontal="left" vertical="center"/>
    </xf>
    <xf numFmtId="0" fontId="2" fillId="0" borderId="6" xfId="49" applyFont="1" applyBorder="1" applyAlignment="1">
      <alignment horizontal="center" vertical="center" wrapText="1"/>
    </xf>
    <xf numFmtId="0" fontId="2" fillId="0" borderId="7" xfId="49" applyFont="1" applyBorder="1" applyAlignment="1">
      <alignment horizontal="center" vertical="center"/>
    </xf>
    <xf numFmtId="0" fontId="2" fillId="0" borderId="8" xfId="49" applyFont="1" applyBorder="1" applyAlignment="1">
      <alignment horizontal="center" vertical="center"/>
    </xf>
    <xf numFmtId="0" fontId="2" fillId="0" borderId="9" xfId="49" applyFont="1" applyBorder="1" applyAlignment="1">
      <alignment horizontal="center" vertical="center"/>
    </xf>
    <xf numFmtId="0" fontId="2" fillId="0" borderId="10" xfId="49" applyFont="1" applyBorder="1" applyAlignment="1">
      <alignment horizontal="center" vertical="center"/>
    </xf>
    <xf numFmtId="0" fontId="2" fillId="0" borderId="11" xfId="49" applyFont="1" applyBorder="1" applyAlignment="1">
      <alignment horizontal="center" vertical="center"/>
    </xf>
    <xf numFmtId="0" fontId="2" fillId="0" borderId="12" xfId="49" applyFont="1" applyBorder="1" applyAlignment="1">
      <alignment horizontal="center" vertical="center"/>
    </xf>
    <xf numFmtId="0" fontId="2" fillId="0" borderId="13" xfId="49" applyFont="1" applyBorder="1" applyAlignment="1">
      <alignment horizontal="center" vertical="center"/>
    </xf>
    <xf numFmtId="0" fontId="2" fillId="0" borderId="14" xfId="49" applyFont="1" applyBorder="1" applyAlignment="1">
      <alignment horizontal="center" vertical="center" wrapText="1"/>
    </xf>
    <xf numFmtId="0" fontId="2" fillId="0" borderId="15" xfId="49" applyFont="1" applyBorder="1" applyAlignment="1">
      <alignment horizontal="center" vertical="center"/>
    </xf>
    <xf numFmtId="0" fontId="2" fillId="0" borderId="14" xfId="49" applyFont="1" applyBorder="1" applyAlignment="1">
      <alignment horizontal="center" vertical="center"/>
    </xf>
    <xf numFmtId="0" fontId="2" fillId="0" borderId="16" xfId="49" applyFont="1" applyBorder="1" applyAlignment="1">
      <alignment horizontal="center" vertical="center"/>
    </xf>
    <xf numFmtId="0" fontId="2" fillId="0" borderId="17" xfId="49" applyFont="1" applyBorder="1" applyAlignment="1">
      <alignment horizontal="center" vertical="center"/>
    </xf>
    <xf numFmtId="0" fontId="2" fillId="0" borderId="7" xfId="49" applyFont="1" applyBorder="1" applyAlignment="1">
      <alignment horizontal="center" vertical="center" wrapText="1"/>
    </xf>
    <xf numFmtId="0" fontId="2" fillId="0" borderId="15" xfId="49" applyFont="1" applyBorder="1" applyAlignment="1">
      <alignment horizontal="center" vertical="center" wrapText="1"/>
    </xf>
    <xf numFmtId="0" fontId="2" fillId="0" borderId="19" xfId="49" applyFont="1" applyBorder="1" applyAlignment="1">
      <alignment horizontal="center" vertical="center"/>
    </xf>
    <xf numFmtId="0" fontId="2" fillId="0" borderId="20" xfId="49" applyFont="1" applyBorder="1" applyAlignment="1">
      <alignment horizontal="center" vertical="center"/>
    </xf>
    <xf numFmtId="0" fontId="26" fillId="0" borderId="4" xfId="49" applyFont="1" applyBorder="1" applyAlignment="1">
      <alignment horizontal="distributed" vertical="center"/>
    </xf>
    <xf numFmtId="0" fontId="26" fillId="0" borderId="4" xfId="49" quotePrefix="1" applyFont="1" applyBorder="1" applyAlignment="1">
      <alignment horizontal="left" vertical="center" wrapText="1"/>
    </xf>
    <xf numFmtId="0" fontId="26" fillId="0" borderId="4" xfId="49" applyFont="1" applyBorder="1" applyAlignment="1">
      <alignment horizontal="left" vertical="center"/>
    </xf>
    <xf numFmtId="0" fontId="2" fillId="0" borderId="18" xfId="49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84" fontId="29" fillId="0" borderId="0" xfId="49" applyNumberFormat="1" applyFont="1" applyAlignment="1">
      <alignment horizontal="center" vertical="center"/>
    </xf>
    <xf numFmtId="0" fontId="29" fillId="0" borderId="0" xfId="49" applyFont="1" applyAlignment="1">
      <alignment horizontal="center" vertical="center"/>
    </xf>
    <xf numFmtId="0" fontId="29" fillId="0" borderId="0" xfId="49" applyFont="1" applyAlignment="1">
      <alignment horizontal="left" vertical="center" indent="6"/>
    </xf>
    <xf numFmtId="0" fontId="36" fillId="0" borderId="0" xfId="49" applyFont="1" applyAlignment="1">
      <alignment horizontal="left" vertical="center" indent="2"/>
    </xf>
    <xf numFmtId="0" fontId="29" fillId="0" borderId="0" xfId="49" applyFont="1" applyAlignment="1">
      <alignment horizontal="left" vertical="center" indent="1"/>
    </xf>
    <xf numFmtId="0" fontId="29" fillId="0" borderId="21" xfId="49" applyFont="1" applyBorder="1" applyAlignment="1">
      <alignment horizontal="right" vertical="center" indent="1"/>
    </xf>
    <xf numFmtId="0" fontId="29" fillId="0" borderId="22" xfId="49" applyFont="1" applyBorder="1" applyAlignment="1">
      <alignment horizontal="right" vertical="center" indent="1"/>
    </xf>
    <xf numFmtId="184" fontId="29" fillId="0" borderId="21" xfId="49" applyNumberFormat="1" applyFont="1" applyBorder="1" applyAlignment="1">
      <alignment horizontal="left" vertical="center" indent="1"/>
    </xf>
    <xf numFmtId="184" fontId="29" fillId="0" borderId="2" xfId="49" applyNumberFormat="1" applyFont="1" applyBorder="1" applyAlignment="1">
      <alignment horizontal="left" vertical="center" indent="1"/>
    </xf>
    <xf numFmtId="184" fontId="29" fillId="0" borderId="22" xfId="49" applyNumberFormat="1" applyFont="1" applyBorder="1" applyAlignment="1">
      <alignment horizontal="left" vertical="center" indent="1"/>
    </xf>
    <xf numFmtId="0" fontId="29" fillId="0" borderId="3" xfId="49" applyFont="1" applyBorder="1" applyAlignment="1">
      <alignment horizontal="right" vertical="center" indent="1"/>
    </xf>
    <xf numFmtId="184" fontId="29" fillId="0" borderId="3" xfId="49" applyNumberFormat="1" applyFont="1" applyBorder="1" applyAlignment="1">
      <alignment horizontal="left" vertical="center" indent="1"/>
    </xf>
    <xf numFmtId="186" fontId="29" fillId="0" borderId="3" xfId="49" applyNumberFormat="1" applyFont="1" applyBorder="1" applyAlignment="1">
      <alignment horizontal="left" vertical="center" indent="1"/>
    </xf>
    <xf numFmtId="186" fontId="29" fillId="0" borderId="21" xfId="49" applyNumberFormat="1" applyFont="1" applyBorder="1" applyAlignment="1">
      <alignment horizontal="left" vertical="center" indent="1"/>
    </xf>
    <xf numFmtId="184" fontId="29" fillId="0" borderId="27" xfId="49" applyNumberFormat="1" applyFont="1" applyBorder="1" applyAlignment="1">
      <alignment horizontal="left" vertical="center" indent="1"/>
    </xf>
    <xf numFmtId="0" fontId="29" fillId="0" borderId="3" xfId="49" applyFont="1" applyBorder="1" applyAlignment="1">
      <alignment horizontal="left" vertical="center" wrapText="1" indent="1"/>
    </xf>
    <xf numFmtId="0" fontId="29" fillId="0" borderId="3" xfId="49" applyFont="1" applyBorder="1" applyAlignment="1">
      <alignment horizontal="left" vertical="center" indent="1"/>
    </xf>
    <xf numFmtId="0" fontId="29" fillId="0" borderId="34" xfId="49" applyFont="1" applyBorder="1" applyAlignment="1">
      <alignment horizontal="left" vertical="center" indent="1"/>
    </xf>
    <xf numFmtId="0" fontId="31" fillId="0" borderId="0" xfId="49" applyFont="1">
      <alignment vertical="center"/>
    </xf>
    <xf numFmtId="0" fontId="32" fillId="0" borderId="0" xfId="49" applyFont="1">
      <alignment vertical="center"/>
    </xf>
    <xf numFmtId="0" fontId="33" fillId="0" borderId="0" xfId="49" applyFont="1" applyAlignment="1">
      <alignment horizontal="center" vertical="center"/>
    </xf>
    <xf numFmtId="0" fontId="29" fillId="0" borderId="0" xfId="49" applyFont="1" applyAlignment="1">
      <alignment horizontal="right" vertical="center"/>
    </xf>
    <xf numFmtId="31" fontId="29" fillId="0" borderId="0" xfId="49" applyNumberFormat="1" applyFont="1" applyAlignment="1">
      <alignment horizontal="center" vertical="center"/>
    </xf>
    <xf numFmtId="0" fontId="48" fillId="0" borderId="0" xfId="49" applyFont="1" applyAlignment="1">
      <alignment horizontal="left" vertical="center"/>
    </xf>
    <xf numFmtId="0" fontId="29" fillId="0" borderId="0" xfId="49" applyFont="1" applyAlignment="1">
      <alignment horizontal="right" vertical="center" indent="1"/>
    </xf>
    <xf numFmtId="186" fontId="29" fillId="0" borderId="0" xfId="49" applyNumberFormat="1" applyFont="1" applyAlignment="1">
      <alignment horizontal="left" vertical="center" indent="1"/>
    </xf>
    <xf numFmtId="0" fontId="29" fillId="0" borderId="0" xfId="49" quotePrefix="1" applyFont="1" applyAlignment="1">
      <alignment horizontal="center" vertical="center"/>
    </xf>
    <xf numFmtId="0" fontId="29" fillId="0" borderId="0" xfId="49" applyFont="1" applyAlignment="1">
      <alignment horizontal="left" vertical="center" wrapText="1" indent="1"/>
    </xf>
    <xf numFmtId="0" fontId="29" fillId="0" borderId="0" xfId="49" applyFont="1" applyAlignment="1">
      <alignment horizontal="distributed" vertical="distributed" indent="2"/>
    </xf>
    <xf numFmtId="0" fontId="47" fillId="0" borderId="0" xfId="49" applyFont="1" applyAlignment="1">
      <alignment horizontal="distributed" vertical="distributed" indent="2"/>
    </xf>
    <xf numFmtId="0" fontId="47" fillId="0" borderId="0" xfId="49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31" fontId="37" fillId="0" borderId="0" xfId="49" applyNumberFormat="1" applyFont="1" applyAlignment="1">
      <alignment horizontal="center" vertical="center"/>
    </xf>
    <xf numFmtId="0" fontId="35" fillId="0" borderId="0" xfId="49" applyFont="1" applyAlignment="1">
      <alignment horizontal="left" vertical="center" indent="1"/>
    </xf>
    <xf numFmtId="0" fontId="44" fillId="0" borderId="0" xfId="49" applyFont="1" applyAlignment="1">
      <alignment horizontal="left" vertical="center" indent="2"/>
    </xf>
    <xf numFmtId="0" fontId="37" fillId="0" borderId="0" xfId="49" applyFont="1" applyAlignment="1">
      <alignment horizontal="center" vertical="center"/>
    </xf>
    <xf numFmtId="0" fontId="38" fillId="0" borderId="0" xfId="49" applyFont="1" applyAlignment="1">
      <alignment horizontal="center" vertical="center"/>
    </xf>
    <xf numFmtId="0" fontId="37" fillId="0" borderId="0" xfId="49" applyFont="1">
      <alignment vertical="center"/>
    </xf>
    <xf numFmtId="184" fontId="37" fillId="0" borderId="0" xfId="49" applyNumberFormat="1" applyFont="1" applyAlignment="1">
      <alignment horizontal="left" vertical="center"/>
    </xf>
  </cellXfs>
  <cellStyles count="54">
    <cellStyle name="_x0014_" xfId="1" xr:uid="{00000000-0005-0000-0000-000000000000}"/>
    <cellStyle name="??&amp;O?&amp;H?_x0008__x000f__x0007_?_x0007__x0001__x0001_" xfId="2" xr:uid="{00000000-0005-0000-0000-000001000000}"/>
    <cellStyle name="??&amp;O?&amp;H?_x0008_??_x0007__x0001__x0001_" xfId="3" xr:uid="{00000000-0005-0000-0000-000002000000}"/>
    <cellStyle name="?W?_laroux" xfId="4" xr:uid="{00000000-0005-0000-0000-000003000000}"/>
    <cellStyle name="’E‰Y [0.00]_laroux" xfId="5" xr:uid="{00000000-0005-0000-0000-000004000000}"/>
    <cellStyle name="’E‰Y_laroux" xfId="6" xr:uid="{00000000-0005-0000-0000-000005000000}"/>
    <cellStyle name="¤@?e_TEST-1 " xfId="7" xr:uid="{00000000-0005-0000-0000-000006000000}"/>
    <cellStyle name="ÅëÈ­ [0]_´ëÇü±¸ " xfId="8" xr:uid="{00000000-0005-0000-0000-000007000000}"/>
    <cellStyle name="AeE­ [0]_INQUIRY ¿μ¾÷AßAø " xfId="9" xr:uid="{00000000-0005-0000-0000-000008000000}"/>
    <cellStyle name="ÅëÈ­_´ëÇü±¸ " xfId="10" xr:uid="{00000000-0005-0000-0000-000009000000}"/>
    <cellStyle name="AeE­_INQUIRY ¿μ¾÷AßAø " xfId="11" xr:uid="{00000000-0005-0000-0000-00000A000000}"/>
    <cellStyle name="ALIGNMENT" xfId="12" xr:uid="{00000000-0005-0000-0000-00000B000000}"/>
    <cellStyle name="ÄÞ¸¶ [0]_´ëÇü±¸ " xfId="13" xr:uid="{00000000-0005-0000-0000-00000C000000}"/>
    <cellStyle name="AÞ¸¶ [0]_INQUIRY ¿μ¾÷AßAø " xfId="14" xr:uid="{00000000-0005-0000-0000-00000D000000}"/>
    <cellStyle name="ÄÞ¸¶_´ëÇü±¸ " xfId="15" xr:uid="{00000000-0005-0000-0000-00000E000000}"/>
    <cellStyle name="AÞ¸¶_INQUIRY ¿μ¾÷AßAø " xfId="16" xr:uid="{00000000-0005-0000-0000-00000F000000}"/>
    <cellStyle name="Ç¥ÁØ_¿¹»ê¿äÃ» " xfId="17" xr:uid="{00000000-0005-0000-0000-000010000000}"/>
    <cellStyle name="C￥AØ_≫c¾÷ºIº° AN°e " xfId="18" xr:uid="{00000000-0005-0000-0000-000011000000}"/>
    <cellStyle name="Comma" xfId="19" xr:uid="{00000000-0005-0000-0000-000012000000}"/>
    <cellStyle name="Comma [0]_ SG&amp;A Bridge " xfId="20" xr:uid="{00000000-0005-0000-0000-000013000000}"/>
    <cellStyle name="Comma_ SG&amp;A Bridge " xfId="21" xr:uid="{00000000-0005-0000-0000-000014000000}"/>
    <cellStyle name="Currency" xfId="22" xr:uid="{00000000-0005-0000-0000-000015000000}"/>
    <cellStyle name="Currency [0]_ SG&amp;A Bridge " xfId="23" xr:uid="{00000000-0005-0000-0000-000016000000}"/>
    <cellStyle name="Currency_ SG&amp;A Bridge " xfId="24" xr:uid="{00000000-0005-0000-0000-000017000000}"/>
    <cellStyle name="Currency1" xfId="25" xr:uid="{00000000-0005-0000-0000-000018000000}"/>
    <cellStyle name="Grey" xfId="26" xr:uid="{00000000-0005-0000-0000-000019000000}"/>
    <cellStyle name="Header1" xfId="27" xr:uid="{00000000-0005-0000-0000-00001A000000}"/>
    <cellStyle name="Header2" xfId="28" xr:uid="{00000000-0005-0000-0000-00001B000000}"/>
    <cellStyle name="Hyperlink_NEGS" xfId="29" xr:uid="{00000000-0005-0000-0000-00001C000000}"/>
    <cellStyle name="Input [yellow]" xfId="30" xr:uid="{00000000-0005-0000-0000-00001D000000}"/>
    <cellStyle name="Normal - Style1" xfId="31" xr:uid="{00000000-0005-0000-0000-00001E000000}"/>
    <cellStyle name="Normal_ SG&amp;A Bridge " xfId="32" xr:uid="{00000000-0005-0000-0000-00001F000000}"/>
    <cellStyle name="Œ…?æ맖?e [0.00]_laroux" xfId="33" xr:uid="{00000000-0005-0000-0000-000020000000}"/>
    <cellStyle name="Œ…?æ맖?e_laroux" xfId="34" xr:uid="{00000000-0005-0000-0000-000021000000}"/>
    <cellStyle name="Percent" xfId="35" xr:uid="{00000000-0005-0000-0000-000022000000}"/>
    <cellStyle name="Percent [2]" xfId="36" xr:uid="{00000000-0005-0000-0000-000023000000}"/>
    <cellStyle name="Percent_2001년투자방향(인천BPU)1" xfId="37" xr:uid="{00000000-0005-0000-0000-000024000000}"/>
    <cellStyle name="뒤에 오는 하이퍼링크_2000년시공현황" xfId="38" xr:uid="{00000000-0005-0000-0000-000025000000}"/>
    <cellStyle name="똿뗦먛귟 [0.00]_PRODUCT DETAIL Q1" xfId="39" xr:uid="{00000000-0005-0000-0000-000026000000}"/>
    <cellStyle name="똿뗦먛귟_PRODUCT DETAIL Q1" xfId="40" xr:uid="{00000000-0005-0000-0000-000027000000}"/>
    <cellStyle name="믅됞 [0.00]_PRODUCT DETAIL Q1" xfId="41" xr:uid="{00000000-0005-0000-0000-000028000000}"/>
    <cellStyle name="믅됞_PRODUCT DETAIL Q1" xfId="42" xr:uid="{00000000-0005-0000-0000-000029000000}"/>
    <cellStyle name="뷭?_BOOKSHIP" xfId="43" xr:uid="{00000000-0005-0000-0000-00002A000000}"/>
    <cellStyle name="쉼표 [0]" xfId="44" builtinId="6"/>
    <cellStyle name="스타일 1" xfId="45" xr:uid="{00000000-0005-0000-0000-00002C000000}"/>
    <cellStyle name="스타일 2" xfId="46" xr:uid="{00000000-0005-0000-0000-00002D000000}"/>
    <cellStyle name="콤마 [0]_ 대    형 " xfId="47" xr:uid="{00000000-0005-0000-0000-00002E000000}"/>
    <cellStyle name="콤마_ 대    형 " xfId="48" xr:uid="{00000000-0005-0000-0000-00002F000000}"/>
    <cellStyle name="통화 [0] 2" xfId="53" xr:uid="{00000000-0005-0000-0000-000030000000}"/>
    <cellStyle name="표준" xfId="0" builtinId="0"/>
    <cellStyle name="표준 2" xfId="49" xr:uid="{00000000-0005-0000-0000-000032000000}"/>
    <cellStyle name="표준 3" xfId="50" xr:uid="{00000000-0005-0000-0000-000033000000}"/>
    <cellStyle name="합계" xfId="51" xr:uid="{00000000-0005-0000-0000-000034000000}"/>
    <cellStyle name="흁" xfId="52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3.jpe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3.jpeg"/><Relationship Id="rId1" Type="http://schemas.openxmlformats.org/officeDocument/2006/relationships/image" Target="../media/image8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9.png"/><Relationship Id="rId5" Type="http://schemas.openxmlformats.org/officeDocument/2006/relationships/image" Target="../media/image3.jpe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9.png"/><Relationship Id="rId5" Type="http://schemas.openxmlformats.org/officeDocument/2006/relationships/image" Target="../media/image3.jpe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132525</xdr:colOff>
      <xdr:row>30</xdr:row>
      <xdr:rowOff>190142</xdr:rowOff>
    </xdr:from>
    <xdr:to>
      <xdr:col>28</xdr:col>
      <xdr:colOff>47406</xdr:colOff>
      <xdr:row>34</xdr:row>
      <xdr:rowOff>240194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BCC6A3-0FCA-0C31-0E51-DE19AD7EB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1390934">
          <a:off x="4505742" y="7876403"/>
          <a:ext cx="1107577" cy="111022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19050</xdr:rowOff>
    </xdr:from>
    <xdr:to>
      <xdr:col>1</xdr:col>
      <xdr:colOff>523875</xdr:colOff>
      <xdr:row>1</xdr:row>
      <xdr:rowOff>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404EB2CF-0897-420A-8BA6-6C69F848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123825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74544</xdr:colOff>
      <xdr:row>31</xdr:row>
      <xdr:rowOff>57978</xdr:rowOff>
    </xdr:from>
    <xdr:to>
      <xdr:col>7</xdr:col>
      <xdr:colOff>853109</xdr:colOff>
      <xdr:row>34</xdr:row>
      <xdr:rowOff>14908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274D84-785B-4C89-A969-0C1D5D2489E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458222">
          <a:off x="5574196" y="8332304"/>
          <a:ext cx="778565" cy="793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152400</xdr:rowOff>
    </xdr:from>
    <xdr:to>
      <xdr:col>9</xdr:col>
      <xdr:colOff>634773</xdr:colOff>
      <xdr:row>190</xdr:row>
      <xdr:rowOff>180975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EC51A9C-04EB-84C8-5E53-FC40C3643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27600"/>
          <a:ext cx="6806973" cy="96678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97</xdr:row>
      <xdr:rowOff>9526</xdr:rowOff>
    </xdr:from>
    <xdr:to>
      <xdr:col>9</xdr:col>
      <xdr:colOff>620112</xdr:colOff>
      <xdr:row>143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70670A4-6B7A-C670-6D54-3AF6EF7C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0335876"/>
          <a:ext cx="6782787" cy="962977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48</xdr:row>
      <xdr:rowOff>76201</xdr:rowOff>
    </xdr:from>
    <xdr:to>
      <xdr:col>9</xdr:col>
      <xdr:colOff>457200</xdr:colOff>
      <xdr:row>95</xdr:row>
      <xdr:rowOff>171451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4639F2-7A3F-67E7-763F-F71909197A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48" r="4203"/>
        <a:stretch>
          <a:fillRect/>
        </a:stretch>
      </xdr:blipFill>
      <xdr:spPr>
        <a:xfrm>
          <a:off x="152400" y="10134601"/>
          <a:ext cx="6477000" cy="9944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9</xdr:col>
      <xdr:colOff>633316</xdr:colOff>
      <xdr:row>47</xdr:row>
      <xdr:rowOff>174625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E1811FF-6D8B-4657-BAB9-E3DCD890E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5250"/>
          <a:ext cx="6820425" cy="9811440"/>
        </a:xfrm>
        <a:prstGeom prst="rect">
          <a:avLst/>
        </a:prstGeom>
      </xdr:spPr>
    </xdr:pic>
    <xdr:clientData/>
  </xdr:twoCellAnchor>
  <xdr:twoCellAnchor editAs="oneCell">
    <xdr:from>
      <xdr:col>6</xdr:col>
      <xdr:colOff>505726</xdr:colOff>
      <xdr:row>35</xdr:row>
      <xdr:rowOff>171986</xdr:rowOff>
    </xdr:from>
    <xdr:to>
      <xdr:col>9</xdr:col>
      <xdr:colOff>430696</xdr:colOff>
      <xdr:row>37</xdr:row>
      <xdr:rowOff>172221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CC3E746-A1D0-D55C-EB8E-B5079ACC5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alphaModFix amt="74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465" y="7419269"/>
          <a:ext cx="1987340" cy="414365"/>
        </a:xfrm>
        <a:prstGeom prst="rect">
          <a:avLst/>
        </a:prstGeom>
      </xdr:spPr>
    </xdr:pic>
    <xdr:clientData/>
  </xdr:twoCellAnchor>
  <xdr:twoCellAnchor editAs="absolute">
    <xdr:from>
      <xdr:col>8</xdr:col>
      <xdr:colOff>472108</xdr:colOff>
      <xdr:row>34</xdr:row>
      <xdr:rowOff>198783</xdr:rowOff>
    </xdr:from>
    <xdr:to>
      <xdr:col>9</xdr:col>
      <xdr:colOff>563216</xdr:colOff>
      <xdr:row>38</xdr:row>
      <xdr:rowOff>157370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4E580FD-80E7-4818-9D58-6A6F2DD9DA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17004">
          <a:off x="5971760" y="7239000"/>
          <a:ext cx="778565" cy="78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6</xdr:col>
      <xdr:colOff>165651</xdr:colOff>
      <xdr:row>77</xdr:row>
      <xdr:rowOff>168965</xdr:rowOff>
    </xdr:from>
    <xdr:to>
      <xdr:col>9</xdr:col>
      <xdr:colOff>223141</xdr:colOff>
      <xdr:row>81</xdr:row>
      <xdr:rowOff>127553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3AF317C7-E7CC-0783-9FA5-CCA0FF3107E3}"/>
            </a:ext>
          </a:extLst>
        </xdr:cNvPr>
        <xdr:cNvGrpSpPr/>
      </xdr:nvGrpSpPr>
      <xdr:grpSpPr>
        <a:xfrm>
          <a:off x="4365414" y="16482623"/>
          <a:ext cx="2158324" cy="804789"/>
          <a:chOff x="4480890" y="15848772"/>
          <a:chExt cx="2119860" cy="786848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F61ED367-86C5-4A69-A8B0-D35064FA30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AB6809F5-CB26-45B0-847A-2514A057E9D7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472108</xdr:colOff>
      <xdr:row>130</xdr:row>
      <xdr:rowOff>91109</xdr:rowOff>
    </xdr:from>
    <xdr:to>
      <xdr:col>9</xdr:col>
      <xdr:colOff>529598</xdr:colOff>
      <xdr:row>134</xdr:row>
      <xdr:rowOff>49696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933D3234-465E-4926-817F-2B8A1B11B5C7}"/>
            </a:ext>
          </a:extLst>
        </xdr:cNvPr>
        <xdr:cNvGrpSpPr/>
      </xdr:nvGrpSpPr>
      <xdr:grpSpPr>
        <a:xfrm>
          <a:off x="4679110" y="27630551"/>
          <a:ext cx="2156800" cy="806312"/>
          <a:chOff x="4480890" y="15848772"/>
          <a:chExt cx="2119860" cy="786848"/>
        </a:xfrm>
      </xdr:grpSpPr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63616277-6E2B-FA8B-F22C-59FDD8D66E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5D0B8145-6AA1-0581-EC99-D171A882FDD5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347870</xdr:colOff>
      <xdr:row>181</xdr:row>
      <xdr:rowOff>107674</xdr:rowOff>
    </xdr:from>
    <xdr:to>
      <xdr:col>9</xdr:col>
      <xdr:colOff>405360</xdr:colOff>
      <xdr:row>185</xdr:row>
      <xdr:rowOff>66261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61324B61-6072-475E-94A2-DCCF7CCBB781}"/>
            </a:ext>
          </a:extLst>
        </xdr:cNvPr>
        <xdr:cNvGrpSpPr/>
      </xdr:nvGrpSpPr>
      <xdr:grpSpPr>
        <a:xfrm>
          <a:off x="4552205" y="38451895"/>
          <a:ext cx="2156800" cy="804407"/>
          <a:chOff x="4480890" y="15848772"/>
          <a:chExt cx="2119860" cy="786848"/>
        </a:xfrm>
      </xdr:grpSpPr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2A4A4F69-8870-3657-1AC0-67341943A3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BC599646-60EF-2F28-B003-E9B9F9D06AF8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505726</xdr:colOff>
      <xdr:row>35</xdr:row>
      <xdr:rowOff>171986</xdr:rowOff>
    </xdr:from>
    <xdr:to>
      <xdr:col>9</xdr:col>
      <xdr:colOff>430696</xdr:colOff>
      <xdr:row>37</xdr:row>
      <xdr:rowOff>172221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32FA43-307B-4F25-B2A0-D5BA0698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74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0526" y="7506236"/>
          <a:ext cx="1982370" cy="419335"/>
        </a:xfrm>
        <a:prstGeom prst="rect">
          <a:avLst/>
        </a:prstGeom>
      </xdr:spPr>
    </xdr:pic>
    <xdr:clientData/>
  </xdr:twoCellAnchor>
  <xdr:twoCellAnchor editAs="absolute">
    <xdr:from>
      <xdr:col>8</xdr:col>
      <xdr:colOff>472108</xdr:colOff>
      <xdr:row>34</xdr:row>
      <xdr:rowOff>198783</xdr:rowOff>
    </xdr:from>
    <xdr:to>
      <xdr:col>9</xdr:col>
      <xdr:colOff>563216</xdr:colOff>
      <xdr:row>38</xdr:row>
      <xdr:rowOff>157370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F791024-C8C7-4445-9E4C-BB91B81D56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17004">
          <a:off x="5958508" y="7323483"/>
          <a:ext cx="776908" cy="796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6</xdr:col>
      <xdr:colOff>165651</xdr:colOff>
      <xdr:row>77</xdr:row>
      <xdr:rowOff>168965</xdr:rowOff>
    </xdr:from>
    <xdr:to>
      <xdr:col>9</xdr:col>
      <xdr:colOff>223141</xdr:colOff>
      <xdr:row>81</xdr:row>
      <xdr:rowOff>127553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7E274AAE-9042-4B93-BEBE-874646B8BA31}"/>
            </a:ext>
          </a:extLst>
        </xdr:cNvPr>
        <xdr:cNvGrpSpPr/>
      </xdr:nvGrpSpPr>
      <xdr:grpSpPr>
        <a:xfrm>
          <a:off x="4280451" y="16304315"/>
          <a:ext cx="2114890" cy="796788"/>
          <a:chOff x="4480890" y="15848772"/>
          <a:chExt cx="2119860" cy="786848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7C581D7D-933A-808D-6939-FBDEBEC5DA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8E40DB2E-3D95-585A-F120-0EC0E3574957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472108</xdr:colOff>
      <xdr:row>130</xdr:row>
      <xdr:rowOff>91109</xdr:rowOff>
    </xdr:from>
    <xdr:to>
      <xdr:col>9</xdr:col>
      <xdr:colOff>529598</xdr:colOff>
      <xdr:row>134</xdr:row>
      <xdr:rowOff>49696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285769AA-ABF6-4C2F-A620-FE6ED9BA16FC}"/>
            </a:ext>
          </a:extLst>
        </xdr:cNvPr>
        <xdr:cNvGrpSpPr/>
      </xdr:nvGrpSpPr>
      <xdr:grpSpPr>
        <a:xfrm>
          <a:off x="4586908" y="27332609"/>
          <a:ext cx="2114890" cy="796787"/>
          <a:chOff x="4480890" y="15848772"/>
          <a:chExt cx="2119860" cy="786848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F95158DF-DB6A-CC9D-4468-038BEE394F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7CF9D861-4F86-0B83-F15F-DDA924E1C53C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0</xdr:colOff>
      <xdr:row>96</xdr:row>
      <xdr:rowOff>47625</xdr:rowOff>
    </xdr:from>
    <xdr:to>
      <xdr:col>9</xdr:col>
      <xdr:colOff>569379</xdr:colOff>
      <xdr:row>141</xdr:row>
      <xdr:rowOff>171450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EE19075-EF37-437B-8F8A-22F221446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164425"/>
          <a:ext cx="6741579" cy="9553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47625</xdr:rowOff>
    </xdr:from>
    <xdr:to>
      <xdr:col>9</xdr:col>
      <xdr:colOff>680198</xdr:colOff>
      <xdr:row>94</xdr:row>
      <xdr:rowOff>95250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2677ED60-6F04-41CB-996D-7B696458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106025"/>
          <a:ext cx="6852398" cy="96869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9</xdr:col>
      <xdr:colOff>646891</xdr:colOff>
      <xdr:row>45</xdr:row>
      <xdr:rowOff>180975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5448346-0908-4F21-A055-94B8D0733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0"/>
          <a:ext cx="6800041" cy="9610725"/>
        </a:xfrm>
        <a:prstGeom prst="rect">
          <a:avLst/>
        </a:prstGeom>
      </xdr:spPr>
    </xdr:pic>
    <xdr:clientData/>
  </xdr:twoCellAnchor>
  <xdr:twoCellAnchor editAs="oneCell">
    <xdr:from>
      <xdr:col>6</xdr:col>
      <xdr:colOff>439051</xdr:colOff>
      <xdr:row>40</xdr:row>
      <xdr:rowOff>48161</xdr:rowOff>
    </xdr:from>
    <xdr:to>
      <xdr:col>9</xdr:col>
      <xdr:colOff>364021</xdr:colOff>
      <xdr:row>42</xdr:row>
      <xdr:rowOff>48396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CC13416B-0559-4ADF-AC72-08201A2B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74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3851" y="8430161"/>
          <a:ext cx="1982370" cy="419335"/>
        </a:xfrm>
        <a:prstGeom prst="rect">
          <a:avLst/>
        </a:prstGeom>
      </xdr:spPr>
    </xdr:pic>
    <xdr:clientData/>
  </xdr:twoCellAnchor>
  <xdr:twoCellAnchor editAs="absolute">
    <xdr:from>
      <xdr:col>8</xdr:col>
      <xdr:colOff>405433</xdr:colOff>
      <xdr:row>39</xdr:row>
      <xdr:rowOff>74958</xdr:rowOff>
    </xdr:from>
    <xdr:to>
      <xdr:col>9</xdr:col>
      <xdr:colOff>496541</xdr:colOff>
      <xdr:row>43</xdr:row>
      <xdr:rowOff>33545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714B9682-CE83-462A-8C0D-F0912DF180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17004">
          <a:off x="5891833" y="8247408"/>
          <a:ext cx="776908" cy="796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6</xdr:col>
      <xdr:colOff>165651</xdr:colOff>
      <xdr:row>77</xdr:row>
      <xdr:rowOff>7040</xdr:rowOff>
    </xdr:from>
    <xdr:to>
      <xdr:col>9</xdr:col>
      <xdr:colOff>223141</xdr:colOff>
      <xdr:row>80</xdr:row>
      <xdr:rowOff>175178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CF81CA64-CD2C-4A0E-A3F4-FD22CCA5A7B3}"/>
            </a:ext>
          </a:extLst>
        </xdr:cNvPr>
        <xdr:cNvGrpSpPr/>
      </xdr:nvGrpSpPr>
      <xdr:grpSpPr>
        <a:xfrm>
          <a:off x="4280451" y="16142390"/>
          <a:ext cx="2114890" cy="796788"/>
          <a:chOff x="4480890" y="15848772"/>
          <a:chExt cx="2119860" cy="786848"/>
        </a:xfrm>
      </xdr:grpSpPr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854685A8-346A-224D-C464-763ACE57BF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24" name="그림 23">
            <a:extLst>
              <a:ext uri="{FF2B5EF4-FFF2-40B4-BE49-F238E27FC236}">
                <a16:creationId xmlns:a16="http://schemas.microsoft.com/office/drawing/2014/main" id="{702A8C6D-FE05-F989-3C7B-E53615E3983F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291133</xdr:colOff>
      <xdr:row>134</xdr:row>
      <xdr:rowOff>148259</xdr:rowOff>
    </xdr:from>
    <xdr:to>
      <xdr:col>9</xdr:col>
      <xdr:colOff>348623</xdr:colOff>
      <xdr:row>138</xdr:row>
      <xdr:rowOff>106846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79BFF72D-74FA-4C8B-BFF3-78637CD67EC3}"/>
            </a:ext>
          </a:extLst>
        </xdr:cNvPr>
        <xdr:cNvGrpSpPr/>
      </xdr:nvGrpSpPr>
      <xdr:grpSpPr>
        <a:xfrm>
          <a:off x="4405933" y="28227959"/>
          <a:ext cx="2114890" cy="796787"/>
          <a:chOff x="4480890" y="15848772"/>
          <a:chExt cx="2119860" cy="786848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A8506D34-3200-195F-0A91-D99C75B908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27" name="그림 26">
            <a:extLst>
              <a:ext uri="{FF2B5EF4-FFF2-40B4-BE49-F238E27FC236}">
                <a16:creationId xmlns:a16="http://schemas.microsoft.com/office/drawing/2014/main" id="{AB3C6027-8B57-3E03-D151-82B08EA23ACD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97</xdr:row>
      <xdr:rowOff>95250</xdr:rowOff>
    </xdr:from>
    <xdr:to>
      <xdr:col>9</xdr:col>
      <xdr:colOff>627705</xdr:colOff>
      <xdr:row>142</xdr:row>
      <xdr:rowOff>180975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8E05BF2-FFF4-ED9F-6E00-4B84B38FC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20421600"/>
          <a:ext cx="6742754" cy="9515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142875</xdr:rowOff>
    </xdr:from>
    <xdr:to>
      <xdr:col>9</xdr:col>
      <xdr:colOff>680409</xdr:colOff>
      <xdr:row>94</xdr:row>
      <xdr:rowOff>57150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02EBDD5-D196-1B1E-C0CB-0D089BCBC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91725"/>
          <a:ext cx="6852609" cy="976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85726</xdr:rowOff>
    </xdr:from>
    <xdr:to>
      <xdr:col>9</xdr:col>
      <xdr:colOff>593896</xdr:colOff>
      <xdr:row>46</xdr:row>
      <xdr:rowOff>180975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3B3DB91-80D4-9F7C-F9E6-8AC51743A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5276"/>
          <a:ext cx="6766096" cy="9524999"/>
        </a:xfrm>
        <a:prstGeom prst="rect">
          <a:avLst/>
        </a:prstGeom>
      </xdr:spPr>
    </xdr:pic>
    <xdr:clientData/>
  </xdr:twoCellAnchor>
  <xdr:twoCellAnchor editAs="oneCell">
    <xdr:from>
      <xdr:col>6</xdr:col>
      <xdr:colOff>239026</xdr:colOff>
      <xdr:row>42</xdr:row>
      <xdr:rowOff>48161</xdr:rowOff>
    </xdr:from>
    <xdr:to>
      <xdr:col>9</xdr:col>
      <xdr:colOff>163996</xdr:colOff>
      <xdr:row>44</xdr:row>
      <xdr:rowOff>48396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294A1D-F066-4036-AAA4-644B3583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74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3826" y="8849261"/>
          <a:ext cx="1982370" cy="419335"/>
        </a:xfrm>
        <a:prstGeom prst="rect">
          <a:avLst/>
        </a:prstGeom>
      </xdr:spPr>
    </xdr:pic>
    <xdr:clientData/>
  </xdr:twoCellAnchor>
  <xdr:twoCellAnchor editAs="absolute">
    <xdr:from>
      <xdr:col>8</xdr:col>
      <xdr:colOff>205408</xdr:colOff>
      <xdr:row>41</xdr:row>
      <xdr:rowOff>74958</xdr:rowOff>
    </xdr:from>
    <xdr:to>
      <xdr:col>9</xdr:col>
      <xdr:colOff>296516</xdr:colOff>
      <xdr:row>45</xdr:row>
      <xdr:rowOff>33545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8A0ED5-3A54-41B9-9056-2F16613F88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17004">
          <a:off x="5691808" y="8666508"/>
          <a:ext cx="776908" cy="796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6</xdr:col>
      <xdr:colOff>165651</xdr:colOff>
      <xdr:row>77</xdr:row>
      <xdr:rowOff>168965</xdr:rowOff>
    </xdr:from>
    <xdr:to>
      <xdr:col>9</xdr:col>
      <xdr:colOff>223141</xdr:colOff>
      <xdr:row>81</xdr:row>
      <xdr:rowOff>127553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E8796F14-259F-462F-81CE-86EF46B2F85B}"/>
            </a:ext>
          </a:extLst>
        </xdr:cNvPr>
        <xdr:cNvGrpSpPr/>
      </xdr:nvGrpSpPr>
      <xdr:grpSpPr>
        <a:xfrm>
          <a:off x="4365414" y="16482623"/>
          <a:ext cx="2158324" cy="804789"/>
          <a:chOff x="4480890" y="15848772"/>
          <a:chExt cx="2119860" cy="786848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B1666FFC-BF0A-BFD3-D455-7E3F4A9089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6CC534DB-6708-7748-43F4-A59F2FB22DC7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224458</xdr:colOff>
      <xdr:row>135</xdr:row>
      <xdr:rowOff>186359</xdr:rowOff>
    </xdr:from>
    <xdr:to>
      <xdr:col>9</xdr:col>
      <xdr:colOff>281948</xdr:colOff>
      <xdr:row>139</xdr:row>
      <xdr:rowOff>144946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1E1E51D3-B3CE-48BB-84D3-1B919DFCA1B6}"/>
            </a:ext>
          </a:extLst>
        </xdr:cNvPr>
        <xdr:cNvGrpSpPr/>
      </xdr:nvGrpSpPr>
      <xdr:grpSpPr>
        <a:xfrm>
          <a:off x="4426126" y="28785743"/>
          <a:ext cx="2156800" cy="806312"/>
          <a:chOff x="4480890" y="15848772"/>
          <a:chExt cx="2119860" cy="786848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D70B4B26-00E1-C168-DC06-402F1551E7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5636CCE6-B8F7-C8F0-5B67-36CE68F2FB1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95026</xdr:rowOff>
    </xdr:from>
    <xdr:to>
      <xdr:col>9</xdr:col>
      <xdr:colOff>659712</xdr:colOff>
      <xdr:row>46</xdr:row>
      <xdr:rowOff>49484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7147F77-CE74-1ED8-FBC1-374801150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95026"/>
          <a:ext cx="6784286" cy="959375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48</xdr:row>
      <xdr:rowOff>95132</xdr:rowOff>
    </xdr:from>
    <xdr:to>
      <xdr:col>9</xdr:col>
      <xdr:colOff>659712</xdr:colOff>
      <xdr:row>94</xdr:row>
      <xdr:rowOff>85725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6754493-287A-B870-E425-E507DC929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6" y="10153532"/>
          <a:ext cx="6784286" cy="962989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96</xdr:row>
      <xdr:rowOff>95132</xdr:rowOff>
    </xdr:from>
    <xdr:to>
      <xdr:col>9</xdr:col>
      <xdr:colOff>650680</xdr:colOff>
      <xdr:row>142</xdr:row>
      <xdr:rowOff>85725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E97533B-F86C-90D0-5777-1AC80972B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6" y="20211932"/>
          <a:ext cx="6775254" cy="9629893"/>
        </a:xfrm>
        <a:prstGeom prst="rect">
          <a:avLst/>
        </a:prstGeom>
      </xdr:spPr>
    </xdr:pic>
    <xdr:clientData/>
  </xdr:twoCellAnchor>
  <xdr:twoCellAnchor editAs="oneCell">
    <xdr:from>
      <xdr:col>6</xdr:col>
      <xdr:colOff>439051</xdr:colOff>
      <xdr:row>41</xdr:row>
      <xdr:rowOff>536</xdr:rowOff>
    </xdr:from>
    <xdr:to>
      <xdr:col>9</xdr:col>
      <xdr:colOff>364021</xdr:colOff>
      <xdr:row>43</xdr:row>
      <xdr:rowOff>771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451591F-08F5-4C5C-91B7-CD2C72290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74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3851" y="8592086"/>
          <a:ext cx="1982370" cy="419335"/>
        </a:xfrm>
        <a:prstGeom prst="rect">
          <a:avLst/>
        </a:prstGeom>
      </xdr:spPr>
    </xdr:pic>
    <xdr:clientData/>
  </xdr:twoCellAnchor>
  <xdr:twoCellAnchor editAs="absolute">
    <xdr:from>
      <xdr:col>8</xdr:col>
      <xdr:colOff>405433</xdr:colOff>
      <xdr:row>40</xdr:row>
      <xdr:rowOff>27333</xdr:rowOff>
    </xdr:from>
    <xdr:to>
      <xdr:col>9</xdr:col>
      <xdr:colOff>496541</xdr:colOff>
      <xdr:row>43</xdr:row>
      <xdr:rowOff>195470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35AD50-FA3D-4A0B-BDFB-45DA20EC1A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17004">
          <a:off x="5891833" y="8409333"/>
          <a:ext cx="776908" cy="796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6</xdr:col>
      <xdr:colOff>165651</xdr:colOff>
      <xdr:row>77</xdr:row>
      <xdr:rowOff>168965</xdr:rowOff>
    </xdr:from>
    <xdr:to>
      <xdr:col>9</xdr:col>
      <xdr:colOff>223141</xdr:colOff>
      <xdr:row>81</xdr:row>
      <xdr:rowOff>127553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58351E65-186D-4DFE-83A0-87EAEE29D0AF}"/>
            </a:ext>
          </a:extLst>
        </xdr:cNvPr>
        <xdr:cNvGrpSpPr/>
      </xdr:nvGrpSpPr>
      <xdr:grpSpPr>
        <a:xfrm>
          <a:off x="4280451" y="16304315"/>
          <a:ext cx="2114890" cy="796788"/>
          <a:chOff x="4480890" y="15848772"/>
          <a:chExt cx="2119860" cy="786848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4DCB7F9D-1386-2509-9EB9-7CD081A33D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8826F63B-7189-7BA5-16A8-B8469BD940B1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291133</xdr:colOff>
      <xdr:row>135</xdr:row>
      <xdr:rowOff>100634</xdr:rowOff>
    </xdr:from>
    <xdr:to>
      <xdr:col>9</xdr:col>
      <xdr:colOff>348623</xdr:colOff>
      <xdr:row>139</xdr:row>
      <xdr:rowOff>59221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B3FE2334-50A9-4251-BFDE-E34F01ACCED6}"/>
            </a:ext>
          </a:extLst>
        </xdr:cNvPr>
        <xdr:cNvGrpSpPr/>
      </xdr:nvGrpSpPr>
      <xdr:grpSpPr>
        <a:xfrm>
          <a:off x="4405933" y="28389884"/>
          <a:ext cx="2114890" cy="796787"/>
          <a:chOff x="4480890" y="15848772"/>
          <a:chExt cx="2119860" cy="786848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BE690F78-7BB2-AFCA-4F6B-84335A8EDB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alphaModFix amt="7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0890" y="16029041"/>
            <a:ext cx="1987340" cy="414365"/>
          </a:xfrm>
          <a:prstGeom prst="rect">
            <a:avLst/>
          </a:prstGeom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2E3BB64D-42DA-9229-3F4C-57DF01C0CBCE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317004">
            <a:off x="5822185" y="15848772"/>
            <a:ext cx="778565" cy="7868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19050</xdr:rowOff>
    </xdr:from>
    <xdr:to>
      <xdr:col>1</xdr:col>
      <xdr:colOff>523875</xdr:colOff>
      <xdr:row>1</xdr:row>
      <xdr:rowOff>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B6CD8698-728F-45DC-8225-86C895BD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1240321" cy="345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24848</xdr:colOff>
      <xdr:row>23</xdr:row>
      <xdr:rowOff>91108</xdr:rowOff>
    </xdr:from>
    <xdr:to>
      <xdr:col>7</xdr:col>
      <xdr:colOff>803413</xdr:colOff>
      <xdr:row>26</xdr:row>
      <xdr:rowOff>41413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FF70A4-EC2E-4928-AF85-40FFA88151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391649">
          <a:off x="5524500" y="7735956"/>
          <a:ext cx="778565" cy="78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19050</xdr:rowOff>
    </xdr:from>
    <xdr:to>
      <xdr:col>1</xdr:col>
      <xdr:colOff>523875</xdr:colOff>
      <xdr:row>1</xdr:row>
      <xdr:rowOff>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BAED9525-A664-496B-9129-3B0EE525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123825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57978</xdr:colOff>
      <xdr:row>24</xdr:row>
      <xdr:rowOff>99392</xdr:rowOff>
    </xdr:from>
    <xdr:to>
      <xdr:col>7</xdr:col>
      <xdr:colOff>836543</xdr:colOff>
      <xdr:row>27</xdr:row>
      <xdr:rowOff>49697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D78085B-5273-42EB-9322-1158497B829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713319">
          <a:off x="5557630" y="7363240"/>
          <a:ext cx="778565" cy="78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91108</xdr:colOff>
      <xdr:row>0</xdr:row>
      <xdr:rowOff>0</xdr:rowOff>
    </xdr:from>
    <xdr:to>
      <xdr:col>7</xdr:col>
      <xdr:colOff>1310323</xdr:colOff>
      <xdr:row>34</xdr:row>
      <xdr:rowOff>124239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F61E29F-4E6A-C2DE-581A-C5BECD847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08" y="0"/>
          <a:ext cx="6718867" cy="99225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8</xdr:row>
      <xdr:rowOff>9525</xdr:rowOff>
    </xdr:from>
    <xdr:to>
      <xdr:col>12</xdr:col>
      <xdr:colOff>1533525</xdr:colOff>
      <xdr:row>36</xdr:row>
      <xdr:rowOff>276225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16D0D1D6-0D6D-4713-83F2-9470F043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33525"/>
          <a:ext cx="9334500" cy="560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123825</xdr:rowOff>
    </xdr:from>
    <xdr:to>
      <xdr:col>13</xdr:col>
      <xdr:colOff>9525</xdr:colOff>
      <xdr:row>37</xdr:row>
      <xdr:rowOff>19050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8D492A44-2AB5-4FAD-ACE4-E41077037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7325"/>
          <a:ext cx="9763125" cy="579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0</xdr:rowOff>
    </xdr:from>
    <xdr:to>
      <xdr:col>12</xdr:col>
      <xdr:colOff>1695450</xdr:colOff>
      <xdr:row>34</xdr:row>
      <xdr:rowOff>134967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482768-1FF7-4E83-9243-F0F11DC0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524000"/>
          <a:ext cx="9677400" cy="50879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847725</xdr:colOff>
      <xdr:row>24</xdr:row>
      <xdr:rowOff>66675</xdr:rowOff>
    </xdr:from>
    <xdr:to>
      <xdr:col>6</xdr:col>
      <xdr:colOff>102290</xdr:colOff>
      <xdr:row>27</xdr:row>
      <xdr:rowOff>15323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A81FAA3-25C3-4ED6-BBC7-6E8E5AEEC22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8105775"/>
          <a:ext cx="778565" cy="78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10"/>
  <sheetViews>
    <sheetView tabSelected="1" workbookViewId="0">
      <selection activeCell="C12" sqref="C12"/>
    </sheetView>
  </sheetViews>
  <sheetFormatPr defaultRowHeight="16.5"/>
  <cols>
    <col min="1" max="1" width="13.75" bestFit="1" customWidth="1"/>
    <col min="2" max="2" width="22" customWidth="1"/>
    <col min="3" max="3" width="18.375" customWidth="1"/>
    <col min="4" max="4" width="20" bestFit="1" customWidth="1"/>
    <col min="6" max="6" width="13.75" customWidth="1"/>
    <col min="7" max="7" width="22" customWidth="1"/>
    <col min="8" max="8" width="18.375" customWidth="1"/>
    <col min="9" max="9" width="20" customWidth="1"/>
    <col min="11" max="11" width="13.75" customWidth="1"/>
    <col min="12" max="12" width="22" customWidth="1"/>
    <col min="13" max="13" width="18.375" customWidth="1"/>
    <col min="14" max="14" width="20" customWidth="1"/>
  </cols>
  <sheetData>
    <row r="1" spans="1:14" ht="16.5" customHeight="1">
      <c r="A1" s="16" t="s">
        <v>60</v>
      </c>
      <c r="B1" s="93" t="s">
        <v>516</v>
      </c>
      <c r="C1" s="93"/>
      <c r="D1" s="93"/>
      <c r="F1" t="str">
        <f>VLOOKUP(B8,data!A:B,2,0)</f>
        <v>철제가로등주</v>
      </c>
      <c r="J1" t="s">
        <v>66</v>
      </c>
      <c r="K1" t="s">
        <v>68</v>
      </c>
    </row>
    <row r="2" spans="1:14" ht="16.5" customHeight="1">
      <c r="A2" s="16" t="s">
        <v>71</v>
      </c>
      <c r="B2" s="17" t="s">
        <v>515</v>
      </c>
      <c r="C2" s="16" t="s">
        <v>61</v>
      </c>
      <c r="D2" s="17" t="s">
        <v>514</v>
      </c>
      <c r="J2" t="s">
        <v>72</v>
      </c>
      <c r="K2" t="s">
        <v>73</v>
      </c>
    </row>
    <row r="3" spans="1:14" ht="16.5" customHeight="1">
      <c r="A3" s="16" t="s">
        <v>74</v>
      </c>
      <c r="B3" s="18">
        <v>45846</v>
      </c>
      <c r="C3" s="16" t="s">
        <v>75</v>
      </c>
      <c r="D3" s="18">
        <v>46380</v>
      </c>
    </row>
    <row r="4" spans="1:14" ht="16.5" customHeight="1">
      <c r="A4" s="16" t="s">
        <v>63</v>
      </c>
      <c r="B4" s="18">
        <v>46107</v>
      </c>
      <c r="C4" s="16" t="s">
        <v>64</v>
      </c>
      <c r="D4" s="16" t="str">
        <f>CONCATENATE("관리 제 ",TEXT(B4,"yy"),"-",TEXT(B4,"mm"),TEXT(B4,"dd"),IF(LEN(D5)&lt;2,"0"&amp;D5&amp;"호",D5&amp;"호"))</f>
        <v>관리 제 26-032603호</v>
      </c>
    </row>
    <row r="5" spans="1:14" ht="16.5" customHeight="1">
      <c r="A5" s="16" t="s">
        <v>111</v>
      </c>
      <c r="B5" s="17">
        <v>3</v>
      </c>
      <c r="C5" s="16" t="s">
        <v>76</v>
      </c>
      <c r="D5" s="17">
        <v>3</v>
      </c>
    </row>
    <row r="6" spans="1:14" ht="16.5" customHeight="1">
      <c r="A6" s="16" t="s">
        <v>62</v>
      </c>
      <c r="B6" s="19" t="s">
        <v>494</v>
      </c>
      <c r="C6" s="16" t="s">
        <v>77</v>
      </c>
      <c r="D6" s="17">
        <v>4088300513</v>
      </c>
    </row>
    <row r="7" spans="1:14" ht="16.5" customHeight="1">
      <c r="A7" s="16" t="s">
        <v>65</v>
      </c>
      <c r="B7" s="17" t="s">
        <v>78</v>
      </c>
      <c r="C7" s="16" t="s">
        <v>67</v>
      </c>
      <c r="D7" s="17" t="s">
        <v>82</v>
      </c>
      <c r="F7" s="94" t="s">
        <v>112</v>
      </c>
      <c r="G7" s="94"/>
      <c r="H7" s="94"/>
      <c r="I7" s="94"/>
      <c r="K7" s="94" t="s">
        <v>113</v>
      </c>
      <c r="L7" s="94"/>
      <c r="M7" s="94"/>
      <c r="N7" s="94"/>
    </row>
    <row r="8" spans="1:14" ht="16.5" customHeight="1">
      <c r="A8" s="16" t="s">
        <v>69</v>
      </c>
      <c r="B8" s="17" t="s">
        <v>517</v>
      </c>
      <c r="C8" s="16" t="s">
        <v>79</v>
      </c>
      <c r="D8" s="20">
        <v>671000</v>
      </c>
      <c r="F8" s="16" t="s">
        <v>69</v>
      </c>
      <c r="G8" s="17" t="s">
        <v>518</v>
      </c>
      <c r="H8" s="16" t="s">
        <v>79</v>
      </c>
      <c r="I8" s="20">
        <v>722000</v>
      </c>
      <c r="K8" s="16" t="s">
        <v>69</v>
      </c>
      <c r="L8" s="17" t="s">
        <v>519</v>
      </c>
      <c r="M8" s="16" t="s">
        <v>79</v>
      </c>
      <c r="N8" s="20">
        <v>61000</v>
      </c>
    </row>
    <row r="9" spans="1:14">
      <c r="A9" s="16" t="s">
        <v>80</v>
      </c>
      <c r="B9" s="20">
        <v>9</v>
      </c>
      <c r="C9" s="16" t="s">
        <v>81</v>
      </c>
      <c r="D9" s="20">
        <v>47690</v>
      </c>
      <c r="F9" s="16" t="s">
        <v>80</v>
      </c>
      <c r="G9" s="20">
        <v>4</v>
      </c>
      <c r="H9" s="16" t="s">
        <v>81</v>
      </c>
      <c r="I9" s="20"/>
      <c r="K9" s="16" t="s">
        <v>80</v>
      </c>
      <c r="L9" s="20">
        <v>13</v>
      </c>
      <c r="M9" s="16" t="s">
        <v>81</v>
      </c>
      <c r="N9" s="20"/>
    </row>
    <row r="10" spans="1:14">
      <c r="A10" s="16" t="s">
        <v>84</v>
      </c>
      <c r="B10" s="16" t="s">
        <v>496</v>
      </c>
      <c r="C10" s="16" t="s">
        <v>83</v>
      </c>
      <c r="D10" s="59">
        <f>IF(B5&gt;=3,D8*B9+I8*G9+N8*L9,IF(B5&gt;=2,D8*B9+I8*G9,B9*D8))</f>
        <v>9720000</v>
      </c>
    </row>
  </sheetData>
  <dataConsolidate/>
  <mergeCells count="3">
    <mergeCell ref="B1:D1"/>
    <mergeCell ref="F7:I7"/>
    <mergeCell ref="K7:N7"/>
  </mergeCells>
  <phoneticPr fontId="30" type="noConversion"/>
  <dataValidations count="2">
    <dataValidation type="list" allowBlank="1" showInputMessage="1" showErrorMessage="1" sqref="D7" xr:uid="{00000000-0002-0000-0000-000000000000}">
      <formula1>$K$1:$K$2</formula1>
    </dataValidation>
    <dataValidation type="list" allowBlank="1" showInputMessage="1" showErrorMessage="1" sqref="B7" xr:uid="{00000000-0002-0000-0000-000001000000}">
      <formula1>$J$1:$J$2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4"/>
  <sheetViews>
    <sheetView view="pageBreakPreview" topLeftCell="A4" zoomScale="115" zoomScaleNormal="100" zoomScaleSheetLayoutView="115" workbookViewId="0">
      <selection activeCell="D16" sqref="D16"/>
    </sheetView>
  </sheetViews>
  <sheetFormatPr defaultColWidth="2.625" defaultRowHeight="20.100000000000001" customHeight="1"/>
  <cols>
    <col min="1" max="16384" width="2.625" style="1"/>
  </cols>
  <sheetData>
    <row r="1" spans="1:31" ht="20.100000000000001" customHeight="1">
      <c r="H1" s="67" t="s">
        <v>20</v>
      </c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 spans="1:31" ht="20.100000000000001" customHeight="1"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AA2" s="66"/>
      <c r="AB2" s="66"/>
      <c r="AC2" s="66"/>
      <c r="AD2" s="66"/>
      <c r="AE2" s="66"/>
    </row>
    <row r="3" spans="1:31" ht="18" customHeight="1"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3"/>
      <c r="X3" s="3"/>
      <c r="Y3" s="3"/>
      <c r="Z3" s="3"/>
      <c r="AA3" s="66"/>
      <c r="AB3" s="66"/>
      <c r="AC3" s="66"/>
      <c r="AD3" s="66"/>
      <c r="AE3" s="66"/>
    </row>
    <row r="4" spans="1:31" ht="20.100000000000001" customHeight="1">
      <c r="A4" s="68" t="s">
        <v>21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 t="s">
        <v>17</v>
      </c>
      <c r="R4" s="69"/>
      <c r="S4" s="69"/>
      <c r="T4" s="69"/>
      <c r="U4" s="69"/>
      <c r="V4" s="69"/>
      <c r="W4" s="69"/>
      <c r="X4" s="69"/>
      <c r="Y4" s="69" t="s">
        <v>18</v>
      </c>
      <c r="Z4" s="69"/>
      <c r="AA4" s="69"/>
      <c r="AB4" s="69"/>
      <c r="AC4" s="69"/>
      <c r="AD4" s="69"/>
      <c r="AE4" s="69"/>
    </row>
    <row r="6" spans="1:31" ht="20.100000000000001" customHeight="1">
      <c r="A6" s="70" t="s">
        <v>0</v>
      </c>
      <c r="B6" s="70"/>
      <c r="C6" s="70"/>
      <c r="D6" s="2" t="s">
        <v>1</v>
      </c>
      <c r="E6" s="65" t="str">
        <f>환경설정!D4</f>
        <v>관리 제 26-032603호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71"/>
      <c r="Q6" s="72" t="s">
        <v>2</v>
      </c>
      <c r="R6" s="74"/>
      <c r="S6" s="75"/>
      <c r="T6" s="75"/>
      <c r="U6" s="76"/>
      <c r="V6" s="74"/>
      <c r="W6" s="75"/>
      <c r="X6" s="76"/>
      <c r="Y6" s="80" t="s">
        <v>3</v>
      </c>
      <c r="Z6" s="82"/>
      <c r="AA6" s="82"/>
      <c r="AB6" s="82"/>
      <c r="AC6" s="82"/>
      <c r="AD6" s="82"/>
      <c r="AE6" s="83"/>
    </row>
    <row r="7" spans="1:31" ht="20.100000000000001" customHeight="1">
      <c r="Q7" s="73"/>
      <c r="R7" s="77"/>
      <c r="S7" s="78"/>
      <c r="T7" s="78"/>
      <c r="U7" s="79"/>
      <c r="V7" s="77"/>
      <c r="W7" s="78"/>
      <c r="X7" s="79"/>
      <c r="Y7" s="81"/>
      <c r="Z7" s="81"/>
      <c r="AA7" s="81"/>
      <c r="AB7" s="81"/>
      <c r="AC7" s="81"/>
      <c r="AD7" s="81"/>
      <c r="AE7" s="84"/>
    </row>
    <row r="8" spans="1:31" ht="20.100000000000001" customHeight="1">
      <c r="A8" s="70" t="s">
        <v>4</v>
      </c>
      <c r="B8" s="70"/>
      <c r="C8" s="70"/>
      <c r="D8" s="2" t="s">
        <v>1</v>
      </c>
      <c r="E8" s="65" t="str">
        <f>CONCATENATE(TEXT(환경설정!B4,"yyyy"),".   ",TEXT(환경설정!B4,"mm"),".   ",TEXT(환경설정!B4,"dd"),".")</f>
        <v>2026.   03.   26.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71"/>
      <c r="Q8" s="85" t="s">
        <v>5</v>
      </c>
      <c r="R8" s="81" t="s">
        <v>6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4"/>
    </row>
    <row r="9" spans="1:31" ht="20.100000000000001" customHeight="1">
      <c r="A9" s="70" t="s">
        <v>19</v>
      </c>
      <c r="B9" s="70"/>
      <c r="C9" s="70"/>
      <c r="D9" s="2" t="s">
        <v>1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71"/>
      <c r="Q9" s="73"/>
      <c r="R9" s="81" t="s">
        <v>7</v>
      </c>
      <c r="S9" s="81"/>
      <c r="T9" s="81"/>
      <c r="U9" s="81"/>
      <c r="V9" s="81"/>
      <c r="W9" s="81"/>
      <c r="X9" s="81"/>
      <c r="Y9" s="86" t="s">
        <v>8</v>
      </c>
      <c r="Z9" s="81"/>
      <c r="AA9" s="81"/>
      <c r="AB9" s="81"/>
      <c r="AC9" s="81"/>
      <c r="AD9" s="81"/>
      <c r="AE9" s="84"/>
    </row>
    <row r="10" spans="1:31" ht="20.100000000000001" customHeight="1">
      <c r="Q10" s="73"/>
      <c r="R10" s="81" t="s">
        <v>9</v>
      </c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4"/>
    </row>
    <row r="11" spans="1:31" ht="20.100000000000001" customHeight="1">
      <c r="A11" s="70" t="s">
        <v>10</v>
      </c>
      <c r="B11" s="70"/>
      <c r="C11" s="70"/>
      <c r="D11" s="2" t="s">
        <v>1</v>
      </c>
      <c r="E11" s="65" t="str">
        <f>환경설정!B6</f>
        <v>전라남도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71"/>
      <c r="Q11" s="73" t="s">
        <v>11</v>
      </c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4"/>
    </row>
    <row r="12" spans="1:31" ht="20.100000000000001" customHeight="1"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Q12" s="73" t="s">
        <v>12</v>
      </c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4"/>
    </row>
    <row r="13" spans="1:31" ht="20.100000000000001" customHeight="1">
      <c r="A13" s="70" t="s">
        <v>13</v>
      </c>
      <c r="B13" s="70"/>
      <c r="C13" s="70"/>
      <c r="D13" s="2" t="s">
        <v>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71"/>
      <c r="Q13" s="92" t="s">
        <v>14</v>
      </c>
      <c r="R13" s="87"/>
      <c r="S13" s="87"/>
      <c r="T13" s="87"/>
      <c r="U13" s="87"/>
      <c r="V13" s="87"/>
      <c r="W13" s="87"/>
      <c r="X13" s="87"/>
      <c r="Y13" s="87" t="s">
        <v>15</v>
      </c>
      <c r="Z13" s="87"/>
      <c r="AA13" s="87"/>
      <c r="AB13" s="87"/>
      <c r="AC13" s="87"/>
      <c r="AD13" s="87"/>
      <c r="AE13" s="88"/>
    </row>
    <row r="15" spans="1:31" ht="39" customHeight="1">
      <c r="A15" s="89" t="s">
        <v>16</v>
      </c>
      <c r="B15" s="89"/>
      <c r="C15" s="89"/>
      <c r="D15" s="4" t="s">
        <v>1</v>
      </c>
      <c r="E15" s="90" t="str">
        <f>CONCATENATE(" '",환경설정!B1,"' ","건에 대한 
 착수계 제출의 건. ")</f>
        <v xml:space="preserve"> '전라남도청 민원인 전용주차장 건립 전기공사 보안등주 등 구매' 건에 대한 
 착수계 제출의 건. </v>
      </c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</row>
    <row r="17" spans="1:31" s="14" customFormat="1" ht="20.100000000000001" customHeight="1">
      <c r="D17" s="65" t="str">
        <f>CONCATENATE("1. 귀 ",환경설정!B7,"의 무궁한 발전을 기원 합니다.")</f>
        <v>1. 귀 청의 무궁한 발전을 기원 합니다.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</row>
    <row r="18" spans="1:31" s="14" customFormat="1" ht="20.100000000000001" customHeight="1"/>
    <row r="19" spans="1:31" s="14" customFormat="1" ht="20.100000000000001" customHeight="1">
      <c r="D19" s="65" t="str">
        <f>CONCATENATE("2.납품요구번호 : 제 ",환경설정!D2," 호")</f>
        <v>2.납품요구번호 : 제 R25TB00712838-00 호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</row>
    <row r="20" spans="1:31" s="14" customFormat="1" ht="20.100000000000001" customHeight="1"/>
    <row r="21" spans="1:31" s="14" customFormat="1" ht="20.100000000000001" customHeight="1">
      <c r="D21" s="65" t="str">
        <f>CONCATENATE("3. 사 업 명 : ",환경설정!B1)</f>
        <v>3. 사 업 명 : 전라남도청 민원인 전용주차장 건립 전기공사 보안등주 등 구매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</row>
    <row r="22" spans="1:31" s="14" customFormat="1" ht="20.100000000000001" customHeight="1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31" s="14" customFormat="1" ht="20.100000000000001" customHeight="1">
      <c r="D23" s="65" t="s">
        <v>70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</row>
    <row r="24" spans="1:31" s="14" customFormat="1" ht="20.100000000000001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 spans="1:31" s="14" customFormat="1" ht="20.100000000000001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 spans="1:31" s="14" customFormat="1" ht="20.100000000000001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 spans="1:31" s="14" customFormat="1" ht="20.100000000000001" customHeight="1"/>
    <row r="28" spans="1:31" s="14" customFormat="1" ht="20.100000000000001" customHeight="1"/>
    <row r="29" spans="1:31" s="14" customFormat="1" ht="20.100000000000001" customHeight="1">
      <c r="D29" s="65" t="str">
        <f>CONCATENATE("별첨. 착수계 …………",IF(환경설정!D7="유",3,2),"부.           끝.")</f>
        <v>별첨. 착수계 …………3부.           끝.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</row>
    <row r="30" spans="1:31" s="14" customFormat="1" ht="20.100000000000001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 spans="1:31" s="14" customFormat="1" ht="20.100000000000001" customHeight="1">
      <c r="B31" s="15"/>
      <c r="C31" s="15"/>
      <c r="D31" s="15"/>
      <c r="E31" s="15"/>
      <c r="F31" s="15"/>
      <c r="G31" s="15"/>
      <c r="H31" s="15"/>
      <c r="I31" s="15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3"/>
      <c r="U31" s="63"/>
      <c r="V31" s="63"/>
      <c r="W31" s="63"/>
      <c r="X31" s="63"/>
      <c r="Y31" s="63"/>
      <c r="Z31" s="63"/>
      <c r="AA31" s="63"/>
      <c r="AB31" s="62"/>
      <c r="AC31" s="62"/>
      <c r="AD31" s="62"/>
      <c r="AE31" s="62"/>
    </row>
    <row r="32" spans="1:31" ht="20.100000000000001" customHeight="1">
      <c r="B32" s="15"/>
      <c r="C32" s="15"/>
      <c r="D32" s="15"/>
      <c r="E32" s="15"/>
      <c r="F32" s="15"/>
      <c r="G32" s="15"/>
      <c r="H32" s="15"/>
      <c r="I32" s="15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3"/>
      <c r="U32" s="63"/>
      <c r="V32" s="63"/>
      <c r="W32" s="63"/>
      <c r="X32" s="63"/>
      <c r="Y32" s="63"/>
      <c r="Z32" s="63"/>
      <c r="AA32" s="63"/>
      <c r="AB32" s="62"/>
      <c r="AC32" s="62"/>
      <c r="AD32" s="62"/>
      <c r="AE32" s="62"/>
    </row>
    <row r="34" spans="5:27" ht="24.95" customHeight="1">
      <c r="E34" s="61" t="s">
        <v>22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</sheetData>
  <mergeCells count="70">
    <mergeCell ref="D21:AB21"/>
    <mergeCell ref="D23:AB23"/>
    <mergeCell ref="E12:O12"/>
    <mergeCell ref="AC13:AE13"/>
    <mergeCell ref="A15:C15"/>
    <mergeCell ref="E15:AE15"/>
    <mergeCell ref="D17:AB17"/>
    <mergeCell ref="D19:AB19"/>
    <mergeCell ref="A13:C13"/>
    <mergeCell ref="E13:P13"/>
    <mergeCell ref="Q13:T13"/>
    <mergeCell ref="U13:X13"/>
    <mergeCell ref="Y13:AB13"/>
    <mergeCell ref="A11:C11"/>
    <mergeCell ref="E11:P11"/>
    <mergeCell ref="Q11:T11"/>
    <mergeCell ref="U11:X11"/>
    <mergeCell ref="Z11:AB11"/>
    <mergeCell ref="AC9:AE9"/>
    <mergeCell ref="R10:T10"/>
    <mergeCell ref="Q12:T12"/>
    <mergeCell ref="U12:X12"/>
    <mergeCell ref="Z12:AB12"/>
    <mergeCell ref="AC12:AE12"/>
    <mergeCell ref="AC11:AE11"/>
    <mergeCell ref="Y6:Y8"/>
    <mergeCell ref="Z6:AE8"/>
    <mergeCell ref="A8:C8"/>
    <mergeCell ref="E8:P8"/>
    <mergeCell ref="Q8:Q10"/>
    <mergeCell ref="R8:T8"/>
    <mergeCell ref="U8:X8"/>
    <mergeCell ref="A9:C9"/>
    <mergeCell ref="E9:P9"/>
    <mergeCell ref="R9:T9"/>
    <mergeCell ref="U9:X9"/>
    <mergeCell ref="U10:X10"/>
    <mergeCell ref="Z10:AB10"/>
    <mergeCell ref="AC10:AE10"/>
    <mergeCell ref="Y9:Y12"/>
    <mergeCell ref="Z9:AB9"/>
    <mergeCell ref="A6:C6"/>
    <mergeCell ref="E6:P6"/>
    <mergeCell ref="Q6:Q7"/>
    <mergeCell ref="R6:U7"/>
    <mergeCell ref="V6:X7"/>
    <mergeCell ref="AA3:AE3"/>
    <mergeCell ref="AA2:AE2"/>
    <mergeCell ref="H1:V3"/>
    <mergeCell ref="A4:P4"/>
    <mergeCell ref="Q4:X4"/>
    <mergeCell ref="Y4:AE4"/>
    <mergeCell ref="A24:AE24"/>
    <mergeCell ref="A25:AE25"/>
    <mergeCell ref="A26:AE26"/>
    <mergeCell ref="D29:AB29"/>
    <mergeCell ref="A30:AE30"/>
    <mergeCell ref="E34:AA34"/>
    <mergeCell ref="AD31:AE31"/>
    <mergeCell ref="J32:M32"/>
    <mergeCell ref="N32:S32"/>
    <mergeCell ref="T32:W32"/>
    <mergeCell ref="X32:AA32"/>
    <mergeCell ref="AB32:AC32"/>
    <mergeCell ref="AD32:AE32"/>
    <mergeCell ref="J31:M31"/>
    <mergeCell ref="N31:S31"/>
    <mergeCell ref="T31:W31"/>
    <mergeCell ref="X31:AA31"/>
    <mergeCell ref="AB31:AC31"/>
  </mergeCells>
  <phoneticPr fontId="25" type="noConversion"/>
  <printOptions horizontalCentered="1" verticalCentered="1"/>
  <pageMargins left="0.70866141732283505" right="0.70866141732283505" top="0.73" bottom="0.7" header="0.511811023622047" footer="0.511811023622047"/>
  <pageSetup paperSize="9" scale="9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view="pageBreakPreview" zoomScale="115" zoomScaleNormal="100" zoomScaleSheetLayoutView="115" workbookViewId="0">
      <selection activeCell="D16" sqref="D16"/>
    </sheetView>
  </sheetViews>
  <sheetFormatPr defaultRowHeight="16.5"/>
  <cols>
    <col min="1" max="1" width="10.625" style="5" customWidth="1"/>
    <col min="2" max="2" width="7.25" style="5" customWidth="1"/>
    <col min="3" max="3" width="10.75" style="5" customWidth="1"/>
    <col min="4" max="4" width="8.75" style="5" customWidth="1"/>
    <col min="5" max="5" width="18.25" style="5" customWidth="1"/>
    <col min="6" max="6" width="1.625" style="5" customWidth="1"/>
    <col min="7" max="7" width="14.75" style="5" customWidth="1"/>
    <col min="8" max="8" width="16.5" style="5" customWidth="1"/>
    <col min="9" max="16384" width="9" style="5"/>
  </cols>
  <sheetData>
    <row r="1" spans="1:17" ht="28.5" customHeight="1">
      <c r="C1" s="113" t="s">
        <v>23</v>
      </c>
      <c r="D1" s="113"/>
      <c r="E1" s="113"/>
      <c r="F1" s="113"/>
      <c r="G1" s="113"/>
      <c r="H1" s="113"/>
    </row>
    <row r="2" spans="1:17" ht="18" customHeight="1">
      <c r="C2" s="114" t="s">
        <v>24</v>
      </c>
      <c r="D2" s="114"/>
      <c r="E2" s="114"/>
      <c r="F2" s="114"/>
      <c r="G2" s="114"/>
      <c r="H2" s="114"/>
    </row>
    <row r="3" spans="1:17" ht="18" customHeight="1">
      <c r="C3" s="114" t="s">
        <v>25</v>
      </c>
      <c r="D3" s="114"/>
      <c r="E3" s="114"/>
      <c r="F3" s="114"/>
      <c r="G3" s="114"/>
      <c r="H3" s="114"/>
    </row>
    <row r="5" spans="1:17" ht="39" customHeight="1">
      <c r="A5" s="115" t="s">
        <v>26</v>
      </c>
      <c r="B5" s="115"/>
      <c r="C5" s="115"/>
      <c r="D5" s="115"/>
      <c r="E5" s="115"/>
      <c r="F5" s="115"/>
      <c r="G5" s="115"/>
      <c r="H5" s="115"/>
    </row>
    <row r="6" spans="1:17" ht="12" customHeight="1"/>
    <row r="7" spans="1:17" ht="20.25" customHeight="1">
      <c r="E7" s="116"/>
      <c r="F7" s="116"/>
      <c r="G7" s="116"/>
      <c r="H7" s="116"/>
    </row>
    <row r="8" spans="1:17">
      <c r="G8" s="26"/>
      <c r="H8" s="26"/>
    </row>
    <row r="9" spans="1:17" ht="30.75" customHeight="1">
      <c r="A9" s="105" t="s">
        <v>27</v>
      </c>
      <c r="B9" s="105"/>
      <c r="C9" s="110" t="str">
        <f>환경설정!B1</f>
        <v>전라남도청 민원인 전용주차장 건립 전기공사 보안등주 등 구매</v>
      </c>
      <c r="D9" s="111"/>
      <c r="E9" s="111"/>
      <c r="F9" s="112"/>
      <c r="G9" s="112"/>
      <c r="H9" s="112"/>
    </row>
    <row r="10" spans="1:17" ht="30.75" customHeight="1">
      <c r="A10" s="105" t="s">
        <v>28</v>
      </c>
      <c r="B10" s="105"/>
      <c r="C10" s="107">
        <f>G10</f>
        <v>9720000</v>
      </c>
      <c r="D10" s="107"/>
      <c r="E10" s="108"/>
      <c r="F10" s="6" t="s">
        <v>29</v>
      </c>
      <c r="G10" s="7">
        <f>환경설정!D10</f>
        <v>9720000</v>
      </c>
      <c r="H10" s="8" t="s">
        <v>30</v>
      </c>
    </row>
    <row r="11" spans="1:17" ht="30.75" customHeight="1">
      <c r="A11" s="105" t="s">
        <v>31</v>
      </c>
      <c r="B11" s="105"/>
      <c r="C11" s="106">
        <f>환경설정!B3</f>
        <v>45846</v>
      </c>
      <c r="D11" s="106"/>
      <c r="E11" s="106"/>
      <c r="F11" s="109"/>
      <c r="G11" s="109"/>
      <c r="H11" s="109"/>
    </row>
    <row r="12" spans="1:17" ht="30.75" customHeight="1">
      <c r="A12" s="105" t="s">
        <v>32</v>
      </c>
      <c r="B12" s="105"/>
      <c r="C12" s="106">
        <f>환경설정!B4</f>
        <v>46107</v>
      </c>
      <c r="D12" s="106"/>
      <c r="E12" s="106"/>
      <c r="F12" s="106"/>
      <c r="G12" s="106"/>
      <c r="H12" s="106"/>
      <c r="J12" s="100" t="s">
        <v>33</v>
      </c>
      <c r="K12" s="101"/>
      <c r="L12" s="102">
        <v>44711</v>
      </c>
      <c r="M12" s="103"/>
      <c r="N12" s="103"/>
      <c r="O12" s="103"/>
      <c r="P12" s="103"/>
      <c r="Q12" s="104"/>
    </row>
    <row r="13" spans="1:17" ht="30.75" customHeight="1">
      <c r="A13" s="105" t="s">
        <v>33</v>
      </c>
      <c r="B13" s="105"/>
      <c r="C13" s="106">
        <f>환경설정!D3</f>
        <v>46380</v>
      </c>
      <c r="D13" s="106"/>
      <c r="E13" s="106"/>
      <c r="F13" s="106"/>
      <c r="G13" s="106"/>
      <c r="H13" s="106"/>
    </row>
    <row r="14" spans="1:17" ht="30.75" customHeight="1">
      <c r="A14" s="21"/>
      <c r="B14" s="21"/>
      <c r="C14" s="25"/>
      <c r="D14" s="25"/>
      <c r="E14" s="25"/>
      <c r="F14" s="25"/>
      <c r="G14" s="25"/>
      <c r="H14" s="25"/>
    </row>
    <row r="15" spans="1:17" ht="20.100000000000001" customHeight="1">
      <c r="A15" s="96" t="s">
        <v>34</v>
      </c>
      <c r="B15" s="96"/>
      <c r="C15" s="96"/>
      <c r="D15" s="96"/>
      <c r="E15" s="96"/>
      <c r="F15" s="96"/>
      <c r="G15" s="96"/>
      <c r="H15" s="96"/>
    </row>
    <row r="16" spans="1:17" ht="21.75" customHeight="1">
      <c r="A16" s="26"/>
      <c r="B16" s="26"/>
      <c r="C16" s="26"/>
      <c r="D16" s="26"/>
      <c r="E16" s="26"/>
      <c r="F16" s="26"/>
      <c r="G16" s="26"/>
      <c r="H16" s="26"/>
    </row>
    <row r="17" spans="1:8" ht="15" customHeight="1">
      <c r="A17" s="26"/>
      <c r="B17" s="26" t="s">
        <v>35</v>
      </c>
      <c r="C17" s="99" t="s">
        <v>36</v>
      </c>
      <c r="D17" s="99"/>
      <c r="E17" s="99"/>
      <c r="F17" s="99"/>
      <c r="G17" s="26"/>
      <c r="H17" s="26"/>
    </row>
    <row r="18" spans="1:8" ht="15" customHeight="1">
      <c r="A18" s="26"/>
      <c r="B18" s="26"/>
      <c r="C18" s="99" t="s">
        <v>37</v>
      </c>
      <c r="D18" s="99"/>
      <c r="E18" s="99"/>
      <c r="F18" s="99"/>
      <c r="G18" s="26"/>
      <c r="H18" s="26"/>
    </row>
    <row r="19" spans="1:8" ht="15" customHeight="1">
      <c r="A19" s="26"/>
      <c r="B19" s="26"/>
      <c r="C19" s="99" t="s">
        <v>38</v>
      </c>
      <c r="D19" s="99"/>
      <c r="E19" s="99"/>
      <c r="F19" s="99"/>
      <c r="G19" s="26"/>
      <c r="H19" s="26"/>
    </row>
    <row r="20" spans="1:8" ht="15" customHeight="1">
      <c r="A20" s="26"/>
      <c r="B20" s="26"/>
      <c r="C20" s="99" t="s">
        <v>39</v>
      </c>
      <c r="D20" s="99"/>
      <c r="E20" s="99"/>
      <c r="F20" s="99"/>
      <c r="G20" s="26"/>
      <c r="H20" s="26"/>
    </row>
    <row r="21" spans="1:8" ht="15" customHeight="1">
      <c r="A21" s="26"/>
      <c r="B21" s="26"/>
      <c r="C21" s="99" t="s">
        <v>40</v>
      </c>
      <c r="D21" s="99"/>
      <c r="E21" s="99"/>
      <c r="F21" s="99"/>
      <c r="G21" s="26"/>
      <c r="H21" s="26"/>
    </row>
    <row r="22" spans="1:8" ht="15" customHeight="1">
      <c r="A22" s="26"/>
      <c r="B22" s="26"/>
      <c r="C22" s="99" t="s">
        <v>41</v>
      </c>
      <c r="D22" s="99"/>
      <c r="E22" s="99"/>
      <c r="F22" s="99"/>
      <c r="G22" s="26"/>
      <c r="H22" s="26"/>
    </row>
    <row r="23" spans="1:8" ht="15" customHeight="1">
      <c r="A23" s="26"/>
      <c r="B23" s="26"/>
      <c r="C23" s="99" t="s">
        <v>42</v>
      </c>
      <c r="D23" s="99"/>
      <c r="E23" s="99"/>
      <c r="F23" s="99"/>
      <c r="G23" s="26"/>
      <c r="H23" s="26"/>
    </row>
    <row r="24" spans="1:8" ht="15" customHeight="1">
      <c r="A24" s="26"/>
      <c r="B24" s="26"/>
      <c r="C24" s="24" t="s">
        <v>43</v>
      </c>
      <c r="D24" s="24"/>
      <c r="E24" s="24"/>
      <c r="F24" s="24"/>
      <c r="G24" s="26"/>
      <c r="H24" s="26"/>
    </row>
    <row r="25" spans="1:8" ht="15" customHeight="1">
      <c r="A25" s="26"/>
      <c r="B25" s="26"/>
      <c r="C25" s="24" t="s">
        <v>44</v>
      </c>
      <c r="D25" s="24"/>
      <c r="E25" s="24"/>
      <c r="F25" s="24"/>
      <c r="G25" s="26"/>
      <c r="H25" s="26"/>
    </row>
    <row r="26" spans="1:8" ht="15" customHeight="1">
      <c r="A26" s="26"/>
      <c r="B26" s="26"/>
      <c r="C26" s="24" t="s">
        <v>45</v>
      </c>
      <c r="D26" s="24"/>
      <c r="E26" s="24"/>
      <c r="F26" s="24"/>
      <c r="G26" s="26"/>
      <c r="H26" s="26"/>
    </row>
    <row r="27" spans="1:8">
      <c r="B27" s="28"/>
      <c r="C27" s="28"/>
      <c r="D27" s="28"/>
      <c r="E27" s="28"/>
      <c r="H27" s="31"/>
    </row>
    <row r="28" spans="1:8" ht="24.95" customHeight="1">
      <c r="A28" s="95">
        <f>C12</f>
        <v>46107</v>
      </c>
      <c r="B28" s="96"/>
      <c r="C28" s="96"/>
      <c r="D28" s="96"/>
      <c r="E28" s="96"/>
      <c r="F28" s="96"/>
      <c r="G28" s="96"/>
      <c r="H28" s="96"/>
    </row>
    <row r="29" spans="1:8" ht="24.95" customHeight="1">
      <c r="A29" s="27"/>
      <c r="B29" s="26"/>
      <c r="C29" s="26"/>
      <c r="D29" s="26"/>
      <c r="E29" s="26"/>
      <c r="F29" s="26"/>
      <c r="G29" s="26"/>
      <c r="H29" s="26"/>
    </row>
    <row r="30" spans="1:8" ht="17.25">
      <c r="A30" s="9"/>
      <c r="B30" s="9"/>
      <c r="C30" s="9"/>
      <c r="D30" s="9"/>
      <c r="E30" s="9"/>
      <c r="F30" s="29"/>
      <c r="G30" s="29"/>
      <c r="H30" s="29"/>
    </row>
    <row r="31" spans="1:8" ht="24.95" customHeight="1">
      <c r="A31" s="9"/>
      <c r="B31" s="9"/>
      <c r="C31" s="9"/>
      <c r="D31" s="9"/>
      <c r="E31" s="97" t="s">
        <v>24</v>
      </c>
      <c r="F31" s="97"/>
      <c r="G31" s="97"/>
      <c r="H31" s="97"/>
    </row>
    <row r="32" spans="1:8" ht="24.95" customHeight="1">
      <c r="A32" s="9"/>
      <c r="B32" s="9"/>
      <c r="C32" s="9"/>
      <c r="D32" s="9"/>
      <c r="E32" s="97" t="s">
        <v>46</v>
      </c>
      <c r="F32" s="97"/>
      <c r="G32" s="97"/>
      <c r="H32" s="97"/>
    </row>
    <row r="33" spans="1:8" ht="24.95" customHeight="1">
      <c r="A33" s="9"/>
      <c r="B33" s="9"/>
      <c r="C33" s="9"/>
      <c r="D33" s="9"/>
      <c r="E33" s="97" t="s">
        <v>47</v>
      </c>
      <c r="F33" s="97"/>
      <c r="G33" s="97"/>
      <c r="H33" s="97"/>
    </row>
    <row r="34" spans="1:8">
      <c r="E34" s="30"/>
    </row>
    <row r="35" spans="1:8" ht="36" customHeight="1">
      <c r="A35" s="98" t="str">
        <f>환경설정!B6&amp;"    귀하"</f>
        <v>전라남도    귀하</v>
      </c>
      <c r="B35" s="98"/>
      <c r="C35" s="98"/>
      <c r="D35" s="98"/>
      <c r="E35" s="98"/>
      <c r="F35" s="98"/>
      <c r="G35" s="98"/>
      <c r="H35" s="98"/>
    </row>
  </sheetData>
  <mergeCells count="30">
    <mergeCell ref="A9:B9"/>
    <mergeCell ref="C9:H9"/>
    <mergeCell ref="C1:H1"/>
    <mergeCell ref="C2:H2"/>
    <mergeCell ref="C3:H3"/>
    <mergeCell ref="A5:H5"/>
    <mergeCell ref="E7:H7"/>
    <mergeCell ref="A10:B10"/>
    <mergeCell ref="C10:E10"/>
    <mergeCell ref="A11:B11"/>
    <mergeCell ref="C11:H11"/>
    <mergeCell ref="A12:B12"/>
    <mergeCell ref="C12:H12"/>
    <mergeCell ref="C23:F23"/>
    <mergeCell ref="J12:K12"/>
    <mergeCell ref="L12:Q12"/>
    <mergeCell ref="A13:B13"/>
    <mergeCell ref="C13:H13"/>
    <mergeCell ref="A15:H15"/>
    <mergeCell ref="C17:F17"/>
    <mergeCell ref="C18:F18"/>
    <mergeCell ref="C19:F19"/>
    <mergeCell ref="C20:F20"/>
    <mergeCell ref="C21:F21"/>
    <mergeCell ref="C22:F22"/>
    <mergeCell ref="A28:H28"/>
    <mergeCell ref="E31:H31"/>
    <mergeCell ref="E32:H32"/>
    <mergeCell ref="E33:H33"/>
    <mergeCell ref="A35:H35"/>
  </mergeCells>
  <phoneticPr fontId="30" type="noConversion"/>
  <printOptions horizontalCentered="1" verticalCentered="1"/>
  <pageMargins left="0.39370078740157483" right="0.31496062992125984" top="0.19685039370078741" bottom="0.19685039370078741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838-80F1-49B4-9011-29BFBB409A1D}">
  <dimension ref="A1"/>
  <sheetViews>
    <sheetView view="pageBreakPreview" topLeftCell="A163" zoomScaleNormal="100" zoomScaleSheetLayoutView="100" workbookViewId="0">
      <selection activeCell="D16" sqref="D16"/>
    </sheetView>
  </sheetViews>
  <sheetFormatPr defaultRowHeight="16.5"/>
  <sheetData/>
  <phoneticPr fontId="30" type="noConversion"/>
  <printOptions horizontalCentered="1" verticalCentered="1"/>
  <pageMargins left="0.31496062992125984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C2F4-473C-4316-817D-FA0D953DD339}">
  <dimension ref="A1"/>
  <sheetViews>
    <sheetView view="pageBreakPreview" zoomScaleNormal="100" zoomScaleSheetLayoutView="100" workbookViewId="0">
      <selection activeCell="D16" sqref="D16"/>
    </sheetView>
  </sheetViews>
  <sheetFormatPr defaultRowHeight="16.5"/>
  <sheetData/>
  <phoneticPr fontId="30" type="noConversion"/>
  <printOptions horizontalCentered="1" verticalCentered="1"/>
  <pageMargins left="0.31496062992125984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0302-AAA9-480E-BAF5-1B203B35732A}">
  <dimension ref="A1"/>
  <sheetViews>
    <sheetView view="pageBreakPreview" topLeftCell="A111" zoomScaleNormal="100" zoomScaleSheetLayoutView="100" workbookViewId="0">
      <selection activeCell="D16" sqref="D16"/>
    </sheetView>
  </sheetViews>
  <sheetFormatPr defaultRowHeight="16.5"/>
  <sheetData/>
  <phoneticPr fontId="30" type="noConversion"/>
  <printOptions horizontalCentered="1" verticalCentered="1"/>
  <pageMargins left="0.31496062992125984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9DE4-574D-4B17-AC2F-5265DFCEB55F}">
  <dimension ref="A1"/>
  <sheetViews>
    <sheetView view="pageBreakPreview" zoomScaleNormal="100" zoomScaleSheetLayoutView="100" workbookViewId="0">
      <selection activeCell="E11" sqref="E11:P11"/>
    </sheetView>
  </sheetViews>
  <sheetFormatPr defaultRowHeight="16.5"/>
  <sheetData/>
  <phoneticPr fontId="30" type="noConversion"/>
  <printOptions horizontalCentered="1" verticalCentered="1"/>
  <pageMargins left="0.31496062992125984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view="pageBreakPreview" topLeftCell="A5" zoomScale="115" zoomScaleNormal="100" zoomScaleSheetLayoutView="115" workbookViewId="0">
      <selection activeCell="D16" sqref="D16"/>
    </sheetView>
  </sheetViews>
  <sheetFormatPr defaultRowHeight="16.5"/>
  <cols>
    <col min="1" max="1" width="10.625" style="5" customWidth="1"/>
    <col min="2" max="2" width="7.25" style="5" customWidth="1"/>
    <col min="3" max="3" width="10.75" style="5" customWidth="1"/>
    <col min="4" max="4" width="8.75" style="5" customWidth="1"/>
    <col min="5" max="5" width="18.25" style="5" customWidth="1"/>
    <col min="6" max="6" width="1.625" style="5" customWidth="1"/>
    <col min="7" max="7" width="14.75" style="5" customWidth="1"/>
    <col min="8" max="8" width="16.5" style="5" customWidth="1"/>
    <col min="9" max="14" width="9" style="5"/>
    <col min="15" max="15" width="17.125" style="5" bestFit="1" customWidth="1"/>
    <col min="16" max="16" width="11.125" style="5" bestFit="1" customWidth="1"/>
    <col min="17" max="16384" width="9" style="5"/>
  </cols>
  <sheetData>
    <row r="1" spans="1:17" ht="28.5" customHeight="1">
      <c r="C1" s="113" t="s">
        <v>23</v>
      </c>
      <c r="D1" s="113"/>
      <c r="E1" s="113"/>
      <c r="F1" s="113"/>
      <c r="G1" s="113"/>
      <c r="H1" s="113"/>
    </row>
    <row r="2" spans="1:17" ht="18" customHeight="1">
      <c r="C2" s="114" t="s">
        <v>24</v>
      </c>
      <c r="D2" s="114"/>
      <c r="E2" s="114"/>
      <c r="F2" s="114"/>
      <c r="G2" s="114"/>
      <c r="H2" s="114"/>
    </row>
    <row r="3" spans="1:17" ht="18" customHeight="1">
      <c r="C3" s="114" t="s">
        <v>25</v>
      </c>
      <c r="D3" s="114"/>
      <c r="E3" s="114"/>
      <c r="F3" s="114"/>
      <c r="G3" s="114"/>
      <c r="H3" s="114"/>
    </row>
    <row r="5" spans="1:17" ht="39" customHeight="1">
      <c r="A5" s="115" t="s">
        <v>86</v>
      </c>
      <c r="B5" s="115"/>
      <c r="C5" s="115"/>
      <c r="D5" s="115"/>
      <c r="E5" s="115"/>
      <c r="F5" s="115"/>
      <c r="G5" s="115"/>
      <c r="H5" s="115"/>
    </row>
    <row r="6" spans="1:17" ht="12" customHeight="1"/>
    <row r="7" spans="1:17" ht="20.25" customHeight="1">
      <c r="E7" s="116"/>
      <c r="F7" s="116"/>
      <c r="G7" s="116"/>
      <c r="H7" s="116"/>
    </row>
    <row r="8" spans="1:17">
      <c r="G8" s="26"/>
      <c r="H8" s="26"/>
    </row>
    <row r="9" spans="1:17" ht="30.75" customHeight="1">
      <c r="A9" s="119" t="s">
        <v>27</v>
      </c>
      <c r="B9" s="119"/>
      <c r="C9" s="122" t="str">
        <f>환경설정!B1</f>
        <v>전라남도청 민원인 전용주차장 건립 전기공사 보안등주 등 구매</v>
      </c>
      <c r="D9" s="99"/>
      <c r="E9" s="99"/>
      <c r="F9" s="99"/>
      <c r="G9" s="99"/>
      <c r="H9" s="99"/>
    </row>
    <row r="10" spans="1:17" ht="30.75" customHeight="1">
      <c r="A10" s="119"/>
      <c r="B10" s="119"/>
      <c r="C10" s="120"/>
      <c r="D10" s="120"/>
      <c r="E10" s="120"/>
      <c r="F10" s="22"/>
      <c r="G10" s="23"/>
    </row>
    <row r="11" spans="1:17" ht="20.100000000000001" customHeight="1">
      <c r="A11" s="96" t="s">
        <v>87</v>
      </c>
      <c r="B11" s="96"/>
      <c r="C11" s="96"/>
      <c r="D11" s="96"/>
      <c r="E11" s="96"/>
      <c r="F11" s="96"/>
      <c r="G11" s="96"/>
      <c r="H11" s="96"/>
    </row>
    <row r="12" spans="1:17" ht="30.75" customHeight="1">
      <c r="A12" s="121"/>
      <c r="B12" s="96"/>
      <c r="C12" s="96"/>
      <c r="D12" s="96"/>
      <c r="E12" s="96"/>
      <c r="F12" s="96"/>
      <c r="G12" s="96"/>
      <c r="H12" s="96"/>
      <c r="J12" s="100" t="s">
        <v>33</v>
      </c>
      <c r="K12" s="101"/>
      <c r="L12" s="102">
        <v>44711</v>
      </c>
      <c r="M12" s="103"/>
      <c r="N12" s="103"/>
      <c r="O12" s="103"/>
      <c r="P12" s="103"/>
      <c r="Q12" s="104"/>
    </row>
    <row r="13" spans="1:17" ht="30.75" customHeight="1">
      <c r="A13" s="121" t="s">
        <v>88</v>
      </c>
      <c r="B13" s="96"/>
      <c r="C13" s="96"/>
      <c r="D13" s="96"/>
      <c r="E13" s="96"/>
      <c r="F13" s="96"/>
      <c r="G13" s="96"/>
      <c r="H13" s="96"/>
    </row>
    <row r="14" spans="1:17" ht="30.75" customHeight="1">
      <c r="A14" s="21"/>
      <c r="B14" s="21"/>
      <c r="C14" s="25"/>
      <c r="D14" s="25"/>
      <c r="E14" s="25"/>
      <c r="F14" s="25"/>
      <c r="G14" s="25"/>
      <c r="H14" s="25"/>
    </row>
    <row r="15" spans="1:17" s="9" customFormat="1" ht="24.95" customHeight="1">
      <c r="A15" s="118" t="s">
        <v>110</v>
      </c>
      <c r="B15" s="118"/>
      <c r="C15" s="118"/>
      <c r="D15" s="118"/>
      <c r="E15" s="118"/>
      <c r="F15" s="118"/>
      <c r="G15" s="118"/>
      <c r="H15" s="118"/>
    </row>
    <row r="16" spans="1:17" ht="24.95" customHeight="1">
      <c r="A16" s="26"/>
      <c r="B16" s="26"/>
      <c r="C16" s="26"/>
      <c r="D16" s="26"/>
      <c r="E16" s="26"/>
      <c r="F16" s="26"/>
      <c r="G16" s="26"/>
      <c r="H16" s="26"/>
      <c r="L16" s="5" t="s">
        <v>98</v>
      </c>
      <c r="M16" s="5" t="s">
        <v>100</v>
      </c>
      <c r="N16" s="5" t="s">
        <v>102</v>
      </c>
      <c r="O16" s="5" t="s">
        <v>99</v>
      </c>
      <c r="P16" s="5" t="s">
        <v>105</v>
      </c>
    </row>
    <row r="17" spans="1:16" ht="39.950000000000003" customHeight="1">
      <c r="A17" s="26"/>
      <c r="B17" s="96" t="s">
        <v>89</v>
      </c>
      <c r="C17" s="96"/>
      <c r="D17" s="96" t="str">
        <f>CONCATENATE(VLOOKUP(환경설정!B10,현장대리인계!K17:M19,2,0)," / ",VLOOKUP(환경설정!B10,현장대리인계!K17:M19,3,0))</f>
        <v>최  한  진 / 대 리</v>
      </c>
      <c r="E17" s="96"/>
      <c r="F17" s="96"/>
      <c r="G17" s="96"/>
      <c r="H17" s="26"/>
      <c r="K17" s="5" t="s">
        <v>85</v>
      </c>
      <c r="L17" s="5" t="s">
        <v>92</v>
      </c>
      <c r="M17" s="5" t="s">
        <v>107</v>
      </c>
      <c r="N17" s="5" t="s">
        <v>95</v>
      </c>
      <c r="O17" s="32">
        <v>32933</v>
      </c>
      <c r="P17" s="33">
        <v>43052</v>
      </c>
    </row>
    <row r="18" spans="1:16" ht="39.950000000000003" customHeight="1">
      <c r="A18" s="26"/>
      <c r="B18" s="96" t="s">
        <v>90</v>
      </c>
      <c r="C18" s="96"/>
      <c r="D18" s="96" t="str">
        <f>VLOOKUP(환경설정!B10,현장대리인계!K17:P19,4,0)</f>
        <v>광주광역시 광산구 신창동 1285</v>
      </c>
      <c r="E18" s="96"/>
      <c r="F18" s="96"/>
      <c r="G18" s="96"/>
      <c r="H18" s="26"/>
      <c r="K18" s="5" t="s">
        <v>93</v>
      </c>
      <c r="L18" s="5" t="s">
        <v>94</v>
      </c>
      <c r="M18" s="5" t="s">
        <v>513</v>
      </c>
      <c r="N18" s="5" t="s">
        <v>96</v>
      </c>
      <c r="O18" s="32">
        <v>33530</v>
      </c>
      <c r="P18" s="33">
        <v>45139</v>
      </c>
    </row>
    <row r="19" spans="1:16" ht="39.950000000000003" customHeight="1">
      <c r="A19" s="26"/>
      <c r="B19" s="96" t="s">
        <v>91</v>
      </c>
      <c r="C19" s="96"/>
      <c r="D19" s="96" t="str">
        <f>TEXT(VLOOKUP(환경설정!$B$10,재직증명서!$K$16:$P$19,5,0),"yyyy년 mm월 dd일")</f>
        <v>1991년 10월 01일</v>
      </c>
      <c r="E19" s="96"/>
      <c r="F19" s="96"/>
      <c r="G19" s="96"/>
      <c r="H19" s="26"/>
      <c r="K19" s="5" t="s">
        <v>496</v>
      </c>
      <c r="L19" s="5" t="s">
        <v>498</v>
      </c>
      <c r="M19" s="5" t="s">
        <v>513</v>
      </c>
      <c r="N19" s="5" t="s">
        <v>500</v>
      </c>
      <c r="O19" s="32">
        <v>33512</v>
      </c>
      <c r="P19" s="33">
        <v>45433</v>
      </c>
    </row>
    <row r="20" spans="1:16" ht="24.95" customHeight="1">
      <c r="B20" s="28"/>
      <c r="H20" s="31"/>
    </row>
    <row r="21" spans="1:16" ht="24.95" customHeight="1">
      <c r="A21" s="117">
        <f>환경설정!B4</f>
        <v>46107</v>
      </c>
      <c r="B21" s="96"/>
      <c r="C21" s="96"/>
      <c r="D21" s="96"/>
      <c r="E21" s="96"/>
      <c r="F21" s="96"/>
      <c r="G21" s="96"/>
      <c r="H21" s="96"/>
    </row>
    <row r="22" spans="1:16" ht="17.25">
      <c r="A22" s="9"/>
      <c r="B22" s="9"/>
      <c r="C22" s="9"/>
      <c r="D22" s="9"/>
      <c r="E22" s="9"/>
      <c r="F22" s="29"/>
      <c r="G22" s="29"/>
      <c r="H22" s="29"/>
    </row>
    <row r="23" spans="1:16" ht="24.95" customHeight="1">
      <c r="A23" s="9"/>
      <c r="B23" s="9"/>
      <c r="C23" s="9"/>
      <c r="D23" s="9"/>
      <c r="E23" s="97" t="s">
        <v>24</v>
      </c>
      <c r="F23" s="97"/>
      <c r="G23" s="97"/>
      <c r="H23" s="97"/>
    </row>
    <row r="24" spans="1:16" ht="24.95" customHeight="1">
      <c r="A24" s="9"/>
      <c r="B24" s="9"/>
      <c r="C24" s="9"/>
      <c r="D24" s="9"/>
      <c r="E24" s="97" t="s">
        <v>46</v>
      </c>
      <c r="F24" s="97"/>
      <c r="G24" s="97"/>
      <c r="H24" s="97"/>
    </row>
    <row r="25" spans="1:16" ht="24.95" customHeight="1">
      <c r="A25" s="9"/>
      <c r="B25" s="9"/>
      <c r="C25" s="9"/>
      <c r="D25" s="9"/>
      <c r="E25" s="97" t="s">
        <v>47</v>
      </c>
      <c r="F25" s="97"/>
      <c r="G25" s="97"/>
      <c r="H25" s="97"/>
    </row>
    <row r="26" spans="1:16">
      <c r="E26" s="30"/>
    </row>
    <row r="27" spans="1:16" ht="36" customHeight="1">
      <c r="A27" s="98" t="str">
        <f>환경설정!B6&amp;"    귀하"</f>
        <v>전라남도    귀하</v>
      </c>
      <c r="B27" s="98"/>
      <c r="C27" s="98"/>
      <c r="D27" s="98"/>
      <c r="E27" s="98"/>
      <c r="F27" s="98"/>
      <c r="G27" s="98"/>
      <c r="H27" s="98"/>
    </row>
  </sheetData>
  <mergeCells count="26">
    <mergeCell ref="A9:B9"/>
    <mergeCell ref="C9:H9"/>
    <mergeCell ref="C1:H1"/>
    <mergeCell ref="C2:H2"/>
    <mergeCell ref="C3:H3"/>
    <mergeCell ref="A5:H5"/>
    <mergeCell ref="E7:H7"/>
    <mergeCell ref="A11:H11"/>
    <mergeCell ref="J12:K12"/>
    <mergeCell ref="L12:Q12"/>
    <mergeCell ref="A15:H15"/>
    <mergeCell ref="A10:B10"/>
    <mergeCell ref="C10:E10"/>
    <mergeCell ref="A12:H12"/>
    <mergeCell ref="A13:H13"/>
    <mergeCell ref="A21:H21"/>
    <mergeCell ref="E23:H23"/>
    <mergeCell ref="E24:H24"/>
    <mergeCell ref="E25:H25"/>
    <mergeCell ref="A27:H27"/>
    <mergeCell ref="B17:C17"/>
    <mergeCell ref="B18:C18"/>
    <mergeCell ref="B19:C19"/>
    <mergeCell ref="D17:G17"/>
    <mergeCell ref="D18:G18"/>
    <mergeCell ref="D19:G19"/>
  </mergeCells>
  <phoneticPr fontId="30" type="noConversion"/>
  <printOptions horizontalCentered="1" verticalCentered="1"/>
  <pageMargins left="0.39370078740157483" right="0.31496062992125984" top="0.19685039370078741" bottom="0.19685039370078741" header="0.51181102362204722" footer="0.51181102362204722"/>
  <pageSetup paperSize="9" orientation="portrait" r:id="rId1"/>
  <headerFooter alignWithMargins="0"/>
  <colBreaks count="1" manualBreakCount="1">
    <brk id="8" max="26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"/>
  <sheetViews>
    <sheetView view="pageBreakPreview" topLeftCell="A9" zoomScale="115" zoomScaleNormal="100" zoomScaleSheetLayoutView="115" workbookViewId="0">
      <selection activeCell="D16" sqref="D16"/>
    </sheetView>
  </sheetViews>
  <sheetFormatPr defaultRowHeight="16.5"/>
  <cols>
    <col min="1" max="1" width="10.625" style="5" customWidth="1"/>
    <col min="2" max="2" width="7.25" style="5" customWidth="1"/>
    <col min="3" max="3" width="10.75" style="5" customWidth="1"/>
    <col min="4" max="4" width="8.75" style="5" customWidth="1"/>
    <col min="5" max="5" width="18.25" style="5" customWidth="1"/>
    <col min="6" max="6" width="1.625" style="5" customWidth="1"/>
    <col min="7" max="7" width="14.75" style="5" customWidth="1"/>
    <col min="8" max="8" width="16.5" style="5" customWidth="1"/>
    <col min="9" max="14" width="9" style="5"/>
    <col min="15" max="15" width="17.125" style="5" bestFit="1" customWidth="1"/>
    <col min="16" max="16" width="11.125" style="5" bestFit="1" customWidth="1"/>
    <col min="17" max="16384" width="9" style="5"/>
  </cols>
  <sheetData>
    <row r="1" spans="1:17" ht="28.5" customHeight="1">
      <c r="C1" s="113" t="s">
        <v>23</v>
      </c>
      <c r="D1" s="113"/>
      <c r="E1" s="113"/>
      <c r="F1" s="113"/>
      <c r="G1" s="113"/>
      <c r="H1" s="113"/>
    </row>
    <row r="2" spans="1:17" ht="18" customHeight="1">
      <c r="C2" s="114" t="s">
        <v>24</v>
      </c>
      <c r="D2" s="114"/>
      <c r="E2" s="114"/>
      <c r="F2" s="114"/>
      <c r="G2" s="114"/>
      <c r="H2" s="114"/>
    </row>
    <row r="3" spans="1:17" ht="18" customHeight="1">
      <c r="C3" s="114" t="s">
        <v>25</v>
      </c>
      <c r="D3" s="114"/>
      <c r="E3" s="114"/>
      <c r="F3" s="114"/>
      <c r="G3" s="114"/>
      <c r="H3" s="114"/>
    </row>
    <row r="5" spans="1:17" ht="39" customHeight="1">
      <c r="A5" s="115" t="s">
        <v>97</v>
      </c>
      <c r="B5" s="115"/>
      <c r="C5" s="115"/>
      <c r="D5" s="115"/>
      <c r="E5" s="115"/>
      <c r="F5" s="115"/>
      <c r="G5" s="115"/>
      <c r="H5" s="115"/>
    </row>
    <row r="6" spans="1:17" ht="12" customHeight="1"/>
    <row r="7" spans="1:17" ht="20.25" customHeight="1">
      <c r="E7" s="116"/>
      <c r="F7" s="116"/>
      <c r="G7" s="116"/>
      <c r="H7" s="116"/>
    </row>
    <row r="8" spans="1:17">
      <c r="G8" s="26"/>
      <c r="H8" s="26"/>
    </row>
    <row r="9" spans="1:17" ht="32.1" customHeight="1">
      <c r="A9" s="26"/>
      <c r="B9" s="124" t="s">
        <v>98</v>
      </c>
      <c r="C9" s="124"/>
      <c r="D9" s="125" t="str">
        <f>VLOOKUP(환경설정!$B$10,재직증명서!$K$16:$P$19,2,0)</f>
        <v>최  한  진</v>
      </c>
      <c r="E9" s="125"/>
      <c r="F9" s="125"/>
      <c r="G9" s="125"/>
      <c r="H9" s="26"/>
    </row>
    <row r="10" spans="1:17" ht="32.1" customHeight="1">
      <c r="A10" s="26"/>
      <c r="B10" s="124" t="s">
        <v>99</v>
      </c>
      <c r="C10" s="124"/>
      <c r="D10" s="125" t="str">
        <f>TEXT(VLOOKUP(환경설정!$B$10,재직증명서!$K$16:$P$19,5,0),"yyyy년 mm월 dd일")</f>
        <v>1991년 10월 01일</v>
      </c>
      <c r="E10" s="125"/>
      <c r="F10" s="125"/>
      <c r="G10" s="125"/>
      <c r="H10" s="26"/>
    </row>
    <row r="11" spans="1:17" ht="32.1" customHeight="1">
      <c r="A11" s="26"/>
      <c r="B11" s="124" t="s">
        <v>100</v>
      </c>
      <c r="C11" s="124"/>
      <c r="D11" s="125" t="str">
        <f>VLOOKUP(환경설정!$B$10,재직증명서!$K$16:$P$19,3,0)</f>
        <v>대 리</v>
      </c>
      <c r="E11" s="125"/>
      <c r="F11" s="125"/>
      <c r="G11" s="125"/>
      <c r="H11" s="26"/>
    </row>
    <row r="12" spans="1:17" ht="32.1" customHeight="1">
      <c r="A12" s="26"/>
      <c r="B12" s="124" t="s">
        <v>101</v>
      </c>
      <c r="C12" s="124"/>
      <c r="D12" s="125" t="s">
        <v>106</v>
      </c>
      <c r="E12" s="125"/>
      <c r="F12" s="125"/>
      <c r="G12" s="125"/>
      <c r="H12" s="26"/>
      <c r="J12" s="100" t="s">
        <v>33</v>
      </c>
      <c r="K12" s="101"/>
      <c r="L12" s="102">
        <v>44711</v>
      </c>
      <c r="M12" s="103"/>
      <c r="N12" s="103"/>
      <c r="O12" s="103"/>
      <c r="P12" s="103"/>
      <c r="Q12" s="104"/>
    </row>
    <row r="13" spans="1:17" ht="32.1" customHeight="1">
      <c r="A13" s="26"/>
      <c r="B13" s="124" t="s">
        <v>102</v>
      </c>
      <c r="C13" s="124"/>
      <c r="D13" s="125" t="str">
        <f>VLOOKUP(환경설정!$B$10,재직증명서!$K$16:$P$19,4,0)</f>
        <v>광주광역시 광산구 신창동 1285</v>
      </c>
      <c r="E13" s="125"/>
      <c r="F13" s="125"/>
      <c r="G13" s="125"/>
      <c r="H13" s="26"/>
    </row>
    <row r="14" spans="1:17" ht="32.1" customHeight="1">
      <c r="A14" s="26"/>
      <c r="B14" s="124" t="s">
        <v>103</v>
      </c>
      <c r="C14" s="124"/>
      <c r="D14" s="125" t="str">
        <f>CONCATENATE(TEXT(VLOOKUP(환경설정!$B$10,재직증명서!$K$16:$P$19,6,0),"yyyy. Mm. dd.")," ~ 현재")</f>
        <v>2024. 05. 21. ~ 현재</v>
      </c>
      <c r="E14" s="125"/>
      <c r="F14" s="125"/>
      <c r="G14" s="125"/>
      <c r="H14" s="26"/>
    </row>
    <row r="15" spans="1:17" ht="32.1" customHeight="1">
      <c r="A15" s="26"/>
      <c r="B15" s="124" t="s">
        <v>104</v>
      </c>
      <c r="C15" s="124"/>
      <c r="D15" s="125" t="s">
        <v>108</v>
      </c>
      <c r="E15" s="125"/>
      <c r="F15" s="125"/>
      <c r="G15" s="125"/>
      <c r="H15" s="26"/>
    </row>
    <row r="16" spans="1:17" ht="15" customHeight="1">
      <c r="A16" s="26"/>
      <c r="B16" s="123"/>
      <c r="C16" s="123"/>
      <c r="D16" s="96"/>
      <c r="E16" s="96"/>
      <c r="F16" s="96"/>
      <c r="G16" s="96"/>
      <c r="H16" s="26"/>
      <c r="L16" s="5" t="s">
        <v>501</v>
      </c>
      <c r="M16" s="5" t="s">
        <v>502</v>
      </c>
      <c r="N16" s="5" t="s">
        <v>503</v>
      </c>
      <c r="O16" s="5" t="s">
        <v>504</v>
      </c>
      <c r="P16" s="5" t="s">
        <v>505</v>
      </c>
    </row>
    <row r="17" spans="1:16" ht="15" customHeight="1">
      <c r="A17" s="26"/>
      <c r="B17" s="123"/>
      <c r="C17" s="123"/>
      <c r="D17" s="96"/>
      <c r="E17" s="96"/>
      <c r="F17" s="96"/>
      <c r="G17" s="96"/>
      <c r="H17" s="26"/>
      <c r="K17" s="5" t="s">
        <v>506</v>
      </c>
      <c r="L17" s="5" t="s">
        <v>507</v>
      </c>
      <c r="M17" s="5" t="s">
        <v>508</v>
      </c>
      <c r="N17" s="5" t="s">
        <v>509</v>
      </c>
      <c r="O17" s="32">
        <v>32933</v>
      </c>
      <c r="P17" s="33">
        <v>43052</v>
      </c>
    </row>
    <row r="18" spans="1:16" ht="15" customHeight="1">
      <c r="A18" s="26"/>
      <c r="B18" s="123"/>
      <c r="C18" s="123"/>
      <c r="D18" s="96"/>
      <c r="E18" s="96"/>
      <c r="F18" s="96"/>
      <c r="G18" s="96"/>
      <c r="H18" s="26"/>
      <c r="K18" s="5" t="s">
        <v>510</v>
      </c>
      <c r="L18" s="5" t="s">
        <v>511</v>
      </c>
      <c r="M18" s="5" t="s">
        <v>513</v>
      </c>
      <c r="N18" s="5" t="s">
        <v>512</v>
      </c>
      <c r="O18" s="32">
        <v>33530</v>
      </c>
      <c r="P18" s="33">
        <v>45139</v>
      </c>
    </row>
    <row r="19" spans="1:16" ht="15" customHeight="1">
      <c r="A19" s="26"/>
      <c r="B19" s="96"/>
      <c r="C19" s="96"/>
      <c r="D19" s="96"/>
      <c r="E19" s="96"/>
      <c r="F19" s="96"/>
      <c r="G19" s="96"/>
      <c r="H19" s="26"/>
      <c r="K19" s="5" t="s">
        <v>495</v>
      </c>
      <c r="L19" s="5" t="s">
        <v>497</v>
      </c>
      <c r="M19" s="5" t="s">
        <v>513</v>
      </c>
      <c r="N19" s="5" t="s">
        <v>499</v>
      </c>
      <c r="O19" s="32">
        <v>33512</v>
      </c>
      <c r="P19" s="33">
        <v>45433</v>
      </c>
    </row>
    <row r="20" spans="1:16" ht="24.95" customHeight="1">
      <c r="A20" s="96" t="s">
        <v>109</v>
      </c>
      <c r="B20" s="96"/>
      <c r="C20" s="96"/>
      <c r="D20" s="96"/>
      <c r="E20" s="96"/>
      <c r="F20" s="96"/>
      <c r="G20" s="96"/>
      <c r="H20" s="96"/>
    </row>
    <row r="21" spans="1:16" ht="24.95" customHeight="1">
      <c r="A21" s="34"/>
      <c r="B21" s="34"/>
      <c r="C21" s="34"/>
      <c r="D21" s="34"/>
      <c r="E21" s="34"/>
      <c r="F21" s="34"/>
      <c r="G21" s="34"/>
      <c r="H21" s="34"/>
    </row>
    <row r="22" spans="1:16" ht="24.95" customHeight="1">
      <c r="A22" s="117">
        <f>환경설정!B4</f>
        <v>46107</v>
      </c>
      <c r="B22" s="96"/>
      <c r="C22" s="96"/>
      <c r="D22" s="96"/>
      <c r="E22" s="96"/>
      <c r="F22" s="96"/>
      <c r="G22" s="96"/>
      <c r="H22" s="96"/>
    </row>
    <row r="23" spans="1:16" ht="24.95" customHeight="1">
      <c r="A23" s="26"/>
      <c r="B23" s="26"/>
      <c r="C23" s="26"/>
      <c r="D23" s="26"/>
      <c r="E23" s="26"/>
      <c r="F23" s="26"/>
      <c r="G23" s="26"/>
      <c r="H23" s="26"/>
    </row>
    <row r="24" spans="1:16" ht="24.95" customHeight="1">
      <c r="A24" s="9"/>
      <c r="B24" s="9"/>
      <c r="C24" s="9"/>
      <c r="D24" s="9"/>
      <c r="E24" s="97" t="s">
        <v>24</v>
      </c>
      <c r="F24" s="97"/>
      <c r="G24" s="97"/>
      <c r="H24" s="97"/>
    </row>
    <row r="25" spans="1:16" ht="24.95" customHeight="1">
      <c r="A25" s="9"/>
      <c r="B25" s="9"/>
      <c r="C25" s="9"/>
      <c r="D25" s="9"/>
      <c r="E25" s="97" t="s">
        <v>46</v>
      </c>
      <c r="F25" s="97"/>
      <c r="G25" s="97"/>
      <c r="H25" s="97"/>
    </row>
    <row r="26" spans="1:16" ht="24.95" customHeight="1">
      <c r="A26" s="9"/>
      <c r="B26" s="9"/>
      <c r="C26" s="9"/>
      <c r="D26" s="9"/>
      <c r="E26" s="97" t="s">
        <v>47</v>
      </c>
      <c r="F26" s="97"/>
      <c r="G26" s="97"/>
      <c r="H26" s="97"/>
    </row>
    <row r="27" spans="1:16">
      <c r="E27" s="30"/>
    </row>
    <row r="28" spans="1:16" ht="36" customHeight="1">
      <c r="A28" s="98" t="str">
        <f>환경설정!B6&amp;"    귀하"</f>
        <v>전라남도    귀하</v>
      </c>
      <c r="B28" s="98"/>
      <c r="C28" s="98"/>
      <c r="D28" s="98"/>
      <c r="E28" s="98"/>
      <c r="F28" s="98"/>
      <c r="G28" s="98"/>
      <c r="H28" s="98"/>
    </row>
  </sheetData>
  <mergeCells count="35">
    <mergeCell ref="B9:C9"/>
    <mergeCell ref="D9:G9"/>
    <mergeCell ref="C1:H1"/>
    <mergeCell ref="C2:H2"/>
    <mergeCell ref="C3:H3"/>
    <mergeCell ref="A5:H5"/>
    <mergeCell ref="E7:H7"/>
    <mergeCell ref="J12:K12"/>
    <mergeCell ref="L12:Q12"/>
    <mergeCell ref="B12:C12"/>
    <mergeCell ref="D12:G12"/>
    <mergeCell ref="B10:C10"/>
    <mergeCell ref="D10:G10"/>
    <mergeCell ref="B11:C11"/>
    <mergeCell ref="D11:G11"/>
    <mergeCell ref="B13:C13"/>
    <mergeCell ref="D13:G13"/>
    <mergeCell ref="B15:C15"/>
    <mergeCell ref="D15:G15"/>
    <mergeCell ref="B14:C14"/>
    <mergeCell ref="D14:G14"/>
    <mergeCell ref="A20:H20"/>
    <mergeCell ref="A22:H22"/>
    <mergeCell ref="A28:H28"/>
    <mergeCell ref="B16:C16"/>
    <mergeCell ref="D16:G16"/>
    <mergeCell ref="B19:C19"/>
    <mergeCell ref="D19:G19"/>
    <mergeCell ref="E24:H24"/>
    <mergeCell ref="E25:H25"/>
    <mergeCell ref="E26:H26"/>
    <mergeCell ref="B17:C17"/>
    <mergeCell ref="D17:G17"/>
    <mergeCell ref="B18:C18"/>
    <mergeCell ref="D18:G18"/>
  </mergeCells>
  <phoneticPr fontId="30" type="noConversion"/>
  <printOptions horizontalCentered="1" verticalCentered="1"/>
  <pageMargins left="0.39370078740157483" right="0.31496062992125984" top="0.19685039370078741" bottom="0.19685039370078741" header="0.51181102362204722" footer="0.51181102362204722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5F79-CCA7-4378-96A8-446319A07620}">
  <dimension ref="A1:A28"/>
  <sheetViews>
    <sheetView view="pageBreakPreview" zoomScale="115" zoomScaleNormal="100" zoomScaleSheetLayoutView="115" workbookViewId="0">
      <selection activeCell="D16" sqref="D16"/>
    </sheetView>
  </sheetViews>
  <sheetFormatPr defaultRowHeight="16.5"/>
  <cols>
    <col min="1" max="1" width="10.625" style="5" customWidth="1"/>
    <col min="2" max="2" width="7.25" style="5" customWidth="1"/>
    <col min="3" max="3" width="10.75" style="5" customWidth="1"/>
    <col min="4" max="4" width="8.75" style="5" customWidth="1"/>
    <col min="5" max="5" width="18.25" style="5" customWidth="1"/>
    <col min="6" max="6" width="1.625" style="5" customWidth="1"/>
    <col min="7" max="7" width="14.75" style="5" customWidth="1"/>
    <col min="8" max="8" width="19.25" style="5" customWidth="1"/>
    <col min="9" max="16384" width="9" style="5"/>
  </cols>
  <sheetData>
    <row r="1" ht="28.5" customHeight="1"/>
    <row r="2" ht="18" customHeight="1"/>
    <row r="3" ht="18" customHeight="1"/>
    <row r="5" ht="39" customHeight="1"/>
    <row r="6" ht="12" customHeight="1"/>
    <row r="7" ht="20.25" customHeight="1"/>
    <row r="9" ht="32.1" customHeight="1"/>
    <row r="10" ht="32.1" customHeight="1"/>
    <row r="11" ht="32.1" customHeight="1"/>
    <row r="12" ht="32.1" customHeight="1"/>
    <row r="13" ht="32.1" customHeight="1"/>
    <row r="14" ht="32.1" customHeight="1"/>
    <row r="15" ht="32.1" customHeight="1"/>
    <row r="16" ht="15" customHeight="1"/>
    <row r="17" ht="15" customHeight="1"/>
    <row r="18" ht="15" customHeight="1"/>
    <row r="19" ht="15" customHeight="1"/>
    <row r="20" ht="24.95" customHeight="1"/>
    <row r="21" ht="24.95" customHeight="1"/>
    <row r="22" ht="24.95" customHeight="1"/>
    <row r="23" ht="24.95" customHeight="1"/>
    <row r="24" ht="24.95" customHeight="1"/>
    <row r="25" ht="24.95" customHeight="1"/>
    <row r="26" ht="24.95" customHeight="1"/>
    <row r="28" ht="36" customHeight="1"/>
  </sheetData>
  <phoneticPr fontId="30" type="noConversion"/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2644-37A5-4DD4-A455-CE426498DFCD}">
  <sheetPr codeName="Sheet7"/>
  <dimension ref="A1:M48"/>
  <sheetViews>
    <sheetView view="pageBreakPreview" zoomScaleNormal="100" zoomScaleSheetLayoutView="100" workbookViewId="0">
      <selection activeCell="E11" sqref="E11:P11"/>
    </sheetView>
  </sheetViews>
  <sheetFormatPr defaultRowHeight="20.100000000000001" customHeight="1"/>
  <cols>
    <col min="1" max="1" width="5.125" style="56" customWidth="1"/>
    <col min="2" max="9" width="9.625" style="56" customWidth="1"/>
    <col min="10" max="10" width="5.125" style="56" customWidth="1"/>
    <col min="11" max="12" width="9" style="56"/>
    <col min="13" max="13" width="22.75" style="56" customWidth="1"/>
    <col min="14" max="20" width="13.625" style="56" customWidth="1"/>
    <col min="21" max="256" width="9" style="56"/>
    <col min="257" max="257" width="5.125" style="56" customWidth="1"/>
    <col min="258" max="265" width="9.625" style="56" customWidth="1"/>
    <col min="266" max="266" width="5.125" style="56" customWidth="1"/>
    <col min="267" max="268" width="9" style="56"/>
    <col min="269" max="269" width="22.75" style="56" customWidth="1"/>
    <col min="270" max="276" width="13.625" style="56" customWidth="1"/>
    <col min="277" max="512" width="9" style="56"/>
    <col min="513" max="513" width="5.125" style="56" customWidth="1"/>
    <col min="514" max="521" width="9.625" style="56" customWidth="1"/>
    <col min="522" max="522" width="5.125" style="56" customWidth="1"/>
    <col min="523" max="524" width="9" style="56"/>
    <col min="525" max="525" width="22.75" style="56" customWidth="1"/>
    <col min="526" max="532" width="13.625" style="56" customWidth="1"/>
    <col min="533" max="768" width="9" style="56"/>
    <col min="769" max="769" width="5.125" style="56" customWidth="1"/>
    <col min="770" max="777" width="9.625" style="56" customWidth="1"/>
    <col min="778" max="778" width="5.125" style="56" customWidth="1"/>
    <col min="779" max="780" width="9" style="56"/>
    <col min="781" max="781" width="22.75" style="56" customWidth="1"/>
    <col min="782" max="788" width="13.625" style="56" customWidth="1"/>
    <col min="789" max="1024" width="9" style="56"/>
    <col min="1025" max="1025" width="5.125" style="56" customWidth="1"/>
    <col min="1026" max="1033" width="9.625" style="56" customWidth="1"/>
    <col min="1034" max="1034" width="5.125" style="56" customWidth="1"/>
    <col min="1035" max="1036" width="9" style="56"/>
    <col min="1037" max="1037" width="22.75" style="56" customWidth="1"/>
    <col min="1038" max="1044" width="13.625" style="56" customWidth="1"/>
    <col min="1045" max="1280" width="9" style="56"/>
    <col min="1281" max="1281" width="5.125" style="56" customWidth="1"/>
    <col min="1282" max="1289" width="9.625" style="56" customWidth="1"/>
    <col min="1290" max="1290" width="5.125" style="56" customWidth="1"/>
    <col min="1291" max="1292" width="9" style="56"/>
    <col min="1293" max="1293" width="22.75" style="56" customWidth="1"/>
    <col min="1294" max="1300" width="13.625" style="56" customWidth="1"/>
    <col min="1301" max="1536" width="9" style="56"/>
    <col min="1537" max="1537" width="5.125" style="56" customWidth="1"/>
    <col min="1538" max="1545" width="9.625" style="56" customWidth="1"/>
    <col min="1546" max="1546" width="5.125" style="56" customWidth="1"/>
    <col min="1547" max="1548" width="9" style="56"/>
    <col min="1549" max="1549" width="22.75" style="56" customWidth="1"/>
    <col min="1550" max="1556" width="13.625" style="56" customWidth="1"/>
    <col min="1557" max="1792" width="9" style="56"/>
    <col min="1793" max="1793" width="5.125" style="56" customWidth="1"/>
    <col min="1794" max="1801" width="9.625" style="56" customWidth="1"/>
    <col min="1802" max="1802" width="5.125" style="56" customWidth="1"/>
    <col min="1803" max="1804" width="9" style="56"/>
    <col min="1805" max="1805" width="22.75" style="56" customWidth="1"/>
    <col min="1806" max="1812" width="13.625" style="56" customWidth="1"/>
    <col min="1813" max="2048" width="9" style="56"/>
    <col min="2049" max="2049" width="5.125" style="56" customWidth="1"/>
    <col min="2050" max="2057" width="9.625" style="56" customWidth="1"/>
    <col min="2058" max="2058" width="5.125" style="56" customWidth="1"/>
    <col min="2059" max="2060" width="9" style="56"/>
    <col min="2061" max="2061" width="22.75" style="56" customWidth="1"/>
    <col min="2062" max="2068" width="13.625" style="56" customWidth="1"/>
    <col min="2069" max="2304" width="9" style="56"/>
    <col min="2305" max="2305" width="5.125" style="56" customWidth="1"/>
    <col min="2306" max="2313" width="9.625" style="56" customWidth="1"/>
    <col min="2314" max="2314" width="5.125" style="56" customWidth="1"/>
    <col min="2315" max="2316" width="9" style="56"/>
    <col min="2317" max="2317" width="22.75" style="56" customWidth="1"/>
    <col min="2318" max="2324" width="13.625" style="56" customWidth="1"/>
    <col min="2325" max="2560" width="9" style="56"/>
    <col min="2561" max="2561" width="5.125" style="56" customWidth="1"/>
    <col min="2562" max="2569" width="9.625" style="56" customWidth="1"/>
    <col min="2570" max="2570" width="5.125" style="56" customWidth="1"/>
    <col min="2571" max="2572" width="9" style="56"/>
    <col min="2573" max="2573" width="22.75" style="56" customWidth="1"/>
    <col min="2574" max="2580" width="13.625" style="56" customWidth="1"/>
    <col min="2581" max="2816" width="9" style="56"/>
    <col min="2817" max="2817" width="5.125" style="56" customWidth="1"/>
    <col min="2818" max="2825" width="9.625" style="56" customWidth="1"/>
    <col min="2826" max="2826" width="5.125" style="56" customWidth="1"/>
    <col min="2827" max="2828" width="9" style="56"/>
    <col min="2829" max="2829" width="22.75" style="56" customWidth="1"/>
    <col min="2830" max="2836" width="13.625" style="56" customWidth="1"/>
    <col min="2837" max="3072" width="9" style="56"/>
    <col min="3073" max="3073" width="5.125" style="56" customWidth="1"/>
    <col min="3074" max="3081" width="9.625" style="56" customWidth="1"/>
    <col min="3082" max="3082" width="5.125" style="56" customWidth="1"/>
    <col min="3083" max="3084" width="9" style="56"/>
    <col min="3085" max="3085" width="22.75" style="56" customWidth="1"/>
    <col min="3086" max="3092" width="13.625" style="56" customWidth="1"/>
    <col min="3093" max="3328" width="9" style="56"/>
    <col min="3329" max="3329" width="5.125" style="56" customWidth="1"/>
    <col min="3330" max="3337" width="9.625" style="56" customWidth="1"/>
    <col min="3338" max="3338" width="5.125" style="56" customWidth="1"/>
    <col min="3339" max="3340" width="9" style="56"/>
    <col min="3341" max="3341" width="22.75" style="56" customWidth="1"/>
    <col min="3342" max="3348" width="13.625" style="56" customWidth="1"/>
    <col min="3349" max="3584" width="9" style="56"/>
    <col min="3585" max="3585" width="5.125" style="56" customWidth="1"/>
    <col min="3586" max="3593" width="9.625" style="56" customWidth="1"/>
    <col min="3594" max="3594" width="5.125" style="56" customWidth="1"/>
    <col min="3595" max="3596" width="9" style="56"/>
    <col min="3597" max="3597" width="22.75" style="56" customWidth="1"/>
    <col min="3598" max="3604" width="13.625" style="56" customWidth="1"/>
    <col min="3605" max="3840" width="9" style="56"/>
    <col min="3841" max="3841" width="5.125" style="56" customWidth="1"/>
    <col min="3842" max="3849" width="9.625" style="56" customWidth="1"/>
    <col min="3850" max="3850" width="5.125" style="56" customWidth="1"/>
    <col min="3851" max="3852" width="9" style="56"/>
    <col min="3853" max="3853" width="22.75" style="56" customWidth="1"/>
    <col min="3854" max="3860" width="13.625" style="56" customWidth="1"/>
    <col min="3861" max="4096" width="9" style="56"/>
    <col min="4097" max="4097" width="5.125" style="56" customWidth="1"/>
    <col min="4098" max="4105" width="9.625" style="56" customWidth="1"/>
    <col min="4106" max="4106" width="5.125" style="56" customWidth="1"/>
    <col min="4107" max="4108" width="9" style="56"/>
    <col min="4109" max="4109" width="22.75" style="56" customWidth="1"/>
    <col min="4110" max="4116" width="13.625" style="56" customWidth="1"/>
    <col min="4117" max="4352" width="9" style="56"/>
    <col min="4353" max="4353" width="5.125" style="56" customWidth="1"/>
    <col min="4354" max="4361" width="9.625" style="56" customWidth="1"/>
    <col min="4362" max="4362" width="5.125" style="56" customWidth="1"/>
    <col min="4363" max="4364" width="9" style="56"/>
    <col min="4365" max="4365" width="22.75" style="56" customWidth="1"/>
    <col min="4366" max="4372" width="13.625" style="56" customWidth="1"/>
    <col min="4373" max="4608" width="9" style="56"/>
    <col min="4609" max="4609" width="5.125" style="56" customWidth="1"/>
    <col min="4610" max="4617" width="9.625" style="56" customWidth="1"/>
    <col min="4618" max="4618" width="5.125" style="56" customWidth="1"/>
    <col min="4619" max="4620" width="9" style="56"/>
    <col min="4621" max="4621" width="22.75" style="56" customWidth="1"/>
    <col min="4622" max="4628" width="13.625" style="56" customWidth="1"/>
    <col min="4629" max="4864" width="9" style="56"/>
    <col min="4865" max="4865" width="5.125" style="56" customWidth="1"/>
    <col min="4866" max="4873" width="9.625" style="56" customWidth="1"/>
    <col min="4874" max="4874" width="5.125" style="56" customWidth="1"/>
    <col min="4875" max="4876" width="9" style="56"/>
    <col min="4877" max="4877" width="22.75" style="56" customWidth="1"/>
    <col min="4878" max="4884" width="13.625" style="56" customWidth="1"/>
    <col min="4885" max="5120" width="9" style="56"/>
    <col min="5121" max="5121" width="5.125" style="56" customWidth="1"/>
    <col min="5122" max="5129" width="9.625" style="56" customWidth="1"/>
    <col min="5130" max="5130" width="5.125" style="56" customWidth="1"/>
    <col min="5131" max="5132" width="9" style="56"/>
    <col min="5133" max="5133" width="22.75" style="56" customWidth="1"/>
    <col min="5134" max="5140" width="13.625" style="56" customWidth="1"/>
    <col min="5141" max="5376" width="9" style="56"/>
    <col min="5377" max="5377" width="5.125" style="56" customWidth="1"/>
    <col min="5378" max="5385" width="9.625" style="56" customWidth="1"/>
    <col min="5386" max="5386" width="5.125" style="56" customWidth="1"/>
    <col min="5387" max="5388" width="9" style="56"/>
    <col min="5389" max="5389" width="22.75" style="56" customWidth="1"/>
    <col min="5390" max="5396" width="13.625" style="56" customWidth="1"/>
    <col min="5397" max="5632" width="9" style="56"/>
    <col min="5633" max="5633" width="5.125" style="56" customWidth="1"/>
    <col min="5634" max="5641" width="9.625" style="56" customWidth="1"/>
    <col min="5642" max="5642" width="5.125" style="56" customWidth="1"/>
    <col min="5643" max="5644" width="9" style="56"/>
    <col min="5645" max="5645" width="22.75" style="56" customWidth="1"/>
    <col min="5646" max="5652" width="13.625" style="56" customWidth="1"/>
    <col min="5653" max="5888" width="9" style="56"/>
    <col min="5889" max="5889" width="5.125" style="56" customWidth="1"/>
    <col min="5890" max="5897" width="9.625" style="56" customWidth="1"/>
    <col min="5898" max="5898" width="5.125" style="56" customWidth="1"/>
    <col min="5899" max="5900" width="9" style="56"/>
    <col min="5901" max="5901" width="22.75" style="56" customWidth="1"/>
    <col min="5902" max="5908" width="13.625" style="56" customWidth="1"/>
    <col min="5909" max="6144" width="9" style="56"/>
    <col min="6145" max="6145" width="5.125" style="56" customWidth="1"/>
    <col min="6146" max="6153" width="9.625" style="56" customWidth="1"/>
    <col min="6154" max="6154" width="5.125" style="56" customWidth="1"/>
    <col min="6155" max="6156" width="9" style="56"/>
    <col min="6157" max="6157" width="22.75" style="56" customWidth="1"/>
    <col min="6158" max="6164" width="13.625" style="56" customWidth="1"/>
    <col min="6165" max="6400" width="9" style="56"/>
    <col min="6401" max="6401" width="5.125" style="56" customWidth="1"/>
    <col min="6402" max="6409" width="9.625" style="56" customWidth="1"/>
    <col min="6410" max="6410" width="5.125" style="56" customWidth="1"/>
    <col min="6411" max="6412" width="9" style="56"/>
    <col min="6413" max="6413" width="22.75" style="56" customWidth="1"/>
    <col min="6414" max="6420" width="13.625" style="56" customWidth="1"/>
    <col min="6421" max="6656" width="9" style="56"/>
    <col min="6657" max="6657" width="5.125" style="56" customWidth="1"/>
    <col min="6658" max="6665" width="9.625" style="56" customWidth="1"/>
    <col min="6666" max="6666" width="5.125" style="56" customWidth="1"/>
    <col min="6667" max="6668" width="9" style="56"/>
    <col min="6669" max="6669" width="22.75" style="56" customWidth="1"/>
    <col min="6670" max="6676" width="13.625" style="56" customWidth="1"/>
    <col min="6677" max="6912" width="9" style="56"/>
    <col min="6913" max="6913" width="5.125" style="56" customWidth="1"/>
    <col min="6914" max="6921" width="9.625" style="56" customWidth="1"/>
    <col min="6922" max="6922" width="5.125" style="56" customWidth="1"/>
    <col min="6923" max="6924" width="9" style="56"/>
    <col min="6925" max="6925" width="22.75" style="56" customWidth="1"/>
    <col min="6926" max="6932" width="13.625" style="56" customWidth="1"/>
    <col min="6933" max="7168" width="9" style="56"/>
    <col min="7169" max="7169" width="5.125" style="56" customWidth="1"/>
    <col min="7170" max="7177" width="9.625" style="56" customWidth="1"/>
    <col min="7178" max="7178" width="5.125" style="56" customWidth="1"/>
    <col min="7179" max="7180" width="9" style="56"/>
    <col min="7181" max="7181" width="22.75" style="56" customWidth="1"/>
    <col min="7182" max="7188" width="13.625" style="56" customWidth="1"/>
    <col min="7189" max="7424" width="9" style="56"/>
    <col min="7425" max="7425" width="5.125" style="56" customWidth="1"/>
    <col min="7426" max="7433" width="9.625" style="56" customWidth="1"/>
    <col min="7434" max="7434" width="5.125" style="56" customWidth="1"/>
    <col min="7435" max="7436" width="9" style="56"/>
    <col min="7437" max="7437" width="22.75" style="56" customWidth="1"/>
    <col min="7438" max="7444" width="13.625" style="56" customWidth="1"/>
    <col min="7445" max="7680" width="9" style="56"/>
    <col min="7681" max="7681" width="5.125" style="56" customWidth="1"/>
    <col min="7682" max="7689" width="9.625" style="56" customWidth="1"/>
    <col min="7690" max="7690" width="5.125" style="56" customWidth="1"/>
    <col min="7691" max="7692" width="9" style="56"/>
    <col min="7693" max="7693" width="22.75" style="56" customWidth="1"/>
    <col min="7694" max="7700" width="13.625" style="56" customWidth="1"/>
    <col min="7701" max="7936" width="9" style="56"/>
    <col min="7937" max="7937" width="5.125" style="56" customWidth="1"/>
    <col min="7938" max="7945" width="9.625" style="56" customWidth="1"/>
    <col min="7946" max="7946" width="5.125" style="56" customWidth="1"/>
    <col min="7947" max="7948" width="9" style="56"/>
    <col min="7949" max="7949" width="22.75" style="56" customWidth="1"/>
    <col min="7950" max="7956" width="13.625" style="56" customWidth="1"/>
    <col min="7957" max="8192" width="9" style="56"/>
    <col min="8193" max="8193" width="5.125" style="56" customWidth="1"/>
    <col min="8194" max="8201" width="9.625" style="56" customWidth="1"/>
    <col min="8202" max="8202" width="5.125" style="56" customWidth="1"/>
    <col min="8203" max="8204" width="9" style="56"/>
    <col min="8205" max="8205" width="22.75" style="56" customWidth="1"/>
    <col min="8206" max="8212" width="13.625" style="56" customWidth="1"/>
    <col min="8213" max="8448" width="9" style="56"/>
    <col min="8449" max="8449" width="5.125" style="56" customWidth="1"/>
    <col min="8450" max="8457" width="9.625" style="56" customWidth="1"/>
    <col min="8458" max="8458" width="5.125" style="56" customWidth="1"/>
    <col min="8459" max="8460" width="9" style="56"/>
    <col min="8461" max="8461" width="22.75" style="56" customWidth="1"/>
    <col min="8462" max="8468" width="13.625" style="56" customWidth="1"/>
    <col min="8469" max="8704" width="9" style="56"/>
    <col min="8705" max="8705" width="5.125" style="56" customWidth="1"/>
    <col min="8706" max="8713" width="9.625" style="56" customWidth="1"/>
    <col min="8714" max="8714" width="5.125" style="56" customWidth="1"/>
    <col min="8715" max="8716" width="9" style="56"/>
    <col min="8717" max="8717" width="22.75" style="56" customWidth="1"/>
    <col min="8718" max="8724" width="13.625" style="56" customWidth="1"/>
    <col min="8725" max="8960" width="9" style="56"/>
    <col min="8961" max="8961" width="5.125" style="56" customWidth="1"/>
    <col min="8962" max="8969" width="9.625" style="56" customWidth="1"/>
    <col min="8970" max="8970" width="5.125" style="56" customWidth="1"/>
    <col min="8971" max="8972" width="9" style="56"/>
    <col min="8973" max="8973" width="22.75" style="56" customWidth="1"/>
    <col min="8974" max="8980" width="13.625" style="56" customWidth="1"/>
    <col min="8981" max="9216" width="9" style="56"/>
    <col min="9217" max="9217" width="5.125" style="56" customWidth="1"/>
    <col min="9218" max="9225" width="9.625" style="56" customWidth="1"/>
    <col min="9226" max="9226" width="5.125" style="56" customWidth="1"/>
    <col min="9227" max="9228" width="9" style="56"/>
    <col min="9229" max="9229" width="22.75" style="56" customWidth="1"/>
    <col min="9230" max="9236" width="13.625" style="56" customWidth="1"/>
    <col min="9237" max="9472" width="9" style="56"/>
    <col min="9473" max="9473" width="5.125" style="56" customWidth="1"/>
    <col min="9474" max="9481" width="9.625" style="56" customWidth="1"/>
    <col min="9482" max="9482" width="5.125" style="56" customWidth="1"/>
    <col min="9483" max="9484" width="9" style="56"/>
    <col min="9485" max="9485" width="22.75" style="56" customWidth="1"/>
    <col min="9486" max="9492" width="13.625" style="56" customWidth="1"/>
    <col min="9493" max="9728" width="9" style="56"/>
    <col min="9729" max="9729" width="5.125" style="56" customWidth="1"/>
    <col min="9730" max="9737" width="9.625" style="56" customWidth="1"/>
    <col min="9738" max="9738" width="5.125" style="56" customWidth="1"/>
    <col min="9739" max="9740" width="9" style="56"/>
    <col min="9741" max="9741" width="22.75" style="56" customWidth="1"/>
    <col min="9742" max="9748" width="13.625" style="56" customWidth="1"/>
    <col min="9749" max="9984" width="9" style="56"/>
    <col min="9985" max="9985" width="5.125" style="56" customWidth="1"/>
    <col min="9986" max="9993" width="9.625" style="56" customWidth="1"/>
    <col min="9994" max="9994" width="5.125" style="56" customWidth="1"/>
    <col min="9995" max="9996" width="9" style="56"/>
    <col min="9997" max="9997" width="22.75" style="56" customWidth="1"/>
    <col min="9998" max="10004" width="13.625" style="56" customWidth="1"/>
    <col min="10005" max="10240" width="9" style="56"/>
    <col min="10241" max="10241" width="5.125" style="56" customWidth="1"/>
    <col min="10242" max="10249" width="9.625" style="56" customWidth="1"/>
    <col min="10250" max="10250" width="5.125" style="56" customWidth="1"/>
    <col min="10251" max="10252" width="9" style="56"/>
    <col min="10253" max="10253" width="22.75" style="56" customWidth="1"/>
    <col min="10254" max="10260" width="13.625" style="56" customWidth="1"/>
    <col min="10261" max="10496" width="9" style="56"/>
    <col min="10497" max="10497" width="5.125" style="56" customWidth="1"/>
    <col min="10498" max="10505" width="9.625" style="56" customWidth="1"/>
    <col min="10506" max="10506" width="5.125" style="56" customWidth="1"/>
    <col min="10507" max="10508" width="9" style="56"/>
    <col min="10509" max="10509" width="22.75" style="56" customWidth="1"/>
    <col min="10510" max="10516" width="13.625" style="56" customWidth="1"/>
    <col min="10517" max="10752" width="9" style="56"/>
    <col min="10753" max="10753" width="5.125" style="56" customWidth="1"/>
    <col min="10754" max="10761" width="9.625" style="56" customWidth="1"/>
    <col min="10762" max="10762" width="5.125" style="56" customWidth="1"/>
    <col min="10763" max="10764" width="9" style="56"/>
    <col min="10765" max="10765" width="22.75" style="56" customWidth="1"/>
    <col min="10766" max="10772" width="13.625" style="56" customWidth="1"/>
    <col min="10773" max="11008" width="9" style="56"/>
    <col min="11009" max="11009" width="5.125" style="56" customWidth="1"/>
    <col min="11010" max="11017" width="9.625" style="56" customWidth="1"/>
    <col min="11018" max="11018" width="5.125" style="56" customWidth="1"/>
    <col min="11019" max="11020" width="9" style="56"/>
    <col min="11021" max="11021" width="22.75" style="56" customWidth="1"/>
    <col min="11022" max="11028" width="13.625" style="56" customWidth="1"/>
    <col min="11029" max="11264" width="9" style="56"/>
    <col min="11265" max="11265" width="5.125" style="56" customWidth="1"/>
    <col min="11266" max="11273" width="9.625" style="56" customWidth="1"/>
    <col min="11274" max="11274" width="5.125" style="56" customWidth="1"/>
    <col min="11275" max="11276" width="9" style="56"/>
    <col min="11277" max="11277" width="22.75" style="56" customWidth="1"/>
    <col min="11278" max="11284" width="13.625" style="56" customWidth="1"/>
    <col min="11285" max="11520" width="9" style="56"/>
    <col min="11521" max="11521" width="5.125" style="56" customWidth="1"/>
    <col min="11522" max="11529" width="9.625" style="56" customWidth="1"/>
    <col min="11530" max="11530" width="5.125" style="56" customWidth="1"/>
    <col min="11531" max="11532" width="9" style="56"/>
    <col min="11533" max="11533" width="22.75" style="56" customWidth="1"/>
    <col min="11534" max="11540" width="13.625" style="56" customWidth="1"/>
    <col min="11541" max="11776" width="9" style="56"/>
    <col min="11777" max="11777" width="5.125" style="56" customWidth="1"/>
    <col min="11778" max="11785" width="9.625" style="56" customWidth="1"/>
    <col min="11786" max="11786" width="5.125" style="56" customWidth="1"/>
    <col min="11787" max="11788" width="9" style="56"/>
    <col min="11789" max="11789" width="22.75" style="56" customWidth="1"/>
    <col min="11790" max="11796" width="13.625" style="56" customWidth="1"/>
    <col min="11797" max="12032" width="9" style="56"/>
    <col min="12033" max="12033" width="5.125" style="56" customWidth="1"/>
    <col min="12034" max="12041" width="9.625" style="56" customWidth="1"/>
    <col min="12042" max="12042" width="5.125" style="56" customWidth="1"/>
    <col min="12043" max="12044" width="9" style="56"/>
    <col min="12045" max="12045" width="22.75" style="56" customWidth="1"/>
    <col min="12046" max="12052" width="13.625" style="56" customWidth="1"/>
    <col min="12053" max="12288" width="9" style="56"/>
    <col min="12289" max="12289" width="5.125" style="56" customWidth="1"/>
    <col min="12290" max="12297" width="9.625" style="56" customWidth="1"/>
    <col min="12298" max="12298" width="5.125" style="56" customWidth="1"/>
    <col min="12299" max="12300" width="9" style="56"/>
    <col min="12301" max="12301" width="22.75" style="56" customWidth="1"/>
    <col min="12302" max="12308" width="13.625" style="56" customWidth="1"/>
    <col min="12309" max="12544" width="9" style="56"/>
    <col min="12545" max="12545" width="5.125" style="56" customWidth="1"/>
    <col min="12546" max="12553" width="9.625" style="56" customWidth="1"/>
    <col min="12554" max="12554" width="5.125" style="56" customWidth="1"/>
    <col min="12555" max="12556" width="9" style="56"/>
    <col min="12557" max="12557" width="22.75" style="56" customWidth="1"/>
    <col min="12558" max="12564" width="13.625" style="56" customWidth="1"/>
    <col min="12565" max="12800" width="9" style="56"/>
    <col min="12801" max="12801" width="5.125" style="56" customWidth="1"/>
    <col min="12802" max="12809" width="9.625" style="56" customWidth="1"/>
    <col min="12810" max="12810" width="5.125" style="56" customWidth="1"/>
    <col min="12811" max="12812" width="9" style="56"/>
    <col min="12813" max="12813" width="22.75" style="56" customWidth="1"/>
    <col min="12814" max="12820" width="13.625" style="56" customWidth="1"/>
    <col min="12821" max="13056" width="9" style="56"/>
    <col min="13057" max="13057" width="5.125" style="56" customWidth="1"/>
    <col min="13058" max="13065" width="9.625" style="56" customWidth="1"/>
    <col min="13066" max="13066" width="5.125" style="56" customWidth="1"/>
    <col min="13067" max="13068" width="9" style="56"/>
    <col min="13069" max="13069" width="22.75" style="56" customWidth="1"/>
    <col min="13070" max="13076" width="13.625" style="56" customWidth="1"/>
    <col min="13077" max="13312" width="9" style="56"/>
    <col min="13313" max="13313" width="5.125" style="56" customWidth="1"/>
    <col min="13314" max="13321" width="9.625" style="56" customWidth="1"/>
    <col min="13322" max="13322" width="5.125" style="56" customWidth="1"/>
    <col min="13323" max="13324" width="9" style="56"/>
    <col min="13325" max="13325" width="22.75" style="56" customWidth="1"/>
    <col min="13326" max="13332" width="13.625" style="56" customWidth="1"/>
    <col min="13333" max="13568" width="9" style="56"/>
    <col min="13569" max="13569" width="5.125" style="56" customWidth="1"/>
    <col min="13570" max="13577" width="9.625" style="56" customWidth="1"/>
    <col min="13578" max="13578" width="5.125" style="56" customWidth="1"/>
    <col min="13579" max="13580" width="9" style="56"/>
    <col min="13581" max="13581" width="22.75" style="56" customWidth="1"/>
    <col min="13582" max="13588" width="13.625" style="56" customWidth="1"/>
    <col min="13589" max="13824" width="9" style="56"/>
    <col min="13825" max="13825" width="5.125" style="56" customWidth="1"/>
    <col min="13826" max="13833" width="9.625" style="56" customWidth="1"/>
    <col min="13834" max="13834" width="5.125" style="56" customWidth="1"/>
    <col min="13835" max="13836" width="9" style="56"/>
    <col min="13837" max="13837" width="22.75" style="56" customWidth="1"/>
    <col min="13838" max="13844" width="13.625" style="56" customWidth="1"/>
    <col min="13845" max="14080" width="9" style="56"/>
    <col min="14081" max="14081" width="5.125" style="56" customWidth="1"/>
    <col min="14082" max="14089" width="9.625" style="56" customWidth="1"/>
    <col min="14090" max="14090" width="5.125" style="56" customWidth="1"/>
    <col min="14091" max="14092" width="9" style="56"/>
    <col min="14093" max="14093" width="22.75" style="56" customWidth="1"/>
    <col min="14094" max="14100" width="13.625" style="56" customWidth="1"/>
    <col min="14101" max="14336" width="9" style="56"/>
    <col min="14337" max="14337" width="5.125" style="56" customWidth="1"/>
    <col min="14338" max="14345" width="9.625" style="56" customWidth="1"/>
    <col min="14346" max="14346" width="5.125" style="56" customWidth="1"/>
    <col min="14347" max="14348" width="9" style="56"/>
    <col min="14349" max="14349" width="22.75" style="56" customWidth="1"/>
    <col min="14350" max="14356" width="13.625" style="56" customWidth="1"/>
    <col min="14357" max="14592" width="9" style="56"/>
    <col min="14593" max="14593" width="5.125" style="56" customWidth="1"/>
    <col min="14594" max="14601" width="9.625" style="56" customWidth="1"/>
    <col min="14602" max="14602" width="5.125" style="56" customWidth="1"/>
    <col min="14603" max="14604" width="9" style="56"/>
    <col min="14605" max="14605" width="22.75" style="56" customWidth="1"/>
    <col min="14606" max="14612" width="13.625" style="56" customWidth="1"/>
    <col min="14613" max="14848" width="9" style="56"/>
    <col min="14849" max="14849" width="5.125" style="56" customWidth="1"/>
    <col min="14850" max="14857" width="9.625" style="56" customWidth="1"/>
    <col min="14858" max="14858" width="5.125" style="56" customWidth="1"/>
    <col min="14859" max="14860" width="9" style="56"/>
    <col min="14861" max="14861" width="22.75" style="56" customWidth="1"/>
    <col min="14862" max="14868" width="13.625" style="56" customWidth="1"/>
    <col min="14869" max="15104" width="9" style="56"/>
    <col min="15105" max="15105" width="5.125" style="56" customWidth="1"/>
    <col min="15106" max="15113" width="9.625" style="56" customWidth="1"/>
    <col min="15114" max="15114" width="5.125" style="56" customWidth="1"/>
    <col min="15115" max="15116" width="9" style="56"/>
    <col min="15117" max="15117" width="22.75" style="56" customWidth="1"/>
    <col min="15118" max="15124" width="13.625" style="56" customWidth="1"/>
    <col min="15125" max="15360" width="9" style="56"/>
    <col min="15361" max="15361" width="5.125" style="56" customWidth="1"/>
    <col min="15362" max="15369" width="9.625" style="56" customWidth="1"/>
    <col min="15370" max="15370" width="5.125" style="56" customWidth="1"/>
    <col min="15371" max="15372" width="9" style="56"/>
    <col min="15373" max="15373" width="22.75" style="56" customWidth="1"/>
    <col min="15374" max="15380" width="13.625" style="56" customWidth="1"/>
    <col min="15381" max="15616" width="9" style="56"/>
    <col min="15617" max="15617" width="5.125" style="56" customWidth="1"/>
    <col min="15618" max="15625" width="9.625" style="56" customWidth="1"/>
    <col min="15626" max="15626" width="5.125" style="56" customWidth="1"/>
    <col min="15627" max="15628" width="9" style="56"/>
    <col min="15629" max="15629" width="22.75" style="56" customWidth="1"/>
    <col min="15630" max="15636" width="13.625" style="56" customWidth="1"/>
    <col min="15637" max="15872" width="9" style="56"/>
    <col min="15873" max="15873" width="5.125" style="56" customWidth="1"/>
    <col min="15874" max="15881" width="9.625" style="56" customWidth="1"/>
    <col min="15882" max="15882" width="5.125" style="56" customWidth="1"/>
    <col min="15883" max="15884" width="9" style="56"/>
    <col min="15885" max="15885" width="22.75" style="56" customWidth="1"/>
    <col min="15886" max="15892" width="13.625" style="56" customWidth="1"/>
    <col min="15893" max="16128" width="9" style="56"/>
    <col min="16129" max="16129" width="5.125" style="56" customWidth="1"/>
    <col min="16130" max="16137" width="9.625" style="56" customWidth="1"/>
    <col min="16138" max="16138" width="5.125" style="56" customWidth="1"/>
    <col min="16139" max="16140" width="9" style="56"/>
    <col min="16141" max="16141" width="22.75" style="56" customWidth="1"/>
    <col min="16142" max="16148" width="13.625" style="56" customWidth="1"/>
    <col min="16149" max="16384" width="9" style="56"/>
  </cols>
  <sheetData>
    <row r="1" spans="1:13" ht="15">
      <c r="A1" s="127" t="s">
        <v>115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 ht="1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1:13" ht="15"/>
    <row r="4" spans="1:13" ht="15"/>
    <row r="5" spans="1:13" ht="15">
      <c r="A5" s="56" t="str">
        <f>CONCATENATE("■ 계  약  명 : ",환경설정!$B$1)</f>
        <v>■ 계  약  명 : 전라남도청 민원인 전용주차장 건립 전기공사 보안등주 등 구매</v>
      </c>
    </row>
    <row r="6" spans="1:13" ht="15" customHeight="1">
      <c r="C6" s="57"/>
      <c r="D6" s="58"/>
      <c r="E6" s="58"/>
      <c r="F6" s="58"/>
      <c r="G6" s="58"/>
    </row>
    <row r="7" spans="1:13" ht="15" customHeight="1">
      <c r="A7" s="56" t="s">
        <v>116</v>
      </c>
      <c r="C7" s="58"/>
      <c r="D7" s="58"/>
      <c r="E7" s="58"/>
      <c r="F7" s="58"/>
      <c r="G7" s="58"/>
    </row>
    <row r="8" spans="1:13" ht="15" customHeight="1">
      <c r="C8" s="58"/>
      <c r="D8" s="58"/>
      <c r="E8" s="58"/>
      <c r="F8" s="58"/>
      <c r="G8" s="58"/>
    </row>
    <row r="9" spans="1:13" ht="15"/>
    <row r="10" spans="1:13" ht="15"/>
    <row r="11" spans="1:13" ht="15"/>
    <row r="12" spans="1:13" ht="15"/>
    <row r="13" spans="1:13" ht="15">
      <c r="C13" s="126"/>
      <c r="D13" s="126"/>
      <c r="E13" s="126"/>
      <c r="F13" s="126"/>
      <c r="G13" s="126"/>
    </row>
    <row r="14" spans="1:13" ht="15">
      <c r="C14" s="126"/>
      <c r="D14" s="126"/>
      <c r="E14" s="126"/>
      <c r="F14" s="126"/>
      <c r="G14" s="126"/>
    </row>
    <row r="15" spans="1:13" ht="15"/>
    <row r="16" spans="1:13" ht="15"/>
    <row r="17" spans="3:7" ht="15"/>
    <row r="18" spans="3:7" ht="15"/>
    <row r="19" spans="3:7" ht="15">
      <c r="C19" s="126"/>
      <c r="D19" s="126"/>
      <c r="E19" s="126"/>
      <c r="F19" s="126"/>
      <c r="G19" s="126"/>
    </row>
    <row r="20" spans="3:7" ht="15">
      <c r="C20" s="126"/>
      <c r="D20" s="126"/>
      <c r="E20" s="126"/>
      <c r="F20" s="126"/>
      <c r="G20" s="126"/>
    </row>
    <row r="21" spans="3:7" ht="15"/>
    <row r="22" spans="3:7" ht="15"/>
    <row r="23" spans="3:7" ht="15"/>
    <row r="24" spans="3:7" ht="15"/>
    <row r="25" spans="3:7" ht="15">
      <c r="C25" s="126"/>
      <c r="D25" s="126"/>
      <c r="E25" s="126"/>
      <c r="F25" s="126"/>
      <c r="G25" s="126"/>
    </row>
    <row r="26" spans="3:7" ht="15">
      <c r="C26" s="126"/>
      <c r="D26" s="126"/>
      <c r="E26" s="126"/>
      <c r="F26" s="126"/>
      <c r="G26" s="126"/>
    </row>
    <row r="27" spans="3:7" ht="15"/>
    <row r="28" spans="3:7" ht="15"/>
    <row r="29" spans="3:7" ht="15"/>
    <row r="30" spans="3:7" ht="15"/>
    <row r="31" spans="3:7" ht="15">
      <c r="C31" s="126"/>
      <c r="D31" s="126"/>
      <c r="E31" s="126"/>
      <c r="F31" s="126"/>
      <c r="G31" s="126"/>
    </row>
    <row r="32" spans="3:7" ht="15">
      <c r="C32" s="126"/>
      <c r="D32" s="126"/>
      <c r="E32" s="126"/>
      <c r="F32" s="126"/>
      <c r="G32" s="126"/>
    </row>
    <row r="33" spans="3:7" ht="15"/>
    <row r="34" spans="3:7" ht="15"/>
    <row r="35" spans="3:7" ht="15"/>
    <row r="36" spans="3:7" ht="15"/>
    <row r="37" spans="3:7" ht="29.25">
      <c r="C37" s="126"/>
      <c r="D37" s="126"/>
      <c r="E37" s="126"/>
      <c r="F37" s="126"/>
      <c r="G37" s="126"/>
    </row>
    <row r="38" spans="3:7" ht="15"/>
    <row r="39" spans="3:7" ht="15"/>
    <row r="40" spans="3:7" ht="15"/>
    <row r="41" spans="3:7" ht="15"/>
    <row r="42" spans="3:7" ht="15"/>
    <row r="43" spans="3:7" ht="15"/>
    <row r="44" spans="3:7" ht="15"/>
    <row r="45" spans="3:7" ht="15"/>
    <row r="46" spans="3:7" ht="15"/>
    <row r="47" spans="3:7" ht="15"/>
    <row r="48" spans="3:7" ht="15"/>
  </sheetData>
  <mergeCells count="6">
    <mergeCell ref="C37:G37"/>
    <mergeCell ref="A1:M2"/>
    <mergeCell ref="C13:G14"/>
    <mergeCell ref="C19:G20"/>
    <mergeCell ref="C25:G26"/>
    <mergeCell ref="C31:G32"/>
  </mergeCells>
  <phoneticPr fontId="30" type="noConversion"/>
  <printOptions horizontalCentered="1"/>
  <pageMargins left="0.39370078740157483" right="0.39370078740157483" top="0.19685039370078741" bottom="0.19685039370078741" header="0" footer="0"/>
  <pageSetup paperSize="9" scale="9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173C-B0ED-411D-B010-21D425BEA877}">
  <sheetPr codeName="Sheet8"/>
  <dimension ref="A1:S48"/>
  <sheetViews>
    <sheetView view="pageBreakPreview" zoomScaleNormal="100" zoomScaleSheetLayoutView="100" workbookViewId="0">
      <selection activeCell="D16" sqref="D16"/>
    </sheetView>
  </sheetViews>
  <sheetFormatPr defaultRowHeight="20.100000000000001" customHeight="1"/>
  <cols>
    <col min="1" max="1" width="5.125" style="56" customWidth="1"/>
    <col min="2" max="9" width="9.625" style="56" customWidth="1"/>
    <col min="10" max="10" width="5.125" style="56" customWidth="1"/>
    <col min="11" max="12" width="9" style="56"/>
    <col min="13" max="13" width="22.75" style="56" customWidth="1"/>
    <col min="14" max="20" width="13.625" style="56" customWidth="1"/>
    <col min="21" max="256" width="9" style="56"/>
    <col min="257" max="257" width="5.125" style="56" customWidth="1"/>
    <col min="258" max="265" width="9.625" style="56" customWidth="1"/>
    <col min="266" max="266" width="5.125" style="56" customWidth="1"/>
    <col min="267" max="268" width="9" style="56"/>
    <col min="269" max="269" width="22.75" style="56" customWidth="1"/>
    <col min="270" max="276" width="13.625" style="56" customWidth="1"/>
    <col min="277" max="512" width="9" style="56"/>
    <col min="513" max="513" width="5.125" style="56" customWidth="1"/>
    <col min="514" max="521" width="9.625" style="56" customWidth="1"/>
    <col min="522" max="522" width="5.125" style="56" customWidth="1"/>
    <col min="523" max="524" width="9" style="56"/>
    <col min="525" max="525" width="22.75" style="56" customWidth="1"/>
    <col min="526" max="532" width="13.625" style="56" customWidth="1"/>
    <col min="533" max="768" width="9" style="56"/>
    <col min="769" max="769" width="5.125" style="56" customWidth="1"/>
    <col min="770" max="777" width="9.625" style="56" customWidth="1"/>
    <col min="778" max="778" width="5.125" style="56" customWidth="1"/>
    <col min="779" max="780" width="9" style="56"/>
    <col min="781" max="781" width="22.75" style="56" customWidth="1"/>
    <col min="782" max="788" width="13.625" style="56" customWidth="1"/>
    <col min="789" max="1024" width="9" style="56"/>
    <col min="1025" max="1025" width="5.125" style="56" customWidth="1"/>
    <col min="1026" max="1033" width="9.625" style="56" customWidth="1"/>
    <col min="1034" max="1034" width="5.125" style="56" customWidth="1"/>
    <col min="1035" max="1036" width="9" style="56"/>
    <col min="1037" max="1037" width="22.75" style="56" customWidth="1"/>
    <col min="1038" max="1044" width="13.625" style="56" customWidth="1"/>
    <col min="1045" max="1280" width="9" style="56"/>
    <col min="1281" max="1281" width="5.125" style="56" customWidth="1"/>
    <col min="1282" max="1289" width="9.625" style="56" customWidth="1"/>
    <col min="1290" max="1290" width="5.125" style="56" customWidth="1"/>
    <col min="1291" max="1292" width="9" style="56"/>
    <col min="1293" max="1293" width="22.75" style="56" customWidth="1"/>
    <col min="1294" max="1300" width="13.625" style="56" customWidth="1"/>
    <col min="1301" max="1536" width="9" style="56"/>
    <col min="1537" max="1537" width="5.125" style="56" customWidth="1"/>
    <col min="1538" max="1545" width="9.625" style="56" customWidth="1"/>
    <col min="1546" max="1546" width="5.125" style="56" customWidth="1"/>
    <col min="1547" max="1548" width="9" style="56"/>
    <col min="1549" max="1549" width="22.75" style="56" customWidth="1"/>
    <col min="1550" max="1556" width="13.625" style="56" customWidth="1"/>
    <col min="1557" max="1792" width="9" style="56"/>
    <col min="1793" max="1793" width="5.125" style="56" customWidth="1"/>
    <col min="1794" max="1801" width="9.625" style="56" customWidth="1"/>
    <col min="1802" max="1802" width="5.125" style="56" customWidth="1"/>
    <col min="1803" max="1804" width="9" style="56"/>
    <col min="1805" max="1805" width="22.75" style="56" customWidth="1"/>
    <col min="1806" max="1812" width="13.625" style="56" customWidth="1"/>
    <col min="1813" max="2048" width="9" style="56"/>
    <col min="2049" max="2049" width="5.125" style="56" customWidth="1"/>
    <col min="2050" max="2057" width="9.625" style="56" customWidth="1"/>
    <col min="2058" max="2058" width="5.125" style="56" customWidth="1"/>
    <col min="2059" max="2060" width="9" style="56"/>
    <col min="2061" max="2061" width="22.75" style="56" customWidth="1"/>
    <col min="2062" max="2068" width="13.625" style="56" customWidth="1"/>
    <col min="2069" max="2304" width="9" style="56"/>
    <col min="2305" max="2305" width="5.125" style="56" customWidth="1"/>
    <col min="2306" max="2313" width="9.625" style="56" customWidth="1"/>
    <col min="2314" max="2314" width="5.125" style="56" customWidth="1"/>
    <col min="2315" max="2316" width="9" style="56"/>
    <col min="2317" max="2317" width="22.75" style="56" customWidth="1"/>
    <col min="2318" max="2324" width="13.625" style="56" customWidth="1"/>
    <col min="2325" max="2560" width="9" style="56"/>
    <col min="2561" max="2561" width="5.125" style="56" customWidth="1"/>
    <col min="2562" max="2569" width="9.625" style="56" customWidth="1"/>
    <col min="2570" max="2570" width="5.125" style="56" customWidth="1"/>
    <col min="2571" max="2572" width="9" style="56"/>
    <col min="2573" max="2573" width="22.75" style="56" customWidth="1"/>
    <col min="2574" max="2580" width="13.625" style="56" customWidth="1"/>
    <col min="2581" max="2816" width="9" style="56"/>
    <col min="2817" max="2817" width="5.125" style="56" customWidth="1"/>
    <col min="2818" max="2825" width="9.625" style="56" customWidth="1"/>
    <col min="2826" max="2826" width="5.125" style="56" customWidth="1"/>
    <col min="2827" max="2828" width="9" style="56"/>
    <col min="2829" max="2829" width="22.75" style="56" customWidth="1"/>
    <col min="2830" max="2836" width="13.625" style="56" customWidth="1"/>
    <col min="2837" max="3072" width="9" style="56"/>
    <col min="3073" max="3073" width="5.125" style="56" customWidth="1"/>
    <col min="3074" max="3081" width="9.625" style="56" customWidth="1"/>
    <col min="3082" max="3082" width="5.125" style="56" customWidth="1"/>
    <col min="3083" max="3084" width="9" style="56"/>
    <col min="3085" max="3085" width="22.75" style="56" customWidth="1"/>
    <col min="3086" max="3092" width="13.625" style="56" customWidth="1"/>
    <col min="3093" max="3328" width="9" style="56"/>
    <col min="3329" max="3329" width="5.125" style="56" customWidth="1"/>
    <col min="3330" max="3337" width="9.625" style="56" customWidth="1"/>
    <col min="3338" max="3338" width="5.125" style="56" customWidth="1"/>
    <col min="3339" max="3340" width="9" style="56"/>
    <col min="3341" max="3341" width="22.75" style="56" customWidth="1"/>
    <col min="3342" max="3348" width="13.625" style="56" customWidth="1"/>
    <col min="3349" max="3584" width="9" style="56"/>
    <col min="3585" max="3585" width="5.125" style="56" customWidth="1"/>
    <col min="3586" max="3593" width="9.625" style="56" customWidth="1"/>
    <col min="3594" max="3594" width="5.125" style="56" customWidth="1"/>
    <col min="3595" max="3596" width="9" style="56"/>
    <col min="3597" max="3597" width="22.75" style="56" customWidth="1"/>
    <col min="3598" max="3604" width="13.625" style="56" customWidth="1"/>
    <col min="3605" max="3840" width="9" style="56"/>
    <col min="3841" max="3841" width="5.125" style="56" customWidth="1"/>
    <col min="3842" max="3849" width="9.625" style="56" customWidth="1"/>
    <col min="3850" max="3850" width="5.125" style="56" customWidth="1"/>
    <col min="3851" max="3852" width="9" style="56"/>
    <col min="3853" max="3853" width="22.75" style="56" customWidth="1"/>
    <col min="3854" max="3860" width="13.625" style="56" customWidth="1"/>
    <col min="3861" max="4096" width="9" style="56"/>
    <col min="4097" max="4097" width="5.125" style="56" customWidth="1"/>
    <col min="4098" max="4105" width="9.625" style="56" customWidth="1"/>
    <col min="4106" max="4106" width="5.125" style="56" customWidth="1"/>
    <col min="4107" max="4108" width="9" style="56"/>
    <col min="4109" max="4109" width="22.75" style="56" customWidth="1"/>
    <col min="4110" max="4116" width="13.625" style="56" customWidth="1"/>
    <col min="4117" max="4352" width="9" style="56"/>
    <col min="4353" max="4353" width="5.125" style="56" customWidth="1"/>
    <col min="4354" max="4361" width="9.625" style="56" customWidth="1"/>
    <col min="4362" max="4362" width="5.125" style="56" customWidth="1"/>
    <col min="4363" max="4364" width="9" style="56"/>
    <col min="4365" max="4365" width="22.75" style="56" customWidth="1"/>
    <col min="4366" max="4372" width="13.625" style="56" customWidth="1"/>
    <col min="4373" max="4608" width="9" style="56"/>
    <col min="4609" max="4609" width="5.125" style="56" customWidth="1"/>
    <col min="4610" max="4617" width="9.625" style="56" customWidth="1"/>
    <col min="4618" max="4618" width="5.125" style="56" customWidth="1"/>
    <col min="4619" max="4620" width="9" style="56"/>
    <col min="4621" max="4621" width="22.75" style="56" customWidth="1"/>
    <col min="4622" max="4628" width="13.625" style="56" customWidth="1"/>
    <col min="4629" max="4864" width="9" style="56"/>
    <col min="4865" max="4865" width="5.125" style="56" customWidth="1"/>
    <col min="4866" max="4873" width="9.625" style="56" customWidth="1"/>
    <col min="4874" max="4874" width="5.125" style="56" customWidth="1"/>
    <col min="4875" max="4876" width="9" style="56"/>
    <col min="4877" max="4877" width="22.75" style="56" customWidth="1"/>
    <col min="4878" max="4884" width="13.625" style="56" customWidth="1"/>
    <col min="4885" max="5120" width="9" style="56"/>
    <col min="5121" max="5121" width="5.125" style="56" customWidth="1"/>
    <col min="5122" max="5129" width="9.625" style="56" customWidth="1"/>
    <col min="5130" max="5130" width="5.125" style="56" customWidth="1"/>
    <col min="5131" max="5132" width="9" style="56"/>
    <col min="5133" max="5133" width="22.75" style="56" customWidth="1"/>
    <col min="5134" max="5140" width="13.625" style="56" customWidth="1"/>
    <col min="5141" max="5376" width="9" style="56"/>
    <col min="5377" max="5377" width="5.125" style="56" customWidth="1"/>
    <col min="5378" max="5385" width="9.625" style="56" customWidth="1"/>
    <col min="5386" max="5386" width="5.125" style="56" customWidth="1"/>
    <col min="5387" max="5388" width="9" style="56"/>
    <col min="5389" max="5389" width="22.75" style="56" customWidth="1"/>
    <col min="5390" max="5396" width="13.625" style="56" customWidth="1"/>
    <col min="5397" max="5632" width="9" style="56"/>
    <col min="5633" max="5633" width="5.125" style="56" customWidth="1"/>
    <col min="5634" max="5641" width="9.625" style="56" customWidth="1"/>
    <col min="5642" max="5642" width="5.125" style="56" customWidth="1"/>
    <col min="5643" max="5644" width="9" style="56"/>
    <col min="5645" max="5645" width="22.75" style="56" customWidth="1"/>
    <col min="5646" max="5652" width="13.625" style="56" customWidth="1"/>
    <col min="5653" max="5888" width="9" style="56"/>
    <col min="5889" max="5889" width="5.125" style="56" customWidth="1"/>
    <col min="5890" max="5897" width="9.625" style="56" customWidth="1"/>
    <col min="5898" max="5898" width="5.125" style="56" customWidth="1"/>
    <col min="5899" max="5900" width="9" style="56"/>
    <col min="5901" max="5901" width="22.75" style="56" customWidth="1"/>
    <col min="5902" max="5908" width="13.625" style="56" customWidth="1"/>
    <col min="5909" max="6144" width="9" style="56"/>
    <col min="6145" max="6145" width="5.125" style="56" customWidth="1"/>
    <col min="6146" max="6153" width="9.625" style="56" customWidth="1"/>
    <col min="6154" max="6154" width="5.125" style="56" customWidth="1"/>
    <col min="6155" max="6156" width="9" style="56"/>
    <col min="6157" max="6157" width="22.75" style="56" customWidth="1"/>
    <col min="6158" max="6164" width="13.625" style="56" customWidth="1"/>
    <col min="6165" max="6400" width="9" style="56"/>
    <col min="6401" max="6401" width="5.125" style="56" customWidth="1"/>
    <col min="6402" max="6409" width="9.625" style="56" customWidth="1"/>
    <col min="6410" max="6410" width="5.125" style="56" customWidth="1"/>
    <col min="6411" max="6412" width="9" style="56"/>
    <col min="6413" max="6413" width="22.75" style="56" customWidth="1"/>
    <col min="6414" max="6420" width="13.625" style="56" customWidth="1"/>
    <col min="6421" max="6656" width="9" style="56"/>
    <col min="6657" max="6657" width="5.125" style="56" customWidth="1"/>
    <col min="6658" max="6665" width="9.625" style="56" customWidth="1"/>
    <col min="6666" max="6666" width="5.125" style="56" customWidth="1"/>
    <col min="6667" max="6668" width="9" style="56"/>
    <col min="6669" max="6669" width="22.75" style="56" customWidth="1"/>
    <col min="6670" max="6676" width="13.625" style="56" customWidth="1"/>
    <col min="6677" max="6912" width="9" style="56"/>
    <col min="6913" max="6913" width="5.125" style="56" customWidth="1"/>
    <col min="6914" max="6921" width="9.625" style="56" customWidth="1"/>
    <col min="6922" max="6922" width="5.125" style="56" customWidth="1"/>
    <col min="6923" max="6924" width="9" style="56"/>
    <col min="6925" max="6925" width="22.75" style="56" customWidth="1"/>
    <col min="6926" max="6932" width="13.625" style="56" customWidth="1"/>
    <col min="6933" max="7168" width="9" style="56"/>
    <col min="7169" max="7169" width="5.125" style="56" customWidth="1"/>
    <col min="7170" max="7177" width="9.625" style="56" customWidth="1"/>
    <col min="7178" max="7178" width="5.125" style="56" customWidth="1"/>
    <col min="7179" max="7180" width="9" style="56"/>
    <col min="7181" max="7181" width="22.75" style="56" customWidth="1"/>
    <col min="7182" max="7188" width="13.625" style="56" customWidth="1"/>
    <col min="7189" max="7424" width="9" style="56"/>
    <col min="7425" max="7425" width="5.125" style="56" customWidth="1"/>
    <col min="7426" max="7433" width="9.625" style="56" customWidth="1"/>
    <col min="7434" max="7434" width="5.125" style="56" customWidth="1"/>
    <col min="7435" max="7436" width="9" style="56"/>
    <col min="7437" max="7437" width="22.75" style="56" customWidth="1"/>
    <col min="7438" max="7444" width="13.625" style="56" customWidth="1"/>
    <col min="7445" max="7680" width="9" style="56"/>
    <col min="7681" max="7681" width="5.125" style="56" customWidth="1"/>
    <col min="7682" max="7689" width="9.625" style="56" customWidth="1"/>
    <col min="7690" max="7690" width="5.125" style="56" customWidth="1"/>
    <col min="7691" max="7692" width="9" style="56"/>
    <col min="7693" max="7693" width="22.75" style="56" customWidth="1"/>
    <col min="7694" max="7700" width="13.625" style="56" customWidth="1"/>
    <col min="7701" max="7936" width="9" style="56"/>
    <col min="7937" max="7937" width="5.125" style="56" customWidth="1"/>
    <col min="7938" max="7945" width="9.625" style="56" customWidth="1"/>
    <col min="7946" max="7946" width="5.125" style="56" customWidth="1"/>
    <col min="7947" max="7948" width="9" style="56"/>
    <col min="7949" max="7949" width="22.75" style="56" customWidth="1"/>
    <col min="7950" max="7956" width="13.625" style="56" customWidth="1"/>
    <col min="7957" max="8192" width="9" style="56"/>
    <col min="8193" max="8193" width="5.125" style="56" customWidth="1"/>
    <col min="8194" max="8201" width="9.625" style="56" customWidth="1"/>
    <col min="8202" max="8202" width="5.125" style="56" customWidth="1"/>
    <col min="8203" max="8204" width="9" style="56"/>
    <col min="8205" max="8205" width="22.75" style="56" customWidth="1"/>
    <col min="8206" max="8212" width="13.625" style="56" customWidth="1"/>
    <col min="8213" max="8448" width="9" style="56"/>
    <col min="8449" max="8449" width="5.125" style="56" customWidth="1"/>
    <col min="8450" max="8457" width="9.625" style="56" customWidth="1"/>
    <col min="8458" max="8458" width="5.125" style="56" customWidth="1"/>
    <col min="8459" max="8460" width="9" style="56"/>
    <col min="8461" max="8461" width="22.75" style="56" customWidth="1"/>
    <col min="8462" max="8468" width="13.625" style="56" customWidth="1"/>
    <col min="8469" max="8704" width="9" style="56"/>
    <col min="8705" max="8705" width="5.125" style="56" customWidth="1"/>
    <col min="8706" max="8713" width="9.625" style="56" customWidth="1"/>
    <col min="8714" max="8714" width="5.125" style="56" customWidth="1"/>
    <col min="8715" max="8716" width="9" style="56"/>
    <col min="8717" max="8717" width="22.75" style="56" customWidth="1"/>
    <col min="8718" max="8724" width="13.625" style="56" customWidth="1"/>
    <col min="8725" max="8960" width="9" style="56"/>
    <col min="8961" max="8961" width="5.125" style="56" customWidth="1"/>
    <col min="8962" max="8969" width="9.625" style="56" customWidth="1"/>
    <col min="8970" max="8970" width="5.125" style="56" customWidth="1"/>
    <col min="8971" max="8972" width="9" style="56"/>
    <col min="8973" max="8973" width="22.75" style="56" customWidth="1"/>
    <col min="8974" max="8980" width="13.625" style="56" customWidth="1"/>
    <col min="8981" max="9216" width="9" style="56"/>
    <col min="9217" max="9217" width="5.125" style="56" customWidth="1"/>
    <col min="9218" max="9225" width="9.625" style="56" customWidth="1"/>
    <col min="9226" max="9226" width="5.125" style="56" customWidth="1"/>
    <col min="9227" max="9228" width="9" style="56"/>
    <col min="9229" max="9229" width="22.75" style="56" customWidth="1"/>
    <col min="9230" max="9236" width="13.625" style="56" customWidth="1"/>
    <col min="9237" max="9472" width="9" style="56"/>
    <col min="9473" max="9473" width="5.125" style="56" customWidth="1"/>
    <col min="9474" max="9481" width="9.625" style="56" customWidth="1"/>
    <col min="9482" max="9482" width="5.125" style="56" customWidth="1"/>
    <col min="9483" max="9484" width="9" style="56"/>
    <col min="9485" max="9485" width="22.75" style="56" customWidth="1"/>
    <col min="9486" max="9492" width="13.625" style="56" customWidth="1"/>
    <col min="9493" max="9728" width="9" style="56"/>
    <col min="9729" max="9729" width="5.125" style="56" customWidth="1"/>
    <col min="9730" max="9737" width="9.625" style="56" customWidth="1"/>
    <col min="9738" max="9738" width="5.125" style="56" customWidth="1"/>
    <col min="9739" max="9740" width="9" style="56"/>
    <col min="9741" max="9741" width="22.75" style="56" customWidth="1"/>
    <col min="9742" max="9748" width="13.625" style="56" customWidth="1"/>
    <col min="9749" max="9984" width="9" style="56"/>
    <col min="9985" max="9985" width="5.125" style="56" customWidth="1"/>
    <col min="9986" max="9993" width="9.625" style="56" customWidth="1"/>
    <col min="9994" max="9994" width="5.125" style="56" customWidth="1"/>
    <col min="9995" max="9996" width="9" style="56"/>
    <col min="9997" max="9997" width="22.75" style="56" customWidth="1"/>
    <col min="9998" max="10004" width="13.625" style="56" customWidth="1"/>
    <col min="10005" max="10240" width="9" style="56"/>
    <col min="10241" max="10241" width="5.125" style="56" customWidth="1"/>
    <col min="10242" max="10249" width="9.625" style="56" customWidth="1"/>
    <col min="10250" max="10250" width="5.125" style="56" customWidth="1"/>
    <col min="10251" max="10252" width="9" style="56"/>
    <col min="10253" max="10253" width="22.75" style="56" customWidth="1"/>
    <col min="10254" max="10260" width="13.625" style="56" customWidth="1"/>
    <col min="10261" max="10496" width="9" style="56"/>
    <col min="10497" max="10497" width="5.125" style="56" customWidth="1"/>
    <col min="10498" max="10505" width="9.625" style="56" customWidth="1"/>
    <col min="10506" max="10506" width="5.125" style="56" customWidth="1"/>
    <col min="10507" max="10508" width="9" style="56"/>
    <col min="10509" max="10509" width="22.75" style="56" customWidth="1"/>
    <col min="10510" max="10516" width="13.625" style="56" customWidth="1"/>
    <col min="10517" max="10752" width="9" style="56"/>
    <col min="10753" max="10753" width="5.125" style="56" customWidth="1"/>
    <col min="10754" max="10761" width="9.625" style="56" customWidth="1"/>
    <col min="10762" max="10762" width="5.125" style="56" customWidth="1"/>
    <col min="10763" max="10764" width="9" style="56"/>
    <col min="10765" max="10765" width="22.75" style="56" customWidth="1"/>
    <col min="10766" max="10772" width="13.625" style="56" customWidth="1"/>
    <col min="10773" max="11008" width="9" style="56"/>
    <col min="11009" max="11009" width="5.125" style="56" customWidth="1"/>
    <col min="11010" max="11017" width="9.625" style="56" customWidth="1"/>
    <col min="11018" max="11018" width="5.125" style="56" customWidth="1"/>
    <col min="11019" max="11020" width="9" style="56"/>
    <col min="11021" max="11021" width="22.75" style="56" customWidth="1"/>
    <col min="11022" max="11028" width="13.625" style="56" customWidth="1"/>
    <col min="11029" max="11264" width="9" style="56"/>
    <col min="11265" max="11265" width="5.125" style="56" customWidth="1"/>
    <col min="11266" max="11273" width="9.625" style="56" customWidth="1"/>
    <col min="11274" max="11274" width="5.125" style="56" customWidth="1"/>
    <col min="11275" max="11276" width="9" style="56"/>
    <col min="11277" max="11277" width="22.75" style="56" customWidth="1"/>
    <col min="11278" max="11284" width="13.625" style="56" customWidth="1"/>
    <col min="11285" max="11520" width="9" style="56"/>
    <col min="11521" max="11521" width="5.125" style="56" customWidth="1"/>
    <col min="11522" max="11529" width="9.625" style="56" customWidth="1"/>
    <col min="11530" max="11530" width="5.125" style="56" customWidth="1"/>
    <col min="11531" max="11532" width="9" style="56"/>
    <col min="11533" max="11533" width="22.75" style="56" customWidth="1"/>
    <col min="11534" max="11540" width="13.625" style="56" customWidth="1"/>
    <col min="11541" max="11776" width="9" style="56"/>
    <col min="11777" max="11777" width="5.125" style="56" customWidth="1"/>
    <col min="11778" max="11785" width="9.625" style="56" customWidth="1"/>
    <col min="11786" max="11786" width="5.125" style="56" customWidth="1"/>
    <col min="11787" max="11788" width="9" style="56"/>
    <col min="11789" max="11789" width="22.75" style="56" customWidth="1"/>
    <col min="11790" max="11796" width="13.625" style="56" customWidth="1"/>
    <col min="11797" max="12032" width="9" style="56"/>
    <col min="12033" max="12033" width="5.125" style="56" customWidth="1"/>
    <col min="12034" max="12041" width="9.625" style="56" customWidth="1"/>
    <col min="12042" max="12042" width="5.125" style="56" customWidth="1"/>
    <col min="12043" max="12044" width="9" style="56"/>
    <col min="12045" max="12045" width="22.75" style="56" customWidth="1"/>
    <col min="12046" max="12052" width="13.625" style="56" customWidth="1"/>
    <col min="12053" max="12288" width="9" style="56"/>
    <col min="12289" max="12289" width="5.125" style="56" customWidth="1"/>
    <col min="12290" max="12297" width="9.625" style="56" customWidth="1"/>
    <col min="12298" max="12298" width="5.125" style="56" customWidth="1"/>
    <col min="12299" max="12300" width="9" style="56"/>
    <col min="12301" max="12301" width="22.75" style="56" customWidth="1"/>
    <col min="12302" max="12308" width="13.625" style="56" customWidth="1"/>
    <col min="12309" max="12544" width="9" style="56"/>
    <col min="12545" max="12545" width="5.125" style="56" customWidth="1"/>
    <col min="12546" max="12553" width="9.625" style="56" customWidth="1"/>
    <col min="12554" max="12554" width="5.125" style="56" customWidth="1"/>
    <col min="12555" max="12556" width="9" style="56"/>
    <col min="12557" max="12557" width="22.75" style="56" customWidth="1"/>
    <col min="12558" max="12564" width="13.625" style="56" customWidth="1"/>
    <col min="12565" max="12800" width="9" style="56"/>
    <col min="12801" max="12801" width="5.125" style="56" customWidth="1"/>
    <col min="12802" max="12809" width="9.625" style="56" customWidth="1"/>
    <col min="12810" max="12810" width="5.125" style="56" customWidth="1"/>
    <col min="12811" max="12812" width="9" style="56"/>
    <col min="12813" max="12813" width="22.75" style="56" customWidth="1"/>
    <col min="12814" max="12820" width="13.625" style="56" customWidth="1"/>
    <col min="12821" max="13056" width="9" style="56"/>
    <col min="13057" max="13057" width="5.125" style="56" customWidth="1"/>
    <col min="13058" max="13065" width="9.625" style="56" customWidth="1"/>
    <col min="13066" max="13066" width="5.125" style="56" customWidth="1"/>
    <col min="13067" max="13068" width="9" style="56"/>
    <col min="13069" max="13069" width="22.75" style="56" customWidth="1"/>
    <col min="13070" max="13076" width="13.625" style="56" customWidth="1"/>
    <col min="13077" max="13312" width="9" style="56"/>
    <col min="13313" max="13313" width="5.125" style="56" customWidth="1"/>
    <col min="13314" max="13321" width="9.625" style="56" customWidth="1"/>
    <col min="13322" max="13322" width="5.125" style="56" customWidth="1"/>
    <col min="13323" max="13324" width="9" style="56"/>
    <col min="13325" max="13325" width="22.75" style="56" customWidth="1"/>
    <col min="13326" max="13332" width="13.625" style="56" customWidth="1"/>
    <col min="13333" max="13568" width="9" style="56"/>
    <col min="13569" max="13569" width="5.125" style="56" customWidth="1"/>
    <col min="13570" max="13577" width="9.625" style="56" customWidth="1"/>
    <col min="13578" max="13578" width="5.125" style="56" customWidth="1"/>
    <col min="13579" max="13580" width="9" style="56"/>
    <col min="13581" max="13581" width="22.75" style="56" customWidth="1"/>
    <col min="13582" max="13588" width="13.625" style="56" customWidth="1"/>
    <col min="13589" max="13824" width="9" style="56"/>
    <col min="13825" max="13825" width="5.125" style="56" customWidth="1"/>
    <col min="13826" max="13833" width="9.625" style="56" customWidth="1"/>
    <col min="13834" max="13834" width="5.125" style="56" customWidth="1"/>
    <col min="13835" max="13836" width="9" style="56"/>
    <col min="13837" max="13837" width="22.75" style="56" customWidth="1"/>
    <col min="13838" max="13844" width="13.625" style="56" customWidth="1"/>
    <col min="13845" max="14080" width="9" style="56"/>
    <col min="14081" max="14081" width="5.125" style="56" customWidth="1"/>
    <col min="14082" max="14089" width="9.625" style="56" customWidth="1"/>
    <col min="14090" max="14090" width="5.125" style="56" customWidth="1"/>
    <col min="14091" max="14092" width="9" style="56"/>
    <col min="14093" max="14093" width="22.75" style="56" customWidth="1"/>
    <col min="14094" max="14100" width="13.625" style="56" customWidth="1"/>
    <col min="14101" max="14336" width="9" style="56"/>
    <col min="14337" max="14337" width="5.125" style="56" customWidth="1"/>
    <col min="14338" max="14345" width="9.625" style="56" customWidth="1"/>
    <col min="14346" max="14346" width="5.125" style="56" customWidth="1"/>
    <col min="14347" max="14348" width="9" style="56"/>
    <col min="14349" max="14349" width="22.75" style="56" customWidth="1"/>
    <col min="14350" max="14356" width="13.625" style="56" customWidth="1"/>
    <col min="14357" max="14592" width="9" style="56"/>
    <col min="14593" max="14593" width="5.125" style="56" customWidth="1"/>
    <col min="14594" max="14601" width="9.625" style="56" customWidth="1"/>
    <col min="14602" max="14602" width="5.125" style="56" customWidth="1"/>
    <col min="14603" max="14604" width="9" style="56"/>
    <col min="14605" max="14605" width="22.75" style="56" customWidth="1"/>
    <col min="14606" max="14612" width="13.625" style="56" customWidth="1"/>
    <col min="14613" max="14848" width="9" style="56"/>
    <col min="14849" max="14849" width="5.125" style="56" customWidth="1"/>
    <col min="14850" max="14857" width="9.625" style="56" customWidth="1"/>
    <col min="14858" max="14858" width="5.125" style="56" customWidth="1"/>
    <col min="14859" max="14860" width="9" style="56"/>
    <col min="14861" max="14861" width="22.75" style="56" customWidth="1"/>
    <col min="14862" max="14868" width="13.625" style="56" customWidth="1"/>
    <col min="14869" max="15104" width="9" style="56"/>
    <col min="15105" max="15105" width="5.125" style="56" customWidth="1"/>
    <col min="15106" max="15113" width="9.625" style="56" customWidth="1"/>
    <col min="15114" max="15114" width="5.125" style="56" customWidth="1"/>
    <col min="15115" max="15116" width="9" style="56"/>
    <col min="15117" max="15117" width="22.75" style="56" customWidth="1"/>
    <col min="15118" max="15124" width="13.625" style="56" customWidth="1"/>
    <col min="15125" max="15360" width="9" style="56"/>
    <col min="15361" max="15361" width="5.125" style="56" customWidth="1"/>
    <col min="15362" max="15369" width="9.625" style="56" customWidth="1"/>
    <col min="15370" max="15370" width="5.125" style="56" customWidth="1"/>
    <col min="15371" max="15372" width="9" style="56"/>
    <col min="15373" max="15373" width="22.75" style="56" customWidth="1"/>
    <col min="15374" max="15380" width="13.625" style="56" customWidth="1"/>
    <col min="15381" max="15616" width="9" style="56"/>
    <col min="15617" max="15617" width="5.125" style="56" customWidth="1"/>
    <col min="15618" max="15625" width="9.625" style="56" customWidth="1"/>
    <col min="15626" max="15626" width="5.125" style="56" customWidth="1"/>
    <col min="15627" max="15628" width="9" style="56"/>
    <col min="15629" max="15629" width="22.75" style="56" customWidth="1"/>
    <col min="15630" max="15636" width="13.625" style="56" customWidth="1"/>
    <col min="15637" max="15872" width="9" style="56"/>
    <col min="15873" max="15873" width="5.125" style="56" customWidth="1"/>
    <col min="15874" max="15881" width="9.625" style="56" customWidth="1"/>
    <col min="15882" max="15882" width="5.125" style="56" customWidth="1"/>
    <col min="15883" max="15884" width="9" style="56"/>
    <col min="15885" max="15885" width="22.75" style="56" customWidth="1"/>
    <col min="15886" max="15892" width="13.625" style="56" customWidth="1"/>
    <col min="15893" max="16128" width="9" style="56"/>
    <col min="16129" max="16129" width="5.125" style="56" customWidth="1"/>
    <col min="16130" max="16137" width="9.625" style="56" customWidth="1"/>
    <col min="16138" max="16138" width="5.125" style="56" customWidth="1"/>
    <col min="16139" max="16140" width="9" style="56"/>
    <col min="16141" max="16141" width="22.75" style="56" customWidth="1"/>
    <col min="16142" max="16148" width="13.625" style="56" customWidth="1"/>
    <col min="16149" max="16384" width="9" style="56"/>
  </cols>
  <sheetData>
    <row r="1" spans="1:13" ht="15">
      <c r="A1" s="127" t="s">
        <v>115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 ht="1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1:13" ht="15"/>
    <row r="4" spans="1:13" ht="15"/>
    <row r="5" spans="1:13" ht="15">
      <c r="A5" s="56" t="str">
        <f>CONCATENATE("■ 계  약  명 : ",환경설정!$B$1)</f>
        <v>■ 계  약  명 : 전라남도청 민원인 전용주차장 건립 전기공사 보안등주 등 구매</v>
      </c>
    </row>
    <row r="6" spans="1:13" ht="15" customHeight="1">
      <c r="C6" s="57"/>
      <c r="D6" s="58"/>
      <c r="E6" s="58"/>
      <c r="F6" s="58"/>
      <c r="G6" s="58"/>
    </row>
    <row r="7" spans="1:13" ht="15" customHeight="1">
      <c r="A7" s="56" t="s">
        <v>116</v>
      </c>
      <c r="C7" s="58"/>
      <c r="D7" s="58"/>
      <c r="E7" s="58"/>
      <c r="F7" s="58"/>
      <c r="G7" s="58"/>
    </row>
    <row r="8" spans="1:13" ht="15" customHeight="1">
      <c r="C8" s="58"/>
      <c r="D8" s="58"/>
      <c r="E8" s="58"/>
      <c r="F8" s="58"/>
      <c r="G8" s="58"/>
    </row>
    <row r="9" spans="1:13" ht="15"/>
    <row r="10" spans="1:13" ht="15"/>
    <row r="11" spans="1:13" ht="15"/>
    <row r="12" spans="1:13" ht="15"/>
    <row r="13" spans="1:13" ht="15">
      <c r="C13" s="126"/>
      <c r="D13" s="126"/>
      <c r="E13" s="126"/>
      <c r="F13" s="126"/>
      <c r="G13" s="126"/>
    </row>
    <row r="14" spans="1:13" ht="15">
      <c r="C14" s="126"/>
      <c r="D14" s="126"/>
      <c r="E14" s="126"/>
      <c r="F14" s="126"/>
      <c r="G14" s="126"/>
    </row>
    <row r="15" spans="1:13" ht="15"/>
    <row r="16" spans="1:13" ht="15"/>
    <row r="17" spans="3:7" ht="15"/>
    <row r="18" spans="3:7" ht="15"/>
    <row r="19" spans="3:7" ht="15">
      <c r="C19" s="126"/>
      <c r="D19" s="126"/>
      <c r="E19" s="126"/>
      <c r="F19" s="126"/>
      <c r="G19" s="126"/>
    </row>
    <row r="20" spans="3:7" ht="15">
      <c r="C20" s="126"/>
      <c r="D20" s="126"/>
      <c r="E20" s="126"/>
      <c r="F20" s="126"/>
      <c r="G20" s="126"/>
    </row>
    <row r="21" spans="3:7" ht="15"/>
    <row r="22" spans="3:7" ht="15"/>
    <row r="23" spans="3:7" ht="15"/>
    <row r="24" spans="3:7" ht="15"/>
    <row r="25" spans="3:7" ht="15">
      <c r="C25" s="126"/>
      <c r="D25" s="126"/>
      <c r="E25" s="126"/>
      <c r="F25" s="126"/>
      <c r="G25" s="126"/>
    </row>
    <row r="26" spans="3:7" ht="15">
      <c r="C26" s="126"/>
      <c r="D26" s="126"/>
      <c r="E26" s="126"/>
      <c r="F26" s="126"/>
      <c r="G26" s="126"/>
    </row>
    <row r="27" spans="3:7" ht="15"/>
    <row r="28" spans="3:7" ht="15"/>
    <row r="29" spans="3:7" ht="15"/>
    <row r="30" spans="3:7" ht="15"/>
    <row r="31" spans="3:7" ht="15">
      <c r="C31" s="126"/>
      <c r="D31" s="126"/>
      <c r="E31" s="126"/>
      <c r="F31" s="126"/>
      <c r="G31" s="126"/>
    </row>
    <row r="32" spans="3:7" ht="15">
      <c r="C32" s="126"/>
      <c r="D32" s="126"/>
      <c r="E32" s="126"/>
      <c r="F32" s="126"/>
      <c r="G32" s="126"/>
    </row>
    <row r="33" spans="3:19" ht="15"/>
    <row r="34" spans="3:19" ht="15"/>
    <row r="35" spans="3:19" ht="15"/>
    <row r="36" spans="3:19" ht="15"/>
    <row r="37" spans="3:19" ht="29.25">
      <c r="C37" s="126"/>
      <c r="D37" s="126"/>
      <c r="E37" s="126"/>
      <c r="F37" s="126"/>
      <c r="G37" s="126"/>
    </row>
    <row r="38" spans="3:19" ht="15"/>
    <row r="39" spans="3:19" ht="15">
      <c r="S39" s="56" t="s">
        <v>132</v>
      </c>
    </row>
    <row r="40" spans="3:19" ht="15"/>
    <row r="41" spans="3:19" ht="15"/>
    <row r="42" spans="3:19" ht="15"/>
    <row r="43" spans="3:19" ht="15"/>
    <row r="44" spans="3:19" ht="15"/>
    <row r="45" spans="3:19" ht="15"/>
    <row r="46" spans="3:19" ht="15"/>
    <row r="47" spans="3:19" ht="15"/>
    <row r="48" spans="3:19" ht="15"/>
  </sheetData>
  <mergeCells count="6">
    <mergeCell ref="C37:G37"/>
    <mergeCell ref="A1:M2"/>
    <mergeCell ref="C13:G14"/>
    <mergeCell ref="C19:G20"/>
    <mergeCell ref="C25:G26"/>
    <mergeCell ref="C31:G32"/>
  </mergeCells>
  <phoneticPr fontId="30" type="noConversion"/>
  <printOptions horizontalCentered="1"/>
  <pageMargins left="0.39370078740157483" right="0.39370078740157483" top="0.19685039370078741" bottom="0.19685039370078741" header="0" footer="0"/>
  <pageSetup paperSize="9" scale="9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FFFC-E4F8-4C3E-B9D3-D74692889905}">
  <dimension ref="A1:M48"/>
  <sheetViews>
    <sheetView view="pageBreakPreview" zoomScaleNormal="100" zoomScaleSheetLayoutView="100" workbookViewId="0">
      <selection activeCell="O37" sqref="O37"/>
    </sheetView>
  </sheetViews>
  <sheetFormatPr defaultRowHeight="20.100000000000001" customHeight="1"/>
  <cols>
    <col min="1" max="1" width="5.125" style="56" customWidth="1"/>
    <col min="2" max="9" width="9.625" style="56" customWidth="1"/>
    <col min="10" max="10" width="5.125" style="56" customWidth="1"/>
    <col min="11" max="12" width="9" style="56"/>
    <col min="13" max="13" width="22.75" style="56" customWidth="1"/>
    <col min="14" max="20" width="13.625" style="56" customWidth="1"/>
    <col min="21" max="256" width="9" style="56"/>
    <col min="257" max="257" width="5.125" style="56" customWidth="1"/>
    <col min="258" max="265" width="9.625" style="56" customWidth="1"/>
    <col min="266" max="266" width="5.125" style="56" customWidth="1"/>
    <col min="267" max="268" width="9" style="56"/>
    <col min="269" max="269" width="22.75" style="56" customWidth="1"/>
    <col min="270" max="276" width="13.625" style="56" customWidth="1"/>
    <col min="277" max="512" width="9" style="56"/>
    <col min="513" max="513" width="5.125" style="56" customWidth="1"/>
    <col min="514" max="521" width="9.625" style="56" customWidth="1"/>
    <col min="522" max="522" width="5.125" style="56" customWidth="1"/>
    <col min="523" max="524" width="9" style="56"/>
    <col min="525" max="525" width="22.75" style="56" customWidth="1"/>
    <col min="526" max="532" width="13.625" style="56" customWidth="1"/>
    <col min="533" max="768" width="9" style="56"/>
    <col min="769" max="769" width="5.125" style="56" customWidth="1"/>
    <col min="770" max="777" width="9.625" style="56" customWidth="1"/>
    <col min="778" max="778" width="5.125" style="56" customWidth="1"/>
    <col min="779" max="780" width="9" style="56"/>
    <col min="781" max="781" width="22.75" style="56" customWidth="1"/>
    <col min="782" max="788" width="13.625" style="56" customWidth="1"/>
    <col min="789" max="1024" width="9" style="56"/>
    <col min="1025" max="1025" width="5.125" style="56" customWidth="1"/>
    <col min="1026" max="1033" width="9.625" style="56" customWidth="1"/>
    <col min="1034" max="1034" width="5.125" style="56" customWidth="1"/>
    <col min="1035" max="1036" width="9" style="56"/>
    <col min="1037" max="1037" width="22.75" style="56" customWidth="1"/>
    <col min="1038" max="1044" width="13.625" style="56" customWidth="1"/>
    <col min="1045" max="1280" width="9" style="56"/>
    <col min="1281" max="1281" width="5.125" style="56" customWidth="1"/>
    <col min="1282" max="1289" width="9.625" style="56" customWidth="1"/>
    <col min="1290" max="1290" width="5.125" style="56" customWidth="1"/>
    <col min="1291" max="1292" width="9" style="56"/>
    <col min="1293" max="1293" width="22.75" style="56" customWidth="1"/>
    <col min="1294" max="1300" width="13.625" style="56" customWidth="1"/>
    <col min="1301" max="1536" width="9" style="56"/>
    <col min="1537" max="1537" width="5.125" style="56" customWidth="1"/>
    <col min="1538" max="1545" width="9.625" style="56" customWidth="1"/>
    <col min="1546" max="1546" width="5.125" style="56" customWidth="1"/>
    <col min="1547" max="1548" width="9" style="56"/>
    <col min="1549" max="1549" width="22.75" style="56" customWidth="1"/>
    <col min="1550" max="1556" width="13.625" style="56" customWidth="1"/>
    <col min="1557" max="1792" width="9" style="56"/>
    <col min="1793" max="1793" width="5.125" style="56" customWidth="1"/>
    <col min="1794" max="1801" width="9.625" style="56" customWidth="1"/>
    <col min="1802" max="1802" width="5.125" style="56" customWidth="1"/>
    <col min="1803" max="1804" width="9" style="56"/>
    <col min="1805" max="1805" width="22.75" style="56" customWidth="1"/>
    <col min="1806" max="1812" width="13.625" style="56" customWidth="1"/>
    <col min="1813" max="2048" width="9" style="56"/>
    <col min="2049" max="2049" width="5.125" style="56" customWidth="1"/>
    <col min="2050" max="2057" width="9.625" style="56" customWidth="1"/>
    <col min="2058" max="2058" width="5.125" style="56" customWidth="1"/>
    <col min="2059" max="2060" width="9" style="56"/>
    <col min="2061" max="2061" width="22.75" style="56" customWidth="1"/>
    <col min="2062" max="2068" width="13.625" style="56" customWidth="1"/>
    <col min="2069" max="2304" width="9" style="56"/>
    <col min="2305" max="2305" width="5.125" style="56" customWidth="1"/>
    <col min="2306" max="2313" width="9.625" style="56" customWidth="1"/>
    <col min="2314" max="2314" width="5.125" style="56" customWidth="1"/>
    <col min="2315" max="2316" width="9" style="56"/>
    <col min="2317" max="2317" width="22.75" style="56" customWidth="1"/>
    <col min="2318" max="2324" width="13.625" style="56" customWidth="1"/>
    <col min="2325" max="2560" width="9" style="56"/>
    <col min="2561" max="2561" width="5.125" style="56" customWidth="1"/>
    <col min="2562" max="2569" width="9.625" style="56" customWidth="1"/>
    <col min="2570" max="2570" width="5.125" style="56" customWidth="1"/>
    <col min="2571" max="2572" width="9" style="56"/>
    <col min="2573" max="2573" width="22.75" style="56" customWidth="1"/>
    <col min="2574" max="2580" width="13.625" style="56" customWidth="1"/>
    <col min="2581" max="2816" width="9" style="56"/>
    <col min="2817" max="2817" width="5.125" style="56" customWidth="1"/>
    <col min="2818" max="2825" width="9.625" style="56" customWidth="1"/>
    <col min="2826" max="2826" width="5.125" style="56" customWidth="1"/>
    <col min="2827" max="2828" width="9" style="56"/>
    <col min="2829" max="2829" width="22.75" style="56" customWidth="1"/>
    <col min="2830" max="2836" width="13.625" style="56" customWidth="1"/>
    <col min="2837" max="3072" width="9" style="56"/>
    <col min="3073" max="3073" width="5.125" style="56" customWidth="1"/>
    <col min="3074" max="3081" width="9.625" style="56" customWidth="1"/>
    <col min="3082" max="3082" width="5.125" style="56" customWidth="1"/>
    <col min="3083" max="3084" width="9" style="56"/>
    <col min="3085" max="3085" width="22.75" style="56" customWidth="1"/>
    <col min="3086" max="3092" width="13.625" style="56" customWidth="1"/>
    <col min="3093" max="3328" width="9" style="56"/>
    <col min="3329" max="3329" width="5.125" style="56" customWidth="1"/>
    <col min="3330" max="3337" width="9.625" style="56" customWidth="1"/>
    <col min="3338" max="3338" width="5.125" style="56" customWidth="1"/>
    <col min="3339" max="3340" width="9" style="56"/>
    <col min="3341" max="3341" width="22.75" style="56" customWidth="1"/>
    <col min="3342" max="3348" width="13.625" style="56" customWidth="1"/>
    <col min="3349" max="3584" width="9" style="56"/>
    <col min="3585" max="3585" width="5.125" style="56" customWidth="1"/>
    <col min="3586" max="3593" width="9.625" style="56" customWidth="1"/>
    <col min="3594" max="3594" width="5.125" style="56" customWidth="1"/>
    <col min="3595" max="3596" width="9" style="56"/>
    <col min="3597" max="3597" width="22.75" style="56" customWidth="1"/>
    <col min="3598" max="3604" width="13.625" style="56" customWidth="1"/>
    <col min="3605" max="3840" width="9" style="56"/>
    <col min="3841" max="3841" width="5.125" style="56" customWidth="1"/>
    <col min="3842" max="3849" width="9.625" style="56" customWidth="1"/>
    <col min="3850" max="3850" width="5.125" style="56" customWidth="1"/>
    <col min="3851" max="3852" width="9" style="56"/>
    <col min="3853" max="3853" width="22.75" style="56" customWidth="1"/>
    <col min="3854" max="3860" width="13.625" style="56" customWidth="1"/>
    <col min="3861" max="4096" width="9" style="56"/>
    <col min="4097" max="4097" width="5.125" style="56" customWidth="1"/>
    <col min="4098" max="4105" width="9.625" style="56" customWidth="1"/>
    <col min="4106" max="4106" width="5.125" style="56" customWidth="1"/>
    <col min="4107" max="4108" width="9" style="56"/>
    <col min="4109" max="4109" width="22.75" style="56" customWidth="1"/>
    <col min="4110" max="4116" width="13.625" style="56" customWidth="1"/>
    <col min="4117" max="4352" width="9" style="56"/>
    <col min="4353" max="4353" width="5.125" style="56" customWidth="1"/>
    <col min="4354" max="4361" width="9.625" style="56" customWidth="1"/>
    <col min="4362" max="4362" width="5.125" style="56" customWidth="1"/>
    <col min="4363" max="4364" width="9" style="56"/>
    <col min="4365" max="4365" width="22.75" style="56" customWidth="1"/>
    <col min="4366" max="4372" width="13.625" style="56" customWidth="1"/>
    <col min="4373" max="4608" width="9" style="56"/>
    <col min="4609" max="4609" width="5.125" style="56" customWidth="1"/>
    <col min="4610" max="4617" width="9.625" style="56" customWidth="1"/>
    <col min="4618" max="4618" width="5.125" style="56" customWidth="1"/>
    <col min="4619" max="4620" width="9" style="56"/>
    <col min="4621" max="4621" width="22.75" style="56" customWidth="1"/>
    <col min="4622" max="4628" width="13.625" style="56" customWidth="1"/>
    <col min="4629" max="4864" width="9" style="56"/>
    <col min="4865" max="4865" width="5.125" style="56" customWidth="1"/>
    <col min="4866" max="4873" width="9.625" style="56" customWidth="1"/>
    <col min="4874" max="4874" width="5.125" style="56" customWidth="1"/>
    <col min="4875" max="4876" width="9" style="56"/>
    <col min="4877" max="4877" width="22.75" style="56" customWidth="1"/>
    <col min="4878" max="4884" width="13.625" style="56" customWidth="1"/>
    <col min="4885" max="5120" width="9" style="56"/>
    <col min="5121" max="5121" width="5.125" style="56" customWidth="1"/>
    <col min="5122" max="5129" width="9.625" style="56" customWidth="1"/>
    <col min="5130" max="5130" width="5.125" style="56" customWidth="1"/>
    <col min="5131" max="5132" width="9" style="56"/>
    <col min="5133" max="5133" width="22.75" style="56" customWidth="1"/>
    <col min="5134" max="5140" width="13.625" style="56" customWidth="1"/>
    <col min="5141" max="5376" width="9" style="56"/>
    <col min="5377" max="5377" width="5.125" style="56" customWidth="1"/>
    <col min="5378" max="5385" width="9.625" style="56" customWidth="1"/>
    <col min="5386" max="5386" width="5.125" style="56" customWidth="1"/>
    <col min="5387" max="5388" width="9" style="56"/>
    <col min="5389" max="5389" width="22.75" style="56" customWidth="1"/>
    <col min="5390" max="5396" width="13.625" style="56" customWidth="1"/>
    <col min="5397" max="5632" width="9" style="56"/>
    <col min="5633" max="5633" width="5.125" style="56" customWidth="1"/>
    <col min="5634" max="5641" width="9.625" style="56" customWidth="1"/>
    <col min="5642" max="5642" width="5.125" style="56" customWidth="1"/>
    <col min="5643" max="5644" width="9" style="56"/>
    <col min="5645" max="5645" width="22.75" style="56" customWidth="1"/>
    <col min="5646" max="5652" width="13.625" style="56" customWidth="1"/>
    <col min="5653" max="5888" width="9" style="56"/>
    <col min="5889" max="5889" width="5.125" style="56" customWidth="1"/>
    <col min="5890" max="5897" width="9.625" style="56" customWidth="1"/>
    <col min="5898" max="5898" width="5.125" style="56" customWidth="1"/>
    <col min="5899" max="5900" width="9" style="56"/>
    <col min="5901" max="5901" width="22.75" style="56" customWidth="1"/>
    <col min="5902" max="5908" width="13.625" style="56" customWidth="1"/>
    <col min="5909" max="6144" width="9" style="56"/>
    <col min="6145" max="6145" width="5.125" style="56" customWidth="1"/>
    <col min="6146" max="6153" width="9.625" style="56" customWidth="1"/>
    <col min="6154" max="6154" width="5.125" style="56" customWidth="1"/>
    <col min="6155" max="6156" width="9" style="56"/>
    <col min="6157" max="6157" width="22.75" style="56" customWidth="1"/>
    <col min="6158" max="6164" width="13.625" style="56" customWidth="1"/>
    <col min="6165" max="6400" width="9" style="56"/>
    <col min="6401" max="6401" width="5.125" style="56" customWidth="1"/>
    <col min="6402" max="6409" width="9.625" style="56" customWidth="1"/>
    <col min="6410" max="6410" width="5.125" style="56" customWidth="1"/>
    <col min="6411" max="6412" width="9" style="56"/>
    <col min="6413" max="6413" width="22.75" style="56" customWidth="1"/>
    <col min="6414" max="6420" width="13.625" style="56" customWidth="1"/>
    <col min="6421" max="6656" width="9" style="56"/>
    <col min="6657" max="6657" width="5.125" style="56" customWidth="1"/>
    <col min="6658" max="6665" width="9.625" style="56" customWidth="1"/>
    <col min="6666" max="6666" width="5.125" style="56" customWidth="1"/>
    <col min="6667" max="6668" width="9" style="56"/>
    <col min="6669" max="6669" width="22.75" style="56" customWidth="1"/>
    <col min="6670" max="6676" width="13.625" style="56" customWidth="1"/>
    <col min="6677" max="6912" width="9" style="56"/>
    <col min="6913" max="6913" width="5.125" style="56" customWidth="1"/>
    <col min="6914" max="6921" width="9.625" style="56" customWidth="1"/>
    <col min="6922" max="6922" width="5.125" style="56" customWidth="1"/>
    <col min="6923" max="6924" width="9" style="56"/>
    <col min="6925" max="6925" width="22.75" style="56" customWidth="1"/>
    <col min="6926" max="6932" width="13.625" style="56" customWidth="1"/>
    <col min="6933" max="7168" width="9" style="56"/>
    <col min="7169" max="7169" width="5.125" style="56" customWidth="1"/>
    <col min="7170" max="7177" width="9.625" style="56" customWidth="1"/>
    <col min="7178" max="7178" width="5.125" style="56" customWidth="1"/>
    <col min="7179" max="7180" width="9" style="56"/>
    <col min="7181" max="7181" width="22.75" style="56" customWidth="1"/>
    <col min="7182" max="7188" width="13.625" style="56" customWidth="1"/>
    <col min="7189" max="7424" width="9" style="56"/>
    <col min="7425" max="7425" width="5.125" style="56" customWidth="1"/>
    <col min="7426" max="7433" width="9.625" style="56" customWidth="1"/>
    <col min="7434" max="7434" width="5.125" style="56" customWidth="1"/>
    <col min="7435" max="7436" width="9" style="56"/>
    <col min="7437" max="7437" width="22.75" style="56" customWidth="1"/>
    <col min="7438" max="7444" width="13.625" style="56" customWidth="1"/>
    <col min="7445" max="7680" width="9" style="56"/>
    <col min="7681" max="7681" width="5.125" style="56" customWidth="1"/>
    <col min="7682" max="7689" width="9.625" style="56" customWidth="1"/>
    <col min="7690" max="7690" width="5.125" style="56" customWidth="1"/>
    <col min="7691" max="7692" width="9" style="56"/>
    <col min="7693" max="7693" width="22.75" style="56" customWidth="1"/>
    <col min="7694" max="7700" width="13.625" style="56" customWidth="1"/>
    <col min="7701" max="7936" width="9" style="56"/>
    <col min="7937" max="7937" width="5.125" style="56" customWidth="1"/>
    <col min="7938" max="7945" width="9.625" style="56" customWidth="1"/>
    <col min="7946" max="7946" width="5.125" style="56" customWidth="1"/>
    <col min="7947" max="7948" width="9" style="56"/>
    <col min="7949" max="7949" width="22.75" style="56" customWidth="1"/>
    <col min="7950" max="7956" width="13.625" style="56" customWidth="1"/>
    <col min="7957" max="8192" width="9" style="56"/>
    <col min="8193" max="8193" width="5.125" style="56" customWidth="1"/>
    <col min="8194" max="8201" width="9.625" style="56" customWidth="1"/>
    <col min="8202" max="8202" width="5.125" style="56" customWidth="1"/>
    <col min="8203" max="8204" width="9" style="56"/>
    <col min="8205" max="8205" width="22.75" style="56" customWidth="1"/>
    <col min="8206" max="8212" width="13.625" style="56" customWidth="1"/>
    <col min="8213" max="8448" width="9" style="56"/>
    <col min="8449" max="8449" width="5.125" style="56" customWidth="1"/>
    <col min="8450" max="8457" width="9.625" style="56" customWidth="1"/>
    <col min="8458" max="8458" width="5.125" style="56" customWidth="1"/>
    <col min="8459" max="8460" width="9" style="56"/>
    <col min="8461" max="8461" width="22.75" style="56" customWidth="1"/>
    <col min="8462" max="8468" width="13.625" style="56" customWidth="1"/>
    <col min="8469" max="8704" width="9" style="56"/>
    <col min="8705" max="8705" width="5.125" style="56" customWidth="1"/>
    <col min="8706" max="8713" width="9.625" style="56" customWidth="1"/>
    <col min="8714" max="8714" width="5.125" style="56" customWidth="1"/>
    <col min="8715" max="8716" width="9" style="56"/>
    <col min="8717" max="8717" width="22.75" style="56" customWidth="1"/>
    <col min="8718" max="8724" width="13.625" style="56" customWidth="1"/>
    <col min="8725" max="8960" width="9" style="56"/>
    <col min="8961" max="8961" width="5.125" style="56" customWidth="1"/>
    <col min="8962" max="8969" width="9.625" style="56" customWidth="1"/>
    <col min="8970" max="8970" width="5.125" style="56" customWidth="1"/>
    <col min="8971" max="8972" width="9" style="56"/>
    <col min="8973" max="8973" width="22.75" style="56" customWidth="1"/>
    <col min="8974" max="8980" width="13.625" style="56" customWidth="1"/>
    <col min="8981" max="9216" width="9" style="56"/>
    <col min="9217" max="9217" width="5.125" style="56" customWidth="1"/>
    <col min="9218" max="9225" width="9.625" style="56" customWidth="1"/>
    <col min="9226" max="9226" width="5.125" style="56" customWidth="1"/>
    <col min="9227" max="9228" width="9" style="56"/>
    <col min="9229" max="9229" width="22.75" style="56" customWidth="1"/>
    <col min="9230" max="9236" width="13.625" style="56" customWidth="1"/>
    <col min="9237" max="9472" width="9" style="56"/>
    <col min="9473" max="9473" width="5.125" style="56" customWidth="1"/>
    <col min="9474" max="9481" width="9.625" style="56" customWidth="1"/>
    <col min="9482" max="9482" width="5.125" style="56" customWidth="1"/>
    <col min="9483" max="9484" width="9" style="56"/>
    <col min="9485" max="9485" width="22.75" style="56" customWidth="1"/>
    <col min="9486" max="9492" width="13.625" style="56" customWidth="1"/>
    <col min="9493" max="9728" width="9" style="56"/>
    <col min="9729" max="9729" width="5.125" style="56" customWidth="1"/>
    <col min="9730" max="9737" width="9.625" style="56" customWidth="1"/>
    <col min="9738" max="9738" width="5.125" style="56" customWidth="1"/>
    <col min="9739" max="9740" width="9" style="56"/>
    <col min="9741" max="9741" width="22.75" style="56" customWidth="1"/>
    <col min="9742" max="9748" width="13.625" style="56" customWidth="1"/>
    <col min="9749" max="9984" width="9" style="56"/>
    <col min="9985" max="9985" width="5.125" style="56" customWidth="1"/>
    <col min="9986" max="9993" width="9.625" style="56" customWidth="1"/>
    <col min="9994" max="9994" width="5.125" style="56" customWidth="1"/>
    <col min="9995" max="9996" width="9" style="56"/>
    <col min="9997" max="9997" width="22.75" style="56" customWidth="1"/>
    <col min="9998" max="10004" width="13.625" style="56" customWidth="1"/>
    <col min="10005" max="10240" width="9" style="56"/>
    <col min="10241" max="10241" width="5.125" style="56" customWidth="1"/>
    <col min="10242" max="10249" width="9.625" style="56" customWidth="1"/>
    <col min="10250" max="10250" width="5.125" style="56" customWidth="1"/>
    <col min="10251" max="10252" width="9" style="56"/>
    <col min="10253" max="10253" width="22.75" style="56" customWidth="1"/>
    <col min="10254" max="10260" width="13.625" style="56" customWidth="1"/>
    <col min="10261" max="10496" width="9" style="56"/>
    <col min="10497" max="10497" width="5.125" style="56" customWidth="1"/>
    <col min="10498" max="10505" width="9.625" style="56" customWidth="1"/>
    <col min="10506" max="10506" width="5.125" style="56" customWidth="1"/>
    <col min="10507" max="10508" width="9" style="56"/>
    <col min="10509" max="10509" width="22.75" style="56" customWidth="1"/>
    <col min="10510" max="10516" width="13.625" style="56" customWidth="1"/>
    <col min="10517" max="10752" width="9" style="56"/>
    <col min="10753" max="10753" width="5.125" style="56" customWidth="1"/>
    <col min="10754" max="10761" width="9.625" style="56" customWidth="1"/>
    <col min="10762" max="10762" width="5.125" style="56" customWidth="1"/>
    <col min="10763" max="10764" width="9" style="56"/>
    <col min="10765" max="10765" width="22.75" style="56" customWidth="1"/>
    <col min="10766" max="10772" width="13.625" style="56" customWidth="1"/>
    <col min="10773" max="11008" width="9" style="56"/>
    <col min="11009" max="11009" width="5.125" style="56" customWidth="1"/>
    <col min="11010" max="11017" width="9.625" style="56" customWidth="1"/>
    <col min="11018" max="11018" width="5.125" style="56" customWidth="1"/>
    <col min="11019" max="11020" width="9" style="56"/>
    <col min="11021" max="11021" width="22.75" style="56" customWidth="1"/>
    <col min="11022" max="11028" width="13.625" style="56" customWidth="1"/>
    <col min="11029" max="11264" width="9" style="56"/>
    <col min="11265" max="11265" width="5.125" style="56" customWidth="1"/>
    <col min="11266" max="11273" width="9.625" style="56" customWidth="1"/>
    <col min="11274" max="11274" width="5.125" style="56" customWidth="1"/>
    <col min="11275" max="11276" width="9" style="56"/>
    <col min="11277" max="11277" width="22.75" style="56" customWidth="1"/>
    <col min="11278" max="11284" width="13.625" style="56" customWidth="1"/>
    <col min="11285" max="11520" width="9" style="56"/>
    <col min="11521" max="11521" width="5.125" style="56" customWidth="1"/>
    <col min="11522" max="11529" width="9.625" style="56" customWidth="1"/>
    <col min="11530" max="11530" width="5.125" style="56" customWidth="1"/>
    <col min="11531" max="11532" width="9" style="56"/>
    <col min="11533" max="11533" width="22.75" style="56" customWidth="1"/>
    <col min="11534" max="11540" width="13.625" style="56" customWidth="1"/>
    <col min="11541" max="11776" width="9" style="56"/>
    <col min="11777" max="11777" width="5.125" style="56" customWidth="1"/>
    <col min="11778" max="11785" width="9.625" style="56" customWidth="1"/>
    <col min="11786" max="11786" width="5.125" style="56" customWidth="1"/>
    <col min="11787" max="11788" width="9" style="56"/>
    <col min="11789" max="11789" width="22.75" style="56" customWidth="1"/>
    <col min="11790" max="11796" width="13.625" style="56" customWidth="1"/>
    <col min="11797" max="12032" width="9" style="56"/>
    <col min="12033" max="12033" width="5.125" style="56" customWidth="1"/>
    <col min="12034" max="12041" width="9.625" style="56" customWidth="1"/>
    <col min="12042" max="12042" width="5.125" style="56" customWidth="1"/>
    <col min="12043" max="12044" width="9" style="56"/>
    <col min="12045" max="12045" width="22.75" style="56" customWidth="1"/>
    <col min="12046" max="12052" width="13.625" style="56" customWidth="1"/>
    <col min="12053" max="12288" width="9" style="56"/>
    <col min="12289" max="12289" width="5.125" style="56" customWidth="1"/>
    <col min="12290" max="12297" width="9.625" style="56" customWidth="1"/>
    <col min="12298" max="12298" width="5.125" style="56" customWidth="1"/>
    <col min="12299" max="12300" width="9" style="56"/>
    <col min="12301" max="12301" width="22.75" style="56" customWidth="1"/>
    <col min="12302" max="12308" width="13.625" style="56" customWidth="1"/>
    <col min="12309" max="12544" width="9" style="56"/>
    <col min="12545" max="12545" width="5.125" style="56" customWidth="1"/>
    <col min="12546" max="12553" width="9.625" style="56" customWidth="1"/>
    <col min="12554" max="12554" width="5.125" style="56" customWidth="1"/>
    <col min="12555" max="12556" width="9" style="56"/>
    <col min="12557" max="12557" width="22.75" style="56" customWidth="1"/>
    <col min="12558" max="12564" width="13.625" style="56" customWidth="1"/>
    <col min="12565" max="12800" width="9" style="56"/>
    <col min="12801" max="12801" width="5.125" style="56" customWidth="1"/>
    <col min="12802" max="12809" width="9.625" style="56" customWidth="1"/>
    <col min="12810" max="12810" width="5.125" style="56" customWidth="1"/>
    <col min="12811" max="12812" width="9" style="56"/>
    <col min="12813" max="12813" width="22.75" style="56" customWidth="1"/>
    <col min="12814" max="12820" width="13.625" style="56" customWidth="1"/>
    <col min="12821" max="13056" width="9" style="56"/>
    <col min="13057" max="13057" width="5.125" style="56" customWidth="1"/>
    <col min="13058" max="13065" width="9.625" style="56" customWidth="1"/>
    <col min="13066" max="13066" width="5.125" style="56" customWidth="1"/>
    <col min="13067" max="13068" width="9" style="56"/>
    <col min="13069" max="13069" width="22.75" style="56" customWidth="1"/>
    <col min="13070" max="13076" width="13.625" style="56" customWidth="1"/>
    <col min="13077" max="13312" width="9" style="56"/>
    <col min="13313" max="13313" width="5.125" style="56" customWidth="1"/>
    <col min="13314" max="13321" width="9.625" style="56" customWidth="1"/>
    <col min="13322" max="13322" width="5.125" style="56" customWidth="1"/>
    <col min="13323" max="13324" width="9" style="56"/>
    <col min="13325" max="13325" width="22.75" style="56" customWidth="1"/>
    <col min="13326" max="13332" width="13.625" style="56" customWidth="1"/>
    <col min="13333" max="13568" width="9" style="56"/>
    <col min="13569" max="13569" width="5.125" style="56" customWidth="1"/>
    <col min="13570" max="13577" width="9.625" style="56" customWidth="1"/>
    <col min="13578" max="13578" width="5.125" style="56" customWidth="1"/>
    <col min="13579" max="13580" width="9" style="56"/>
    <col min="13581" max="13581" width="22.75" style="56" customWidth="1"/>
    <col min="13582" max="13588" width="13.625" style="56" customWidth="1"/>
    <col min="13589" max="13824" width="9" style="56"/>
    <col min="13825" max="13825" width="5.125" style="56" customWidth="1"/>
    <col min="13826" max="13833" width="9.625" style="56" customWidth="1"/>
    <col min="13834" max="13834" width="5.125" style="56" customWidth="1"/>
    <col min="13835" max="13836" width="9" style="56"/>
    <col min="13837" max="13837" width="22.75" style="56" customWidth="1"/>
    <col min="13838" max="13844" width="13.625" style="56" customWidth="1"/>
    <col min="13845" max="14080" width="9" style="56"/>
    <col min="14081" max="14081" width="5.125" style="56" customWidth="1"/>
    <col min="14082" max="14089" width="9.625" style="56" customWidth="1"/>
    <col min="14090" max="14090" width="5.125" style="56" customWidth="1"/>
    <col min="14091" max="14092" width="9" style="56"/>
    <col min="14093" max="14093" width="22.75" style="56" customWidth="1"/>
    <col min="14094" max="14100" width="13.625" style="56" customWidth="1"/>
    <col min="14101" max="14336" width="9" style="56"/>
    <col min="14337" max="14337" width="5.125" style="56" customWidth="1"/>
    <col min="14338" max="14345" width="9.625" style="56" customWidth="1"/>
    <col min="14346" max="14346" width="5.125" style="56" customWidth="1"/>
    <col min="14347" max="14348" width="9" style="56"/>
    <col min="14349" max="14349" width="22.75" style="56" customWidth="1"/>
    <col min="14350" max="14356" width="13.625" style="56" customWidth="1"/>
    <col min="14357" max="14592" width="9" style="56"/>
    <col min="14593" max="14593" width="5.125" style="56" customWidth="1"/>
    <col min="14594" max="14601" width="9.625" style="56" customWidth="1"/>
    <col min="14602" max="14602" width="5.125" style="56" customWidth="1"/>
    <col min="14603" max="14604" width="9" style="56"/>
    <col min="14605" max="14605" width="22.75" style="56" customWidth="1"/>
    <col min="14606" max="14612" width="13.625" style="56" customWidth="1"/>
    <col min="14613" max="14848" width="9" style="56"/>
    <col min="14849" max="14849" width="5.125" style="56" customWidth="1"/>
    <col min="14850" max="14857" width="9.625" style="56" customWidth="1"/>
    <col min="14858" max="14858" width="5.125" style="56" customWidth="1"/>
    <col min="14859" max="14860" width="9" style="56"/>
    <col min="14861" max="14861" width="22.75" style="56" customWidth="1"/>
    <col min="14862" max="14868" width="13.625" style="56" customWidth="1"/>
    <col min="14869" max="15104" width="9" style="56"/>
    <col min="15105" max="15105" width="5.125" style="56" customWidth="1"/>
    <col min="15106" max="15113" width="9.625" style="56" customWidth="1"/>
    <col min="15114" max="15114" width="5.125" style="56" customWidth="1"/>
    <col min="15115" max="15116" width="9" style="56"/>
    <col min="15117" max="15117" width="22.75" style="56" customWidth="1"/>
    <col min="15118" max="15124" width="13.625" style="56" customWidth="1"/>
    <col min="15125" max="15360" width="9" style="56"/>
    <col min="15361" max="15361" width="5.125" style="56" customWidth="1"/>
    <col min="15362" max="15369" width="9.625" style="56" customWidth="1"/>
    <col min="15370" max="15370" width="5.125" style="56" customWidth="1"/>
    <col min="15371" max="15372" width="9" style="56"/>
    <col min="15373" max="15373" width="22.75" style="56" customWidth="1"/>
    <col min="15374" max="15380" width="13.625" style="56" customWidth="1"/>
    <col min="15381" max="15616" width="9" style="56"/>
    <col min="15617" max="15617" width="5.125" style="56" customWidth="1"/>
    <col min="15618" max="15625" width="9.625" style="56" customWidth="1"/>
    <col min="15626" max="15626" width="5.125" style="56" customWidth="1"/>
    <col min="15627" max="15628" width="9" style="56"/>
    <col min="15629" max="15629" width="22.75" style="56" customWidth="1"/>
    <col min="15630" max="15636" width="13.625" style="56" customWidth="1"/>
    <col min="15637" max="15872" width="9" style="56"/>
    <col min="15873" max="15873" width="5.125" style="56" customWidth="1"/>
    <col min="15874" max="15881" width="9.625" style="56" customWidth="1"/>
    <col min="15882" max="15882" width="5.125" style="56" customWidth="1"/>
    <col min="15883" max="15884" width="9" style="56"/>
    <col min="15885" max="15885" width="22.75" style="56" customWidth="1"/>
    <col min="15886" max="15892" width="13.625" style="56" customWidth="1"/>
    <col min="15893" max="16128" width="9" style="56"/>
    <col min="16129" max="16129" width="5.125" style="56" customWidth="1"/>
    <col min="16130" max="16137" width="9.625" style="56" customWidth="1"/>
    <col min="16138" max="16138" width="5.125" style="56" customWidth="1"/>
    <col min="16139" max="16140" width="9" style="56"/>
    <col min="16141" max="16141" width="22.75" style="56" customWidth="1"/>
    <col min="16142" max="16148" width="13.625" style="56" customWidth="1"/>
    <col min="16149" max="16384" width="9" style="56"/>
  </cols>
  <sheetData>
    <row r="1" spans="1:13" ht="15">
      <c r="A1" s="127" t="s">
        <v>115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 ht="1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1:13" ht="15"/>
    <row r="4" spans="1:13" ht="15"/>
    <row r="5" spans="1:13" ht="15">
      <c r="A5" s="56" t="str">
        <f>CONCATENATE("■ 계  약  명 : ",환경설정!$B$1)</f>
        <v>■ 계  약  명 : 전라남도청 민원인 전용주차장 건립 전기공사 보안등주 등 구매</v>
      </c>
    </row>
    <row r="6" spans="1:13" ht="15" customHeight="1">
      <c r="C6" s="57"/>
      <c r="D6" s="58"/>
      <c r="E6" s="58"/>
      <c r="F6" s="58"/>
      <c r="G6" s="58"/>
    </row>
    <row r="7" spans="1:13" ht="15" customHeight="1">
      <c r="A7" s="56" t="s">
        <v>116</v>
      </c>
      <c r="C7" s="58"/>
      <c r="D7" s="58"/>
      <c r="E7" s="58"/>
      <c r="F7" s="58"/>
      <c r="G7" s="58"/>
    </row>
    <row r="8" spans="1:13" ht="15" customHeight="1">
      <c r="C8" s="58"/>
      <c r="D8" s="58"/>
      <c r="E8" s="58"/>
      <c r="F8" s="58"/>
      <c r="G8" s="58"/>
    </row>
    <row r="9" spans="1:13" ht="15"/>
    <row r="10" spans="1:13" ht="15"/>
    <row r="11" spans="1:13" ht="15"/>
    <row r="12" spans="1:13" ht="15"/>
    <row r="13" spans="1:13" ht="15">
      <c r="C13" s="126"/>
      <c r="D13" s="126"/>
      <c r="E13" s="126"/>
      <c r="F13" s="126"/>
      <c r="G13" s="126"/>
    </row>
    <row r="14" spans="1:13" ht="15">
      <c r="C14" s="126"/>
      <c r="D14" s="126"/>
      <c r="E14" s="126"/>
      <c r="F14" s="126"/>
      <c r="G14" s="126"/>
    </row>
    <row r="15" spans="1:13" ht="15"/>
    <row r="16" spans="1:13" ht="15"/>
    <row r="17" spans="3:7" ht="15"/>
    <row r="18" spans="3:7" ht="15"/>
    <row r="19" spans="3:7" ht="15">
      <c r="C19" s="126"/>
      <c r="D19" s="126"/>
      <c r="E19" s="126"/>
      <c r="F19" s="126"/>
      <c r="G19" s="126"/>
    </row>
    <row r="20" spans="3:7" ht="15">
      <c r="C20" s="126"/>
      <c r="D20" s="126"/>
      <c r="E20" s="126"/>
      <c r="F20" s="126"/>
      <c r="G20" s="126"/>
    </row>
    <row r="21" spans="3:7" ht="15"/>
    <row r="22" spans="3:7" ht="15"/>
    <row r="23" spans="3:7" ht="15"/>
    <row r="24" spans="3:7" ht="15"/>
    <row r="25" spans="3:7" ht="15">
      <c r="C25" s="126"/>
      <c r="D25" s="126"/>
      <c r="E25" s="126"/>
      <c r="F25" s="126"/>
      <c r="G25" s="126"/>
    </row>
    <row r="26" spans="3:7" ht="15">
      <c r="C26" s="126"/>
      <c r="D26" s="126"/>
      <c r="E26" s="126"/>
      <c r="F26" s="126"/>
      <c r="G26" s="126"/>
    </row>
    <row r="27" spans="3:7" ht="15"/>
    <row r="28" spans="3:7" ht="15"/>
    <row r="29" spans="3:7" ht="15"/>
    <row r="30" spans="3:7" ht="15"/>
    <row r="31" spans="3:7" ht="15">
      <c r="C31" s="126"/>
      <c r="D31" s="126"/>
      <c r="E31" s="126"/>
      <c r="F31" s="126"/>
      <c r="G31" s="126"/>
    </row>
    <row r="32" spans="3:7" ht="15">
      <c r="C32" s="126"/>
      <c r="D32" s="126"/>
      <c r="E32" s="126"/>
      <c r="F32" s="126"/>
      <c r="G32" s="126"/>
    </row>
    <row r="33" spans="3:7" ht="15"/>
    <row r="34" spans="3:7" ht="15"/>
    <row r="35" spans="3:7" ht="15"/>
    <row r="36" spans="3:7" ht="15"/>
    <row r="37" spans="3:7" ht="29.25">
      <c r="C37" s="126"/>
      <c r="D37" s="126"/>
      <c r="E37" s="126"/>
      <c r="F37" s="126"/>
      <c r="G37" s="126"/>
    </row>
    <row r="38" spans="3:7" ht="15"/>
    <row r="39" spans="3:7" ht="15"/>
    <row r="40" spans="3:7" ht="15"/>
    <row r="41" spans="3:7" ht="15"/>
    <row r="42" spans="3:7" ht="15"/>
    <row r="43" spans="3:7" ht="15"/>
    <row r="44" spans="3:7" ht="15"/>
    <row r="45" spans="3:7" ht="15"/>
    <row r="46" spans="3:7" ht="15"/>
    <row r="47" spans="3:7" ht="15"/>
    <row r="48" spans="3:7" ht="15"/>
  </sheetData>
  <mergeCells count="6">
    <mergeCell ref="C37:G37"/>
    <mergeCell ref="A1:M2"/>
    <mergeCell ref="C13:G14"/>
    <mergeCell ref="C19:G20"/>
    <mergeCell ref="C25:G26"/>
    <mergeCell ref="C31:G32"/>
  </mergeCells>
  <phoneticPr fontId="30" type="noConversion"/>
  <printOptions horizontalCentered="1"/>
  <pageMargins left="0.39370078740157483" right="0.39370078740157483" top="0.19685039370078741" bottom="0.19685039370078741" header="0" footer="0"/>
  <pageSetup paperSize="9" scale="9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view="pageBreakPreview" zoomScale="115" zoomScaleNormal="100" zoomScaleSheetLayoutView="115" zoomScalePageLayoutView="115" workbookViewId="0">
      <selection activeCell="D16" sqref="D16"/>
    </sheetView>
  </sheetViews>
  <sheetFormatPr defaultRowHeight="16.5"/>
  <cols>
    <col min="1" max="1" width="3.5" style="10" customWidth="1"/>
    <col min="2" max="2" width="19.875" style="10" customWidth="1"/>
    <col min="3" max="3" width="26.875" style="10" customWidth="1"/>
    <col min="4" max="5" width="7.625" style="10" customWidth="1"/>
    <col min="6" max="6" width="20" style="10" customWidth="1"/>
    <col min="7" max="7" width="3.125" style="10" customWidth="1"/>
    <col min="8" max="16384" width="9" style="10"/>
  </cols>
  <sheetData>
    <row r="1" spans="1:7" ht="18.75" customHeight="1"/>
    <row r="2" spans="1:7" ht="33.75" customHeight="1">
      <c r="A2" s="132" t="s">
        <v>48</v>
      </c>
      <c r="B2" s="132"/>
      <c r="C2" s="132"/>
      <c r="D2" s="132"/>
      <c r="E2" s="132"/>
      <c r="F2" s="132"/>
      <c r="G2" s="132"/>
    </row>
    <row r="3" spans="1:7" ht="16.5" customHeight="1">
      <c r="B3" s="35"/>
      <c r="C3" s="35"/>
      <c r="D3" s="35"/>
      <c r="E3" s="35"/>
      <c r="F3" s="35"/>
      <c r="G3" s="35"/>
    </row>
    <row r="4" spans="1:7" ht="26.25" customHeight="1">
      <c r="B4" s="36" t="s">
        <v>27</v>
      </c>
      <c r="C4" s="133" t="str">
        <f>환경설정!B1</f>
        <v>전라남도청 민원인 전용주차장 건립 전기공사 보안등주 등 구매</v>
      </c>
      <c r="D4" s="133"/>
      <c r="E4" s="133"/>
      <c r="F4" s="133"/>
      <c r="G4" s="133"/>
    </row>
    <row r="5" spans="1:7" ht="26.25" customHeight="1">
      <c r="B5" s="36" t="s">
        <v>49</v>
      </c>
      <c r="C5" s="134">
        <f>환경설정!B3</f>
        <v>45846</v>
      </c>
      <c r="D5" s="134"/>
      <c r="E5" s="134"/>
      <c r="F5" s="38"/>
    </row>
    <row r="6" spans="1:7" ht="26.25" customHeight="1">
      <c r="B6" s="36" t="s">
        <v>50</v>
      </c>
      <c r="C6" s="134">
        <f>환경설정!D3</f>
        <v>46380</v>
      </c>
      <c r="D6" s="134"/>
      <c r="E6" s="134"/>
    </row>
    <row r="7" spans="1:7" ht="26.25" customHeight="1">
      <c r="B7" s="36" t="s">
        <v>51</v>
      </c>
      <c r="C7" s="134" t="s">
        <v>52</v>
      </c>
      <c r="D7" s="134"/>
      <c r="E7" s="134"/>
    </row>
    <row r="8" spans="1:7" ht="8.25" customHeight="1">
      <c r="B8" s="39"/>
      <c r="C8" s="40"/>
      <c r="D8" s="40"/>
      <c r="E8" s="40"/>
      <c r="F8" s="41"/>
      <c r="G8" s="41"/>
    </row>
    <row r="9" spans="1:7" ht="29.25" customHeight="1" thickBot="1">
      <c r="B9" s="42" t="s">
        <v>53</v>
      </c>
      <c r="C9" s="37"/>
      <c r="D9" s="37"/>
      <c r="E9" s="37"/>
    </row>
    <row r="10" spans="1:7" ht="24" customHeight="1" thickBot="1">
      <c r="B10" s="11" t="s">
        <v>54</v>
      </c>
      <c r="C10" s="12" t="s">
        <v>55</v>
      </c>
      <c r="D10" s="12" t="s">
        <v>56</v>
      </c>
      <c r="E10" s="12" t="s">
        <v>57</v>
      </c>
      <c r="F10" s="13" t="s">
        <v>58</v>
      </c>
    </row>
    <row r="11" spans="1:7" ht="35.1" customHeight="1">
      <c r="B11" s="43" t="str">
        <f>VLOOKUP(환경설정!$B$8,data!$A:$C,2,0)</f>
        <v>철제가로등주</v>
      </c>
      <c r="C11" s="44" t="str">
        <f>VLOOKUP(환경설정!$B$8,data!$A:$C,3,0)</f>
        <v>철제가로등주, MTPF-201-5, 5m, 1등용, 원2단형</v>
      </c>
      <c r="D11" s="45" t="s">
        <v>114</v>
      </c>
      <c r="E11" s="45">
        <f>환경설정!B9</f>
        <v>9</v>
      </c>
      <c r="F11" s="46"/>
    </row>
    <row r="12" spans="1:7" ht="35.1" customHeight="1">
      <c r="B12" s="47" t="str">
        <f>IF(환경설정!B5&gt;=2,VLOOKUP(환경설정!$G$8,data!$A:$C,2,0),"")</f>
        <v>철제가로등주</v>
      </c>
      <c r="C12" s="44" t="str">
        <f>IF(환경설정!B5&gt;=2,VLOOKUP(환경설정!$G$8,data!$A:$C,3,0),"")</f>
        <v>철제가로등주, MTPF-201-5-2, 5m, 2등용, 원2단형</v>
      </c>
      <c r="D12" s="48" t="str">
        <f>IF(환경설정!B5&gt;=2,"EA","")</f>
        <v>EA</v>
      </c>
      <c r="E12" s="48">
        <f>IF(환경설정!B5&gt;=2,환경설정!G9,"")</f>
        <v>4</v>
      </c>
      <c r="F12" s="46"/>
    </row>
    <row r="13" spans="1:7" ht="35.1" customHeight="1">
      <c r="B13" s="47" t="str">
        <f>IF(환경설정!B5&gt;=3,VLOOKUP(환경설정!$L$8,data!$A:$C,2,0),"")</f>
        <v>가로등주부속자재</v>
      </c>
      <c r="C13" s="54" t="str">
        <f>IF(환경설정!B5&gt;=3,VLOOKUP(환경설정!$L$8,data!$A:$C,3,0),"")</f>
        <v>가로등주부속자재, MTPS-701, 베이스커버</v>
      </c>
      <c r="D13" s="48" t="str">
        <f>IF(환경설정!B5&gt;=3,"EA","")</f>
        <v>EA</v>
      </c>
      <c r="E13" s="48">
        <f>IF(환경설정!B5&gt;=3,환경설정!L9,"")</f>
        <v>13</v>
      </c>
      <c r="F13" s="49"/>
    </row>
    <row r="14" spans="1:7" ht="35.1" customHeight="1">
      <c r="B14" s="47"/>
      <c r="C14" s="54"/>
      <c r="D14" s="48"/>
      <c r="E14" s="48"/>
      <c r="F14" s="49"/>
    </row>
    <row r="15" spans="1:7" ht="35.1" customHeight="1">
      <c r="B15" s="47"/>
      <c r="C15" s="54"/>
      <c r="D15" s="48"/>
      <c r="E15" s="48"/>
      <c r="F15" s="49"/>
    </row>
    <row r="16" spans="1:7" ht="35.1" customHeight="1">
      <c r="B16" s="50"/>
      <c r="C16" s="54"/>
      <c r="D16" s="48"/>
      <c r="E16" s="48"/>
      <c r="F16" s="49"/>
    </row>
    <row r="17" spans="1:7" ht="35.1" customHeight="1">
      <c r="B17" s="47"/>
      <c r="C17" s="54"/>
      <c r="D17" s="48"/>
      <c r="E17" s="48"/>
      <c r="F17" s="49"/>
    </row>
    <row r="18" spans="1:7" ht="35.1" customHeight="1" thickBot="1">
      <c r="B18" s="51"/>
      <c r="C18" s="55"/>
      <c r="D18" s="52"/>
      <c r="E18" s="52"/>
      <c r="F18" s="53"/>
    </row>
    <row r="19" spans="1:7" ht="14.25" customHeight="1">
      <c r="F19" s="42"/>
    </row>
    <row r="20" spans="1:7" ht="24" customHeight="1">
      <c r="A20" s="131" t="s">
        <v>59</v>
      </c>
      <c r="B20" s="131"/>
      <c r="C20" s="131"/>
      <c r="D20" s="131"/>
      <c r="E20" s="131"/>
      <c r="F20" s="131"/>
      <c r="G20" s="131"/>
    </row>
    <row r="21" spans="1:7" ht="17.25" customHeight="1"/>
    <row r="22" spans="1:7" ht="24.75" customHeight="1">
      <c r="A22" s="128">
        <f>환경설정!B4</f>
        <v>46107</v>
      </c>
      <c r="B22" s="128"/>
      <c r="C22" s="128"/>
      <c r="D22" s="128"/>
      <c r="E22" s="128"/>
      <c r="F22" s="128"/>
      <c r="G22" s="128"/>
    </row>
    <row r="23" spans="1:7" ht="18" customHeight="1"/>
    <row r="24" spans="1:7" ht="23.25" customHeight="1">
      <c r="D24" s="129" t="s">
        <v>24</v>
      </c>
      <c r="E24" s="129"/>
      <c r="F24" s="129"/>
      <c r="G24" s="129"/>
    </row>
    <row r="25" spans="1:7" ht="23.25" customHeight="1">
      <c r="D25" s="129" t="s">
        <v>46</v>
      </c>
      <c r="E25" s="129"/>
      <c r="F25" s="129"/>
      <c r="G25" s="129"/>
    </row>
    <row r="26" spans="1:7" ht="23.25" customHeight="1">
      <c r="D26" s="99" t="s">
        <v>47</v>
      </c>
      <c r="E26" s="99"/>
      <c r="F26" s="99"/>
      <c r="G26" s="99"/>
    </row>
    <row r="27" spans="1:7" ht="20.100000000000001" customHeight="1"/>
    <row r="28" spans="1:7" ht="24" customHeight="1">
      <c r="A28" s="130" t="str">
        <f>환경설정!B6&amp;"    귀하"</f>
        <v>전라남도    귀하</v>
      </c>
      <c r="B28" s="130"/>
      <c r="C28" s="130"/>
      <c r="D28" s="130"/>
      <c r="E28" s="130"/>
      <c r="F28" s="130"/>
      <c r="G28" s="130"/>
    </row>
    <row r="29" spans="1:7" ht="12" customHeight="1"/>
  </sheetData>
  <mergeCells count="11">
    <mergeCell ref="A20:G20"/>
    <mergeCell ref="A2:G2"/>
    <mergeCell ref="C4:G4"/>
    <mergeCell ref="C5:E5"/>
    <mergeCell ref="C6:E6"/>
    <mergeCell ref="C7:E7"/>
    <mergeCell ref="A22:G22"/>
    <mergeCell ref="D24:G24"/>
    <mergeCell ref="D25:G25"/>
    <mergeCell ref="D26:G26"/>
    <mergeCell ref="A28:G28"/>
  </mergeCells>
  <phoneticPr fontId="30" type="noConversion"/>
  <printOptions verticalCentered="1"/>
  <pageMargins left="0.39370078740157483" right="0.31496062992125984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7"/>
  <sheetViews>
    <sheetView workbookViewId="0">
      <selection activeCell="C252" sqref="C252"/>
    </sheetView>
  </sheetViews>
  <sheetFormatPr defaultRowHeight="16.5"/>
  <cols>
    <col min="1" max="1" width="12.125" bestFit="1" customWidth="1"/>
    <col min="2" max="2" width="13" bestFit="1" customWidth="1"/>
    <col min="3" max="3" width="33.625" bestFit="1" customWidth="1"/>
  </cols>
  <sheetData>
    <row r="1" spans="1:5">
      <c r="A1" t="s">
        <v>133</v>
      </c>
      <c r="B1" t="s">
        <v>385</v>
      </c>
      <c r="C1" t="str">
        <f>CONCATENATE(B1,", ",A1,", ",E1)</f>
        <v>LED투광등기구, ARENA-200S, 200W</v>
      </c>
      <c r="E1" t="s">
        <v>397</v>
      </c>
    </row>
    <row r="2" spans="1:5">
      <c r="A2" t="s">
        <v>134</v>
      </c>
      <c r="B2" t="s">
        <v>385</v>
      </c>
      <c r="C2" t="str">
        <f t="shared" ref="C2:C65" si="0">CONCATENATE(B2,", ",A2,", ",E2)</f>
        <v>LED투광등기구, ARENA-300S, 300W</v>
      </c>
      <c r="E2" t="s">
        <v>398</v>
      </c>
    </row>
    <row r="3" spans="1:5">
      <c r="A3" t="s">
        <v>135</v>
      </c>
      <c r="B3" t="s">
        <v>385</v>
      </c>
      <c r="C3" t="str">
        <f t="shared" si="0"/>
        <v>LED투광등기구, ARENA-400(3000K), 400W</v>
      </c>
      <c r="E3" t="s">
        <v>399</v>
      </c>
    </row>
    <row r="4" spans="1:5">
      <c r="A4" t="s">
        <v>136</v>
      </c>
      <c r="B4" t="s">
        <v>385</v>
      </c>
      <c r="C4" t="str">
        <f t="shared" si="0"/>
        <v>LED투광등기구, ARENA-400, 400W</v>
      </c>
      <c r="E4" t="s">
        <v>399</v>
      </c>
    </row>
    <row r="5" spans="1:5">
      <c r="A5" t="s">
        <v>137</v>
      </c>
      <c r="B5" t="s">
        <v>385</v>
      </c>
      <c r="C5" t="str">
        <f t="shared" si="0"/>
        <v>LED투광등기구, ARENA-400S, 400W</v>
      </c>
      <c r="E5" t="s">
        <v>399</v>
      </c>
    </row>
    <row r="6" spans="1:5">
      <c r="A6" t="s">
        <v>138</v>
      </c>
      <c r="B6" t="s">
        <v>385</v>
      </c>
      <c r="C6" t="str">
        <f t="shared" si="0"/>
        <v>LED투광등기구, ARENA-500(3000K), 500W</v>
      </c>
      <c r="E6" t="s">
        <v>400</v>
      </c>
    </row>
    <row r="7" spans="1:5">
      <c r="A7" t="s">
        <v>139</v>
      </c>
      <c r="B7" t="s">
        <v>385</v>
      </c>
      <c r="C7" t="str">
        <f t="shared" si="0"/>
        <v>LED투광등기구, ARENA-500, 500W</v>
      </c>
      <c r="E7" t="s">
        <v>400</v>
      </c>
    </row>
    <row r="8" spans="1:5">
      <c r="A8" t="s">
        <v>140</v>
      </c>
      <c r="B8" t="s">
        <v>385</v>
      </c>
      <c r="C8" t="str">
        <f t="shared" si="0"/>
        <v>LED투광등기구, ARENA-600(3000K), 600W</v>
      </c>
      <c r="E8" t="s">
        <v>401</v>
      </c>
    </row>
    <row r="9" spans="1:5">
      <c r="A9" t="s">
        <v>141</v>
      </c>
      <c r="B9" t="s">
        <v>385</v>
      </c>
      <c r="C9" t="str">
        <f t="shared" si="0"/>
        <v>LED투광등기구, ARENA-600, 600W</v>
      </c>
      <c r="E9" t="s">
        <v>401</v>
      </c>
    </row>
    <row r="10" spans="1:5">
      <c r="A10" t="s">
        <v>142</v>
      </c>
      <c r="B10" t="s">
        <v>385</v>
      </c>
      <c r="C10" t="str">
        <f t="shared" si="0"/>
        <v>LED투광등기구, ARENA-800(3000K), 800W</v>
      </c>
      <c r="E10" t="s">
        <v>402</v>
      </c>
    </row>
    <row r="11" spans="1:5">
      <c r="A11" t="s">
        <v>143</v>
      </c>
      <c r="B11" t="s">
        <v>385</v>
      </c>
      <c r="C11" t="str">
        <f t="shared" si="0"/>
        <v>LED투광등기구, ARENA-800, 800W</v>
      </c>
      <c r="E11" t="s">
        <v>402</v>
      </c>
    </row>
    <row r="12" spans="1:5">
      <c r="A12" t="s">
        <v>144</v>
      </c>
      <c r="B12" t="s">
        <v>385</v>
      </c>
      <c r="C12" t="str">
        <f t="shared" si="0"/>
        <v>LED투광등기구, ARENA(M)-200S, 200W</v>
      </c>
      <c r="E12" t="s">
        <v>397</v>
      </c>
    </row>
    <row r="13" spans="1:5">
      <c r="A13" t="s">
        <v>145</v>
      </c>
      <c r="B13" t="s">
        <v>385</v>
      </c>
      <c r="C13" t="str">
        <f t="shared" si="0"/>
        <v>LED투광등기구, ARENA(M)-300S, 300W</v>
      </c>
      <c r="E13" t="s">
        <v>398</v>
      </c>
    </row>
    <row r="14" spans="1:5">
      <c r="A14" t="s">
        <v>146</v>
      </c>
      <c r="B14" t="s">
        <v>385</v>
      </c>
      <c r="C14" t="str">
        <f t="shared" si="0"/>
        <v>LED투광등기구, ARENA(M)-400, 400W</v>
      </c>
      <c r="E14" t="s">
        <v>399</v>
      </c>
    </row>
    <row r="15" spans="1:5">
      <c r="A15" t="s">
        <v>147</v>
      </c>
      <c r="B15" t="s">
        <v>385</v>
      </c>
      <c r="C15" t="str">
        <f t="shared" si="0"/>
        <v>LED투광등기구, ARENA(M)-400S, 400W</v>
      </c>
      <c r="E15" t="s">
        <v>399</v>
      </c>
    </row>
    <row r="16" spans="1:5">
      <c r="A16" t="s">
        <v>148</v>
      </c>
      <c r="B16" t="s">
        <v>385</v>
      </c>
      <c r="C16" t="str">
        <f t="shared" si="0"/>
        <v>LED투광등기구, ARENA(M)-500, 500W</v>
      </c>
      <c r="E16" t="s">
        <v>400</v>
      </c>
    </row>
    <row r="17" spans="1:5">
      <c r="A17" t="s">
        <v>149</v>
      </c>
      <c r="B17" t="s">
        <v>385</v>
      </c>
      <c r="C17" t="str">
        <f t="shared" si="0"/>
        <v>LED투광등기구, ARENA(M)-600, 600W</v>
      </c>
      <c r="E17" t="s">
        <v>401</v>
      </c>
    </row>
    <row r="18" spans="1:5">
      <c r="A18" t="s">
        <v>150</v>
      </c>
      <c r="B18" t="s">
        <v>385</v>
      </c>
      <c r="C18" t="str">
        <f t="shared" si="0"/>
        <v>LED투광등기구, ARENA(M)-800, 800W</v>
      </c>
      <c r="E18" t="s">
        <v>402</v>
      </c>
    </row>
    <row r="19" spans="1:5">
      <c r="A19" t="s">
        <v>151</v>
      </c>
      <c r="B19" t="s">
        <v>385</v>
      </c>
      <c r="C19" t="str">
        <f t="shared" si="0"/>
        <v>LED투광등기구, ARENA(X)-200S, 200W</v>
      </c>
      <c r="E19" t="s">
        <v>397</v>
      </c>
    </row>
    <row r="20" spans="1:5">
      <c r="A20" t="s">
        <v>152</v>
      </c>
      <c r="B20" t="s">
        <v>385</v>
      </c>
      <c r="C20" t="str">
        <f t="shared" si="0"/>
        <v>LED투광등기구, ARENA(X)-300S, 300W</v>
      </c>
      <c r="E20" t="s">
        <v>398</v>
      </c>
    </row>
    <row r="21" spans="1:5">
      <c r="A21" t="s">
        <v>153</v>
      </c>
      <c r="B21" t="s">
        <v>385</v>
      </c>
      <c r="C21" t="str">
        <f t="shared" si="0"/>
        <v>LED투광등기구, ARENA(X)-400, 400W</v>
      </c>
      <c r="E21" t="s">
        <v>399</v>
      </c>
    </row>
    <row r="22" spans="1:5">
      <c r="A22" t="s">
        <v>154</v>
      </c>
      <c r="B22" t="s">
        <v>385</v>
      </c>
      <c r="C22" t="str">
        <f t="shared" si="0"/>
        <v>LED투광등기구, ARENA(X)-400S, 400W</v>
      </c>
      <c r="E22" t="s">
        <v>399</v>
      </c>
    </row>
    <row r="23" spans="1:5">
      <c r="A23" t="s">
        <v>155</v>
      </c>
      <c r="B23" t="s">
        <v>385</v>
      </c>
      <c r="C23" t="str">
        <f t="shared" si="0"/>
        <v>LED투광등기구, ARENA(X)-500, 500W</v>
      </c>
      <c r="E23" t="s">
        <v>400</v>
      </c>
    </row>
    <row r="24" spans="1:5">
      <c r="A24" t="s">
        <v>156</v>
      </c>
      <c r="B24" t="s">
        <v>385</v>
      </c>
      <c r="C24" t="str">
        <f t="shared" si="0"/>
        <v>LED투광등기구, ARENA(X)-600, 600W</v>
      </c>
      <c r="E24" t="s">
        <v>401</v>
      </c>
    </row>
    <row r="25" spans="1:5">
      <c r="A25" t="s">
        <v>157</v>
      </c>
      <c r="B25" t="s">
        <v>385</v>
      </c>
      <c r="C25" t="str">
        <f t="shared" si="0"/>
        <v>LED투광등기구, ARENA(X)-800, 800W</v>
      </c>
      <c r="E25" t="s">
        <v>402</v>
      </c>
    </row>
    <row r="26" spans="1:5">
      <c r="A26" t="s">
        <v>158</v>
      </c>
      <c r="B26" t="s">
        <v>385</v>
      </c>
      <c r="C26" t="str">
        <f t="shared" si="0"/>
        <v>LED투광등기구, BATOO-200, 200W</v>
      </c>
      <c r="E26" t="s">
        <v>397</v>
      </c>
    </row>
    <row r="27" spans="1:5">
      <c r="A27" t="s">
        <v>159</v>
      </c>
      <c r="B27" t="s">
        <v>386</v>
      </c>
      <c r="C27" t="str">
        <f t="shared" si="0"/>
        <v>LED경관조명기구, MT-BLCP-008-01, 8W</v>
      </c>
      <c r="E27" t="s">
        <v>403</v>
      </c>
    </row>
    <row r="28" spans="1:5">
      <c r="A28" t="s">
        <v>160</v>
      </c>
      <c r="B28" t="s">
        <v>386</v>
      </c>
      <c r="C28" t="str">
        <f t="shared" si="0"/>
        <v>LED경관조명기구, MT-BLCP-008-02, 8W</v>
      </c>
      <c r="E28" t="s">
        <v>403</v>
      </c>
    </row>
    <row r="29" spans="1:5">
      <c r="A29" t="s">
        <v>161</v>
      </c>
      <c r="B29" t="s">
        <v>386</v>
      </c>
      <c r="C29" t="str">
        <f t="shared" si="0"/>
        <v>LED경관조명기구, MT-BLCP-008-03, 8W</v>
      </c>
      <c r="E29" t="s">
        <v>403</v>
      </c>
    </row>
    <row r="30" spans="1:5">
      <c r="A30" t="s">
        <v>162</v>
      </c>
      <c r="B30" t="s">
        <v>386</v>
      </c>
      <c r="C30" t="str">
        <f t="shared" si="0"/>
        <v>LED경관조명기구, MT-BLCP-009-01, 9W</v>
      </c>
      <c r="E30" t="s">
        <v>404</v>
      </c>
    </row>
    <row r="31" spans="1:5">
      <c r="A31" t="s">
        <v>163</v>
      </c>
      <c r="B31" t="s">
        <v>386</v>
      </c>
      <c r="C31" t="str">
        <f t="shared" si="0"/>
        <v>LED경관조명기구, MT-BLCP-009-02, 9W</v>
      </c>
      <c r="E31" t="s">
        <v>404</v>
      </c>
    </row>
    <row r="32" spans="1:5">
      <c r="A32" t="s">
        <v>164</v>
      </c>
      <c r="B32" t="s">
        <v>386</v>
      </c>
      <c r="C32" t="str">
        <f t="shared" si="0"/>
        <v>LED경관조명기구, MT-BLCP-009-03, 9W</v>
      </c>
      <c r="E32" t="s">
        <v>404</v>
      </c>
    </row>
    <row r="33" spans="1:5">
      <c r="A33" t="s">
        <v>165</v>
      </c>
      <c r="B33" t="s">
        <v>386</v>
      </c>
      <c r="C33" t="str">
        <f t="shared" si="0"/>
        <v>LED경관조명기구, MT-BLCP-009-04, 9W</v>
      </c>
      <c r="E33" t="s">
        <v>404</v>
      </c>
    </row>
    <row r="34" spans="1:5">
      <c r="A34" t="s">
        <v>166</v>
      </c>
      <c r="B34" t="s">
        <v>386</v>
      </c>
      <c r="C34" t="str">
        <f t="shared" si="0"/>
        <v>LED경관조명기구, MT-BLCP-009-05, 9W</v>
      </c>
      <c r="E34" t="s">
        <v>404</v>
      </c>
    </row>
    <row r="35" spans="1:5">
      <c r="A35" t="s">
        <v>167</v>
      </c>
      <c r="B35" t="s">
        <v>386</v>
      </c>
      <c r="C35" t="str">
        <f t="shared" si="0"/>
        <v>LED경관조명기구, MT-BLCP-009-06, 9W</v>
      </c>
      <c r="E35" t="s">
        <v>404</v>
      </c>
    </row>
    <row r="36" spans="1:5">
      <c r="A36" t="s">
        <v>168</v>
      </c>
      <c r="B36" t="s">
        <v>386</v>
      </c>
      <c r="C36" t="str">
        <f t="shared" si="0"/>
        <v>LED경관조명기구, MT-BLCP-009-07, 9W</v>
      </c>
      <c r="E36" t="s">
        <v>404</v>
      </c>
    </row>
    <row r="37" spans="1:5">
      <c r="A37" t="s">
        <v>169</v>
      </c>
      <c r="B37" t="s">
        <v>386</v>
      </c>
      <c r="C37" t="str">
        <f t="shared" si="0"/>
        <v>LED경관조명기구, MT-BLCP-009-08, 9W</v>
      </c>
      <c r="E37" t="s">
        <v>404</v>
      </c>
    </row>
    <row r="38" spans="1:5">
      <c r="A38" t="s">
        <v>170</v>
      </c>
      <c r="B38" t="s">
        <v>386</v>
      </c>
      <c r="C38" t="str">
        <f t="shared" si="0"/>
        <v>LED경관조명기구, MT-BLCP-010-01, 10W</v>
      </c>
      <c r="E38" t="s">
        <v>405</v>
      </c>
    </row>
    <row r="39" spans="1:5">
      <c r="A39" t="s">
        <v>171</v>
      </c>
      <c r="B39" t="s">
        <v>386</v>
      </c>
      <c r="C39" t="str">
        <f t="shared" si="0"/>
        <v>LED경관조명기구, MT-BLCP-010-02, 10W</v>
      </c>
      <c r="E39" t="s">
        <v>405</v>
      </c>
    </row>
    <row r="40" spans="1:5">
      <c r="A40" t="s">
        <v>172</v>
      </c>
      <c r="B40" t="s">
        <v>386</v>
      </c>
      <c r="C40" t="str">
        <f t="shared" si="0"/>
        <v>LED경관조명기구, MT-BLCP-010-03, 10W</v>
      </c>
      <c r="E40" t="s">
        <v>405</v>
      </c>
    </row>
    <row r="41" spans="1:5">
      <c r="A41" t="s">
        <v>173</v>
      </c>
      <c r="B41" t="s">
        <v>386</v>
      </c>
      <c r="C41" t="str">
        <f t="shared" si="0"/>
        <v>LED경관조명기구, MT-BLCP-010-04, 10W</v>
      </c>
      <c r="E41" t="s">
        <v>405</v>
      </c>
    </row>
    <row r="42" spans="1:5">
      <c r="A42" t="s">
        <v>174</v>
      </c>
      <c r="B42" t="s">
        <v>386</v>
      </c>
      <c r="C42" t="str">
        <f t="shared" si="0"/>
        <v>LED경관조명기구, MT-BLCP-011-01, 11(3+8)W</v>
      </c>
      <c r="E42" t="s">
        <v>406</v>
      </c>
    </row>
    <row r="43" spans="1:5">
      <c r="A43" t="s">
        <v>175</v>
      </c>
      <c r="B43" s="60" t="s">
        <v>387</v>
      </c>
      <c r="C43" t="str">
        <f t="shared" si="0"/>
        <v>LED경관조명기구, MT-BLCP-012-01, 12(4+8)W</v>
      </c>
      <c r="E43" t="s">
        <v>407</v>
      </c>
    </row>
    <row r="44" spans="1:5">
      <c r="A44" t="s">
        <v>176</v>
      </c>
      <c r="B44" s="60" t="s">
        <v>387</v>
      </c>
      <c r="C44" t="str">
        <f t="shared" si="0"/>
        <v>LED경관조명기구, MT-BLCP-012-02, 12W</v>
      </c>
      <c r="E44" t="s">
        <v>408</v>
      </c>
    </row>
    <row r="45" spans="1:5">
      <c r="A45" t="s">
        <v>177</v>
      </c>
      <c r="B45" s="60" t="s">
        <v>387</v>
      </c>
      <c r="C45" t="str">
        <f t="shared" si="0"/>
        <v>LED경관조명기구, MT-BLCP-012-03, 12W</v>
      </c>
      <c r="E45" t="s">
        <v>408</v>
      </c>
    </row>
    <row r="46" spans="1:5">
      <c r="A46" t="s">
        <v>178</v>
      </c>
      <c r="B46" s="60" t="s">
        <v>387</v>
      </c>
      <c r="C46" t="str">
        <f t="shared" si="0"/>
        <v>LED경관조명기구, MT-BLCP-012-04, 12W</v>
      </c>
      <c r="E46" t="s">
        <v>408</v>
      </c>
    </row>
    <row r="47" spans="1:5">
      <c r="A47" t="s">
        <v>179</v>
      </c>
      <c r="B47" s="60" t="s">
        <v>387</v>
      </c>
      <c r="C47" t="str">
        <f t="shared" si="0"/>
        <v>LED경관조명기구, MT-BLCP-012-05, 12W</v>
      </c>
      <c r="E47" t="s">
        <v>408</v>
      </c>
    </row>
    <row r="48" spans="1:5">
      <c r="A48" t="s">
        <v>180</v>
      </c>
      <c r="B48" s="60" t="s">
        <v>387</v>
      </c>
      <c r="C48" t="str">
        <f t="shared" si="0"/>
        <v>LED경관조명기구, MT-BLCP-015-01, 15W</v>
      </c>
      <c r="E48" t="s">
        <v>409</v>
      </c>
    </row>
    <row r="49" spans="1:5">
      <c r="A49" t="s">
        <v>181</v>
      </c>
      <c r="B49" s="60" t="s">
        <v>387</v>
      </c>
      <c r="C49" t="str">
        <f t="shared" si="0"/>
        <v>LED경관조명기구, MT-BLCP-015-02, 15W</v>
      </c>
      <c r="E49" t="s">
        <v>409</v>
      </c>
    </row>
    <row r="50" spans="1:5">
      <c r="A50" t="s">
        <v>182</v>
      </c>
      <c r="B50" s="60" t="s">
        <v>387</v>
      </c>
      <c r="C50" t="str">
        <f t="shared" si="0"/>
        <v>LED경관조명기구, MT-BLCP-020-01, 20(10×2)W</v>
      </c>
      <c r="E50" t="s">
        <v>410</v>
      </c>
    </row>
    <row r="51" spans="1:5">
      <c r="A51" t="s">
        <v>183</v>
      </c>
      <c r="B51" s="60" t="s">
        <v>387</v>
      </c>
      <c r="C51" t="str">
        <f t="shared" si="0"/>
        <v>LED경관조명기구, MT-BLCP-020-02, 20W</v>
      </c>
      <c r="E51" t="s">
        <v>411</v>
      </c>
    </row>
    <row r="52" spans="1:5">
      <c r="A52" t="s">
        <v>184</v>
      </c>
      <c r="B52" s="60" t="s">
        <v>387</v>
      </c>
      <c r="C52" t="str">
        <f t="shared" si="0"/>
        <v>LED경관조명기구, MT-BLSP-008-01, 8W</v>
      </c>
      <c r="E52" t="s">
        <v>403</v>
      </c>
    </row>
    <row r="53" spans="1:5">
      <c r="A53" t="s">
        <v>185</v>
      </c>
      <c r="B53" s="60" t="s">
        <v>387</v>
      </c>
      <c r="C53" t="str">
        <f t="shared" si="0"/>
        <v>LED경관조명기구, MT-BLSP-008-02, 8W</v>
      </c>
      <c r="E53" t="s">
        <v>403</v>
      </c>
    </row>
    <row r="54" spans="1:5">
      <c r="A54" t="s">
        <v>186</v>
      </c>
      <c r="B54" s="60" t="s">
        <v>387</v>
      </c>
      <c r="C54" t="str">
        <f t="shared" si="0"/>
        <v>LED경관조명기구, MT-BLSP-010-01, 10W</v>
      </c>
      <c r="E54" t="s">
        <v>405</v>
      </c>
    </row>
    <row r="55" spans="1:5">
      <c r="A55" t="s">
        <v>187</v>
      </c>
      <c r="B55" s="60" t="s">
        <v>387</v>
      </c>
      <c r="C55" t="str">
        <f t="shared" si="0"/>
        <v>LED경관조명기구, MT-BLSP-012-01, 12W</v>
      </c>
      <c r="E55" t="s">
        <v>408</v>
      </c>
    </row>
    <row r="56" spans="1:5">
      <c r="A56" t="s">
        <v>188</v>
      </c>
      <c r="B56" s="60" t="s">
        <v>387</v>
      </c>
      <c r="C56" t="str">
        <f t="shared" si="0"/>
        <v>LED경관조명기구, MT-BLSP-012-02, 12W</v>
      </c>
      <c r="E56" t="s">
        <v>408</v>
      </c>
    </row>
    <row r="57" spans="1:5">
      <c r="A57" t="s">
        <v>189</v>
      </c>
      <c r="B57" s="60" t="s">
        <v>387</v>
      </c>
      <c r="C57" t="str">
        <f t="shared" si="0"/>
        <v>LED경관조명기구, MT-BLSP-016-01, 16(8×2)W</v>
      </c>
      <c r="E57" t="s">
        <v>412</v>
      </c>
    </row>
    <row r="58" spans="1:5">
      <c r="A58" t="s">
        <v>190</v>
      </c>
      <c r="B58" s="60" t="s">
        <v>387</v>
      </c>
      <c r="C58" t="str">
        <f t="shared" si="0"/>
        <v>LED경관조명기구, MT-BLSP-020-01, 20W</v>
      </c>
      <c r="E58" t="s">
        <v>411</v>
      </c>
    </row>
    <row r="59" spans="1:5">
      <c r="A59" t="s">
        <v>191</v>
      </c>
      <c r="B59" s="60" t="s">
        <v>387</v>
      </c>
      <c r="C59" t="str">
        <f t="shared" si="0"/>
        <v>LED경관조명기구, MT-BLSP-022-01, 22W</v>
      </c>
      <c r="E59" t="s">
        <v>413</v>
      </c>
    </row>
    <row r="60" spans="1:5">
      <c r="A60" t="s">
        <v>192</v>
      </c>
      <c r="B60" s="60" t="s">
        <v>387</v>
      </c>
      <c r="C60" t="str">
        <f t="shared" si="0"/>
        <v>LED경관조명기구, MT-BLSP-036-01, 36W</v>
      </c>
      <c r="E60" t="s">
        <v>414</v>
      </c>
    </row>
    <row r="61" spans="1:5">
      <c r="A61" t="s">
        <v>193</v>
      </c>
      <c r="B61" s="60" t="s">
        <v>387</v>
      </c>
      <c r="C61" t="str">
        <f t="shared" si="0"/>
        <v>LED경관조명기구, MT-BLTP-010-01, 10W</v>
      </c>
      <c r="E61" t="s">
        <v>405</v>
      </c>
    </row>
    <row r="62" spans="1:5">
      <c r="A62" t="s">
        <v>194</v>
      </c>
      <c r="B62" s="60" t="s">
        <v>387</v>
      </c>
      <c r="C62" t="str">
        <f t="shared" si="0"/>
        <v>LED경관조명기구, MT-CLCP-060-01, 60W</v>
      </c>
      <c r="E62" t="s">
        <v>415</v>
      </c>
    </row>
    <row r="63" spans="1:5">
      <c r="A63" t="s">
        <v>195</v>
      </c>
      <c r="B63" s="60" t="s">
        <v>387</v>
      </c>
      <c r="C63" t="str">
        <f t="shared" si="0"/>
        <v>LED경관조명기구, MT-CLCP-120-01, 120W</v>
      </c>
      <c r="E63" t="s">
        <v>416</v>
      </c>
    </row>
    <row r="64" spans="1:5">
      <c r="A64" t="s">
        <v>196</v>
      </c>
      <c r="B64" s="60" t="s">
        <v>387</v>
      </c>
      <c r="C64" t="str">
        <f t="shared" si="0"/>
        <v>LED경관조명기구, MT-CLCP-125-01, 125W</v>
      </c>
      <c r="E64" t="s">
        <v>417</v>
      </c>
    </row>
    <row r="65" spans="1:5">
      <c r="A65" t="s">
        <v>197</v>
      </c>
      <c r="B65" s="60" t="s">
        <v>387</v>
      </c>
      <c r="C65" t="str">
        <f t="shared" si="0"/>
        <v>LED경관조명기구, MT-CLFL-100-01, 100W</v>
      </c>
      <c r="E65" t="s">
        <v>418</v>
      </c>
    </row>
    <row r="66" spans="1:5">
      <c r="A66" t="s">
        <v>198</v>
      </c>
      <c r="B66" s="60" t="s">
        <v>387</v>
      </c>
      <c r="C66" t="str">
        <f t="shared" ref="C66:C129" si="1">CONCATENATE(B66,", ",A66,", ",E66)</f>
        <v>LED경관조명기구, MT-CLFL-150-01, 150(50×3)W</v>
      </c>
      <c r="E66" t="s">
        <v>419</v>
      </c>
    </row>
    <row r="67" spans="1:5">
      <c r="A67" t="s">
        <v>199</v>
      </c>
      <c r="B67" s="60" t="s">
        <v>387</v>
      </c>
      <c r="C67" t="str">
        <f t="shared" si="1"/>
        <v>LED경관조명기구, MT-CLFL-260-01, 259(37×7)W</v>
      </c>
      <c r="E67" t="s">
        <v>420</v>
      </c>
    </row>
    <row r="68" spans="1:5">
      <c r="A68" t="s">
        <v>200</v>
      </c>
      <c r="B68" s="60" t="s">
        <v>387</v>
      </c>
      <c r="C68" t="str">
        <f t="shared" si="1"/>
        <v>LED경관조명기구, MT-CLPL-090-01, 90W</v>
      </c>
      <c r="E68" t="s">
        <v>421</v>
      </c>
    </row>
    <row r="69" spans="1:5">
      <c r="A69" t="s">
        <v>201</v>
      </c>
      <c r="B69" s="60" t="s">
        <v>387</v>
      </c>
      <c r="C69" t="str">
        <f t="shared" si="1"/>
        <v>LED경관조명기구, MT-CLPL-120-01, 120W</v>
      </c>
      <c r="E69" t="s">
        <v>416</v>
      </c>
    </row>
    <row r="70" spans="1:5">
      <c r="A70" t="s">
        <v>202</v>
      </c>
      <c r="B70" s="60" t="s">
        <v>387</v>
      </c>
      <c r="C70" t="str">
        <f t="shared" si="1"/>
        <v>LED경관조명기구, MT-CLSP-030-01, 30W</v>
      </c>
      <c r="E70" t="s">
        <v>422</v>
      </c>
    </row>
    <row r="71" spans="1:5">
      <c r="A71" t="s">
        <v>203</v>
      </c>
      <c r="B71" s="60" t="s">
        <v>387</v>
      </c>
      <c r="C71" t="str">
        <f t="shared" si="1"/>
        <v>LED경관조명기구, MT-CLSP-030-02, 30W</v>
      </c>
      <c r="E71" t="s">
        <v>422</v>
      </c>
    </row>
    <row r="72" spans="1:5">
      <c r="A72" t="s">
        <v>204</v>
      </c>
      <c r="B72" s="60" t="s">
        <v>388</v>
      </c>
      <c r="C72" t="str">
        <f t="shared" si="1"/>
        <v>LED투광등기구, MT-FL-1000A, 1000W</v>
      </c>
      <c r="E72" t="s">
        <v>423</v>
      </c>
    </row>
    <row r="73" spans="1:5">
      <c r="A73" t="s">
        <v>205</v>
      </c>
      <c r="B73" s="60" t="s">
        <v>388</v>
      </c>
      <c r="C73" t="str">
        <f t="shared" si="1"/>
        <v>LED투광등기구, MT-FL-1200A, 1200W</v>
      </c>
      <c r="E73" t="s">
        <v>424</v>
      </c>
    </row>
    <row r="74" spans="1:5">
      <c r="A74" t="s">
        <v>206</v>
      </c>
      <c r="B74" s="60" t="s">
        <v>388</v>
      </c>
      <c r="C74" t="str">
        <f t="shared" si="1"/>
        <v>LED투광등기구, MT-FL-300A, 300W</v>
      </c>
      <c r="E74" t="s">
        <v>398</v>
      </c>
    </row>
    <row r="75" spans="1:5">
      <c r="A75" t="s">
        <v>207</v>
      </c>
      <c r="B75" s="60" t="s">
        <v>388</v>
      </c>
      <c r="C75" t="str">
        <f t="shared" si="1"/>
        <v>LED투광등기구, MT-FL-400S, 400W</v>
      </c>
      <c r="E75" t="s">
        <v>399</v>
      </c>
    </row>
    <row r="76" spans="1:5">
      <c r="A76" t="s">
        <v>208</v>
      </c>
      <c r="B76" s="60" t="s">
        <v>388</v>
      </c>
      <c r="C76" t="str">
        <f t="shared" si="1"/>
        <v>LED투광등기구, MT-FL-600A, 600W</v>
      </c>
      <c r="E76" t="s">
        <v>401</v>
      </c>
    </row>
    <row r="77" spans="1:5">
      <c r="A77" t="s">
        <v>209</v>
      </c>
      <c r="B77" s="60" t="s">
        <v>387</v>
      </c>
      <c r="C77" t="str">
        <f t="shared" si="1"/>
        <v>LED경관조명기구, MT-FLCR-009-01, 9W</v>
      </c>
      <c r="E77" t="s">
        <v>404</v>
      </c>
    </row>
    <row r="78" spans="1:5">
      <c r="A78" t="s">
        <v>210</v>
      </c>
      <c r="B78" s="60" t="s">
        <v>387</v>
      </c>
      <c r="C78" t="str">
        <f t="shared" si="1"/>
        <v>LED경관조명기구, MT-FLCR-012-01, 12W</v>
      </c>
      <c r="E78" t="s">
        <v>408</v>
      </c>
    </row>
    <row r="79" spans="1:5">
      <c r="A79" t="s">
        <v>211</v>
      </c>
      <c r="B79" s="60" t="s">
        <v>387</v>
      </c>
      <c r="C79" t="str">
        <f t="shared" si="1"/>
        <v>LED경관조명기구, MT-FLCR-016-01, 16(8×2)W</v>
      </c>
      <c r="E79" t="s">
        <v>412</v>
      </c>
    </row>
    <row r="80" spans="1:5">
      <c r="A80" t="s">
        <v>212</v>
      </c>
      <c r="B80" s="60" t="s">
        <v>387</v>
      </c>
      <c r="C80" t="str">
        <f t="shared" si="1"/>
        <v>LED경관조명기구, MT-FLCR-018-01, 18W</v>
      </c>
      <c r="E80" t="s">
        <v>425</v>
      </c>
    </row>
    <row r="81" spans="1:5">
      <c r="A81" t="s">
        <v>213</v>
      </c>
      <c r="B81" s="60" t="s">
        <v>387</v>
      </c>
      <c r="C81" t="str">
        <f t="shared" si="1"/>
        <v>LED경관조명기구, MT-FLCR-018-02, 18W</v>
      </c>
      <c r="E81" t="s">
        <v>425</v>
      </c>
    </row>
    <row r="82" spans="1:5">
      <c r="A82" t="s">
        <v>214</v>
      </c>
      <c r="B82" s="60" t="s">
        <v>387</v>
      </c>
      <c r="C82" t="str">
        <f t="shared" si="1"/>
        <v>LED경관조명기구, MT-FLCR-024-01, 24W</v>
      </c>
      <c r="E82" t="s">
        <v>426</v>
      </c>
    </row>
    <row r="83" spans="1:5">
      <c r="A83" t="s">
        <v>215</v>
      </c>
      <c r="B83" s="60" t="s">
        <v>387</v>
      </c>
      <c r="C83" t="str">
        <f t="shared" si="1"/>
        <v>LED경관조명기구, MT-FLCR-024-02, 24W</v>
      </c>
      <c r="E83" t="s">
        <v>426</v>
      </c>
    </row>
    <row r="84" spans="1:5">
      <c r="A84" t="s">
        <v>216</v>
      </c>
      <c r="B84" s="60" t="s">
        <v>387</v>
      </c>
      <c r="C84" t="str">
        <f t="shared" si="1"/>
        <v>LED경관조명기구, MT-FLCR-025-01, 25W</v>
      </c>
      <c r="E84" t="s">
        <v>427</v>
      </c>
    </row>
    <row r="85" spans="1:5">
      <c r="A85" t="s">
        <v>217</v>
      </c>
      <c r="B85" s="60" t="s">
        <v>387</v>
      </c>
      <c r="C85" t="str">
        <f t="shared" si="1"/>
        <v>LED경관조명기구, MT-FLCR-036-01, 36W</v>
      </c>
      <c r="E85" t="s">
        <v>414</v>
      </c>
    </row>
    <row r="86" spans="1:5">
      <c r="A86" t="s">
        <v>218</v>
      </c>
      <c r="B86" s="60" t="s">
        <v>387</v>
      </c>
      <c r="C86" t="str">
        <f t="shared" si="1"/>
        <v>LED경관조명기구, MT-FLCR-045-01, 45W</v>
      </c>
      <c r="E86" t="s">
        <v>428</v>
      </c>
    </row>
    <row r="87" spans="1:5">
      <c r="A87" t="s">
        <v>219</v>
      </c>
      <c r="B87" s="60" t="s">
        <v>387</v>
      </c>
      <c r="C87" t="str">
        <f t="shared" si="1"/>
        <v>LED경관조명기구, MT-FLCR-048-01, 48W</v>
      </c>
      <c r="E87" t="s">
        <v>429</v>
      </c>
    </row>
    <row r="88" spans="1:5">
      <c r="A88" t="s">
        <v>220</v>
      </c>
      <c r="B88" s="60" t="s">
        <v>387</v>
      </c>
      <c r="C88" t="str">
        <f t="shared" si="1"/>
        <v>LED경관조명기구, MT-FLCR-050-01, 50W</v>
      </c>
      <c r="E88" t="s">
        <v>430</v>
      </c>
    </row>
    <row r="89" spans="1:5">
      <c r="A89" t="s">
        <v>221</v>
      </c>
      <c r="B89" s="60" t="s">
        <v>387</v>
      </c>
      <c r="C89" t="str">
        <f t="shared" si="1"/>
        <v>LED경관조명기구, MT-FLCR-060-01, 60W</v>
      </c>
      <c r="E89" t="s">
        <v>415</v>
      </c>
    </row>
    <row r="90" spans="1:5">
      <c r="A90" t="s">
        <v>222</v>
      </c>
      <c r="B90" s="60" t="s">
        <v>387</v>
      </c>
      <c r="C90" t="str">
        <f t="shared" si="1"/>
        <v>LED경관조명기구, MT-FLCR-060-02, 60W</v>
      </c>
      <c r="E90" t="s">
        <v>415</v>
      </c>
    </row>
    <row r="91" spans="1:5">
      <c r="A91" t="s">
        <v>223</v>
      </c>
      <c r="B91" s="60" t="s">
        <v>387</v>
      </c>
      <c r="C91" t="str">
        <f t="shared" si="1"/>
        <v>LED경관조명기구, MT-FLCR-060-03, 60W</v>
      </c>
      <c r="E91" t="s">
        <v>415</v>
      </c>
    </row>
    <row r="92" spans="1:5">
      <c r="A92" t="s">
        <v>224</v>
      </c>
      <c r="B92" s="60" t="s">
        <v>387</v>
      </c>
      <c r="C92" t="str">
        <f t="shared" si="1"/>
        <v>LED경관조명기구, MT-FLCR-072-01, 72W</v>
      </c>
      <c r="E92" t="s">
        <v>431</v>
      </c>
    </row>
    <row r="93" spans="1:5">
      <c r="A93" t="s">
        <v>225</v>
      </c>
      <c r="B93" s="60" t="s">
        <v>387</v>
      </c>
      <c r="C93" t="str">
        <f t="shared" si="1"/>
        <v>LED경관조명기구, MT-FLCR-072-02, 72W</v>
      </c>
      <c r="E93" t="s">
        <v>431</v>
      </c>
    </row>
    <row r="94" spans="1:5">
      <c r="A94" t="s">
        <v>226</v>
      </c>
      <c r="B94" s="60" t="s">
        <v>387</v>
      </c>
      <c r="C94" t="str">
        <f t="shared" si="1"/>
        <v>LED경관조명기구, MT-FLSQ-050-01, 50W</v>
      </c>
      <c r="E94" t="s">
        <v>430</v>
      </c>
    </row>
    <row r="95" spans="1:5">
      <c r="A95" t="s">
        <v>227</v>
      </c>
      <c r="B95" s="60" t="s">
        <v>387</v>
      </c>
      <c r="C95" t="str">
        <f t="shared" si="1"/>
        <v>LED경관조명기구, MT-FLSQ-060-01, 60W</v>
      </c>
      <c r="E95" t="s">
        <v>415</v>
      </c>
    </row>
    <row r="96" spans="1:5">
      <c r="A96" t="s">
        <v>228</v>
      </c>
      <c r="B96" s="60" t="s">
        <v>387</v>
      </c>
      <c r="C96" t="str">
        <f t="shared" si="1"/>
        <v>LED경관조명기구, MT-FLSQ-100-01, 100W</v>
      </c>
      <c r="E96" t="s">
        <v>418</v>
      </c>
    </row>
    <row r="97" spans="1:5">
      <c r="A97" t="s">
        <v>229</v>
      </c>
      <c r="B97" s="60" t="s">
        <v>387</v>
      </c>
      <c r="C97" t="str">
        <f t="shared" si="1"/>
        <v>LED경관조명기구, MT-FLSQ-120-01, 120W</v>
      </c>
      <c r="E97" t="s">
        <v>416</v>
      </c>
    </row>
    <row r="98" spans="1:5">
      <c r="A98" t="s">
        <v>230</v>
      </c>
      <c r="B98" s="60" t="s">
        <v>387</v>
      </c>
      <c r="C98" t="str">
        <f t="shared" si="1"/>
        <v>LED경관조명기구, MT-FLSQ-150-01, 150W</v>
      </c>
      <c r="E98" t="s">
        <v>432</v>
      </c>
    </row>
    <row r="99" spans="1:5">
      <c r="A99" t="s">
        <v>231</v>
      </c>
      <c r="B99" s="60" t="s">
        <v>387</v>
      </c>
      <c r="C99" t="str">
        <f t="shared" si="1"/>
        <v>LED경관조명기구, MT-FLSQ-200-01, 200W</v>
      </c>
      <c r="E99" t="s">
        <v>397</v>
      </c>
    </row>
    <row r="100" spans="1:5">
      <c r="A100" t="s">
        <v>232</v>
      </c>
      <c r="B100" s="60" t="s">
        <v>387</v>
      </c>
      <c r="C100" t="str">
        <f t="shared" si="1"/>
        <v>LED경관조명기구, MT-FLSQ-260-01, 260W</v>
      </c>
      <c r="E100" t="s">
        <v>433</v>
      </c>
    </row>
    <row r="101" spans="1:5">
      <c r="A101" t="s">
        <v>233</v>
      </c>
      <c r="B101" s="60" t="s">
        <v>387</v>
      </c>
      <c r="C101" t="str">
        <f t="shared" si="1"/>
        <v>LED경관조명기구, MT-FLSQ-450-01, 450W</v>
      </c>
      <c r="E101" t="s">
        <v>434</v>
      </c>
    </row>
    <row r="102" spans="1:5">
      <c r="A102" t="s">
        <v>234</v>
      </c>
      <c r="B102" s="60" t="s">
        <v>387</v>
      </c>
      <c r="C102" t="str">
        <f t="shared" si="1"/>
        <v>LED경관조명기구, MT-FLSQ-520-01, 520W</v>
      </c>
      <c r="E102" t="s">
        <v>435</v>
      </c>
    </row>
    <row r="103" spans="1:5">
      <c r="A103" t="s">
        <v>235</v>
      </c>
      <c r="B103" s="60" t="s">
        <v>387</v>
      </c>
      <c r="C103" t="str">
        <f t="shared" si="1"/>
        <v>LED경관조명기구, MT-FLSQ-900-01, 900W</v>
      </c>
      <c r="E103" t="s">
        <v>436</v>
      </c>
    </row>
    <row r="104" spans="1:5">
      <c r="A104" t="s">
        <v>236</v>
      </c>
      <c r="B104" s="60" t="s">
        <v>387</v>
      </c>
      <c r="C104" t="str">
        <f t="shared" si="1"/>
        <v>LED경관조명기구, MT-FXWR-012-01, 12W</v>
      </c>
      <c r="E104" t="s">
        <v>408</v>
      </c>
    </row>
    <row r="105" spans="1:5">
      <c r="A105" t="s">
        <v>237</v>
      </c>
      <c r="B105" s="60" t="s">
        <v>387</v>
      </c>
      <c r="C105" t="str">
        <f t="shared" si="1"/>
        <v>LED경관조명기구, MT-FXWR-023-01, 23W</v>
      </c>
      <c r="E105" t="s">
        <v>437</v>
      </c>
    </row>
    <row r="106" spans="1:5">
      <c r="A106" t="s">
        <v>238</v>
      </c>
      <c r="B106" s="60" t="s">
        <v>387</v>
      </c>
      <c r="C106" t="str">
        <f t="shared" si="1"/>
        <v>LED경관조명기구, MT-LBSQ-011-01, 11W</v>
      </c>
      <c r="E106" t="s">
        <v>438</v>
      </c>
    </row>
    <row r="107" spans="1:5">
      <c r="A107" t="s">
        <v>239</v>
      </c>
      <c r="B107" t="s">
        <v>386</v>
      </c>
      <c r="C107" t="str">
        <f t="shared" si="1"/>
        <v>LED경관조명기구, MT-LBSQ-015-01, 15W</v>
      </c>
      <c r="E107" t="s">
        <v>409</v>
      </c>
    </row>
    <row r="108" spans="1:5">
      <c r="A108" t="s">
        <v>240</v>
      </c>
      <c r="B108" t="s">
        <v>386</v>
      </c>
      <c r="C108" t="str">
        <f t="shared" si="1"/>
        <v>LED경관조명기구, MT-LBSQ-015-02, 15W</v>
      </c>
      <c r="E108" t="s">
        <v>409</v>
      </c>
    </row>
    <row r="109" spans="1:5">
      <c r="A109" t="s">
        <v>241</v>
      </c>
      <c r="B109" t="s">
        <v>386</v>
      </c>
      <c r="C109" t="str">
        <f t="shared" si="1"/>
        <v>LED경관조명기구, MT-LBST-008-01, 8W</v>
      </c>
      <c r="E109" t="s">
        <v>403</v>
      </c>
    </row>
    <row r="110" spans="1:5">
      <c r="A110" t="s">
        <v>242</v>
      </c>
      <c r="B110" t="s">
        <v>386</v>
      </c>
      <c r="C110" t="str">
        <f t="shared" si="1"/>
        <v>LED경관조명기구, MT-LBST-012-01, 12W</v>
      </c>
      <c r="E110" t="s">
        <v>408</v>
      </c>
    </row>
    <row r="111" spans="1:5">
      <c r="A111" t="s">
        <v>243</v>
      </c>
      <c r="B111" t="s">
        <v>386</v>
      </c>
      <c r="C111" t="str">
        <f t="shared" si="1"/>
        <v>LED경관조명기구, MT-LBST-015-01, 15W</v>
      </c>
      <c r="E111" t="s">
        <v>409</v>
      </c>
    </row>
    <row r="112" spans="1:5">
      <c r="A112" t="s">
        <v>244</v>
      </c>
      <c r="B112" t="s">
        <v>386</v>
      </c>
      <c r="C112" t="str">
        <f t="shared" si="1"/>
        <v>LED경관조명기구, MT-LBST-018-01, 18W</v>
      </c>
      <c r="E112" t="s">
        <v>425</v>
      </c>
    </row>
    <row r="113" spans="1:5">
      <c r="A113" t="s">
        <v>245</v>
      </c>
      <c r="B113" t="s">
        <v>386</v>
      </c>
      <c r="C113" t="str">
        <f t="shared" si="1"/>
        <v>LED경관조명기구, MT-LBST-018-02, 18W</v>
      </c>
      <c r="E113" t="s">
        <v>425</v>
      </c>
    </row>
    <row r="114" spans="1:5">
      <c r="A114" t="s">
        <v>246</v>
      </c>
      <c r="B114" t="s">
        <v>386</v>
      </c>
      <c r="C114" t="str">
        <f t="shared" si="1"/>
        <v>LED경관조명기구, MT-LBST-021-01, 21W</v>
      </c>
      <c r="E114" t="s">
        <v>439</v>
      </c>
    </row>
    <row r="115" spans="1:5">
      <c r="A115" t="s">
        <v>247</v>
      </c>
      <c r="B115" t="s">
        <v>386</v>
      </c>
      <c r="C115" t="str">
        <f t="shared" si="1"/>
        <v>LED경관조명기구, MT-LBST-021-02, 21W</v>
      </c>
      <c r="E115" t="s">
        <v>439</v>
      </c>
    </row>
    <row r="116" spans="1:5">
      <c r="A116" t="s">
        <v>248</v>
      </c>
      <c r="B116" t="s">
        <v>386</v>
      </c>
      <c r="C116" t="str">
        <f t="shared" si="1"/>
        <v>LED경관조명기구, MT-LBST-024-01, 24W</v>
      </c>
      <c r="E116" t="s">
        <v>426</v>
      </c>
    </row>
    <row r="117" spans="1:5">
      <c r="A117" t="s">
        <v>249</v>
      </c>
      <c r="B117" t="s">
        <v>386</v>
      </c>
      <c r="C117" t="str">
        <f t="shared" si="1"/>
        <v>LED경관조명기구, MT-LBST-024-02, 24W</v>
      </c>
      <c r="E117" t="s">
        <v>426</v>
      </c>
    </row>
    <row r="118" spans="1:5">
      <c r="A118" t="s">
        <v>250</v>
      </c>
      <c r="B118" t="s">
        <v>386</v>
      </c>
      <c r="C118" t="str">
        <f t="shared" si="1"/>
        <v>LED경관조명기구, MT-LBST-024-03, 24W</v>
      </c>
      <c r="E118" t="s">
        <v>426</v>
      </c>
    </row>
    <row r="119" spans="1:5">
      <c r="A119" t="s">
        <v>251</v>
      </c>
      <c r="B119" t="s">
        <v>386</v>
      </c>
      <c r="C119" t="str">
        <f t="shared" si="1"/>
        <v>LED경관조명기구, MT-LBST-036-01, 36W</v>
      </c>
      <c r="E119" t="s">
        <v>414</v>
      </c>
    </row>
    <row r="120" spans="1:5">
      <c r="A120" t="s">
        <v>252</v>
      </c>
      <c r="B120" t="s">
        <v>386</v>
      </c>
      <c r="C120" t="str">
        <f t="shared" si="1"/>
        <v>LED경관조명기구, MT-LBST-036-02, 36W</v>
      </c>
      <c r="E120" t="s">
        <v>414</v>
      </c>
    </row>
    <row r="121" spans="1:5">
      <c r="A121" t="s">
        <v>253</v>
      </c>
      <c r="B121" t="s">
        <v>386</v>
      </c>
      <c r="C121" t="str">
        <f t="shared" si="1"/>
        <v>LED경관조명기구, MT-LBST-036-03, 36W</v>
      </c>
      <c r="E121" t="s">
        <v>414</v>
      </c>
    </row>
    <row r="122" spans="1:5">
      <c r="A122" t="s">
        <v>254</v>
      </c>
      <c r="B122" t="s">
        <v>386</v>
      </c>
      <c r="C122" t="str">
        <f t="shared" si="1"/>
        <v>LED경관조명기구, MT-LBST-036-04, 36W</v>
      </c>
      <c r="E122" t="s">
        <v>414</v>
      </c>
    </row>
    <row r="123" spans="1:5">
      <c r="A123" t="s">
        <v>255</v>
      </c>
      <c r="B123" t="s">
        <v>386</v>
      </c>
      <c r="C123" t="str">
        <f t="shared" si="1"/>
        <v>LED경관조명기구, MT-LBST-054-01, 54W</v>
      </c>
      <c r="E123" t="s">
        <v>440</v>
      </c>
    </row>
    <row r="124" spans="1:5">
      <c r="A124" t="s">
        <v>256</v>
      </c>
      <c r="B124" t="s">
        <v>386</v>
      </c>
      <c r="C124" t="str">
        <f t="shared" si="1"/>
        <v>LED경관조명기구, MT-LFST-048-01, 48W</v>
      </c>
      <c r="E124" t="s">
        <v>429</v>
      </c>
    </row>
    <row r="125" spans="1:5">
      <c r="A125" t="s">
        <v>257</v>
      </c>
      <c r="B125" t="s">
        <v>386</v>
      </c>
      <c r="C125" t="str">
        <f t="shared" si="1"/>
        <v>LED경관조명기구, MT-LFST-072-01, 72W</v>
      </c>
      <c r="E125" t="s">
        <v>431</v>
      </c>
    </row>
    <row r="126" spans="1:5">
      <c r="A126" t="s">
        <v>258</v>
      </c>
      <c r="B126" t="s">
        <v>386</v>
      </c>
      <c r="C126" t="str">
        <f t="shared" si="1"/>
        <v>LED경관조명기구, MT-LFST-072-02, 72W</v>
      </c>
      <c r="E126" t="s">
        <v>431</v>
      </c>
    </row>
    <row r="127" spans="1:5">
      <c r="A127" t="s">
        <v>259</v>
      </c>
      <c r="B127" t="s">
        <v>386</v>
      </c>
      <c r="C127" t="str">
        <f t="shared" si="1"/>
        <v>LED경관조명기구, MT-LFST-072-03, 72W</v>
      </c>
      <c r="E127" t="s">
        <v>431</v>
      </c>
    </row>
    <row r="128" spans="1:5">
      <c r="A128" t="s">
        <v>260</v>
      </c>
      <c r="B128" t="s">
        <v>386</v>
      </c>
      <c r="C128" t="str">
        <f t="shared" si="1"/>
        <v>LED경관조명기구, MT-LFST-144-01, 144W</v>
      </c>
      <c r="E128" t="s">
        <v>441</v>
      </c>
    </row>
    <row r="129" spans="1:5">
      <c r="A129" t="s">
        <v>261</v>
      </c>
      <c r="B129" t="s">
        <v>386</v>
      </c>
      <c r="C129" t="str">
        <f t="shared" si="1"/>
        <v>LED경관조명기구, MT-MLSP-012-01, 12W</v>
      </c>
      <c r="E129" t="s">
        <v>408</v>
      </c>
    </row>
    <row r="130" spans="1:5">
      <c r="A130" t="s">
        <v>262</v>
      </c>
      <c r="B130" t="s">
        <v>386</v>
      </c>
      <c r="C130" t="str">
        <f t="shared" ref="C130:C193" si="2">CONCATENATE(B130,", ",A130,", ",E130)</f>
        <v>LED경관조명기구, MT-MLSP-012-02, 12W</v>
      </c>
      <c r="E130" t="s">
        <v>408</v>
      </c>
    </row>
    <row r="131" spans="1:5">
      <c r="A131" t="s">
        <v>263</v>
      </c>
      <c r="B131" t="s">
        <v>386</v>
      </c>
      <c r="C131" t="str">
        <f t="shared" si="2"/>
        <v>LED경관조명기구, MT-MLSQ-009-01, 9W</v>
      </c>
      <c r="E131" t="s">
        <v>404</v>
      </c>
    </row>
    <row r="132" spans="1:5">
      <c r="A132" t="s">
        <v>264</v>
      </c>
      <c r="B132" t="s">
        <v>386</v>
      </c>
      <c r="C132" t="str">
        <f t="shared" si="2"/>
        <v>LED경관조명기구, MT-OBEL-005-01, 5W</v>
      </c>
      <c r="E132" t="s">
        <v>442</v>
      </c>
    </row>
    <row r="133" spans="1:5">
      <c r="A133" t="s">
        <v>265</v>
      </c>
      <c r="B133" t="s">
        <v>386</v>
      </c>
      <c r="C133" t="str">
        <f t="shared" si="2"/>
        <v>LED경관조명기구, MT-OBEL-3_5-01, 3.5W</v>
      </c>
      <c r="E133" t="s">
        <v>443</v>
      </c>
    </row>
    <row r="134" spans="1:5">
      <c r="A134" t="s">
        <v>266</v>
      </c>
      <c r="B134" t="s">
        <v>386</v>
      </c>
      <c r="C134" t="str">
        <f t="shared" si="2"/>
        <v>LED경관조명기구, MT-OBSC-100-01, 100W</v>
      </c>
      <c r="E134" t="s">
        <v>418</v>
      </c>
    </row>
    <row r="135" spans="1:5">
      <c r="A135" t="s">
        <v>267</v>
      </c>
      <c r="B135" t="s">
        <v>386</v>
      </c>
      <c r="C135" t="str">
        <f t="shared" si="2"/>
        <v>LED경관조명기구, MT-OBSQ-005-01, 5W</v>
      </c>
      <c r="E135" t="s">
        <v>442</v>
      </c>
    </row>
    <row r="136" spans="1:5">
      <c r="A136" t="s">
        <v>268</v>
      </c>
      <c r="B136" t="s">
        <v>386</v>
      </c>
      <c r="C136" t="str">
        <f t="shared" si="2"/>
        <v>LED경관조명기구, MT-OBSQ-005-02, 3.5W</v>
      </c>
      <c r="E136" t="s">
        <v>443</v>
      </c>
    </row>
    <row r="137" spans="1:5">
      <c r="A137" t="s">
        <v>269</v>
      </c>
      <c r="B137" t="s">
        <v>386</v>
      </c>
      <c r="C137" t="str">
        <f t="shared" si="2"/>
        <v>LED경관조명기구, MT-OBSR-005-01, 3.5W</v>
      </c>
      <c r="E137" t="s">
        <v>443</v>
      </c>
    </row>
    <row r="138" spans="1:5">
      <c r="A138" t="s">
        <v>270</v>
      </c>
      <c r="B138" t="s">
        <v>386</v>
      </c>
      <c r="C138" t="str">
        <f t="shared" si="2"/>
        <v>LED경관조명기구, MT-OBSR-007-01, 7W</v>
      </c>
      <c r="E138" t="s">
        <v>444</v>
      </c>
    </row>
    <row r="139" spans="1:5">
      <c r="A139" t="s">
        <v>271</v>
      </c>
      <c r="B139" t="s">
        <v>386</v>
      </c>
      <c r="C139" t="str">
        <f t="shared" si="2"/>
        <v>LED경관조명기구, MT-OBSR-007-02, 7W</v>
      </c>
      <c r="E139" t="s">
        <v>444</v>
      </c>
    </row>
    <row r="140" spans="1:5">
      <c r="A140" t="s">
        <v>272</v>
      </c>
      <c r="B140" t="s">
        <v>386</v>
      </c>
      <c r="C140" t="str">
        <f t="shared" si="2"/>
        <v>LED경관조명기구, MT-SCBC-005-01, 5W</v>
      </c>
      <c r="E140" t="s">
        <v>442</v>
      </c>
    </row>
    <row r="141" spans="1:5">
      <c r="A141" t="s">
        <v>273</v>
      </c>
      <c r="B141" t="s">
        <v>386</v>
      </c>
      <c r="C141" t="str">
        <f t="shared" si="2"/>
        <v>LED경관조명기구, MT-SCPL-120-01, 120W</v>
      </c>
      <c r="E141" t="s">
        <v>416</v>
      </c>
    </row>
    <row r="142" spans="1:5">
      <c r="A142" t="s">
        <v>274</v>
      </c>
      <c r="B142" t="s">
        <v>389</v>
      </c>
      <c r="C142" t="str">
        <f t="shared" si="2"/>
        <v>LED보안등기구, MT-SLA-030, 30W</v>
      </c>
      <c r="E142" t="s">
        <v>422</v>
      </c>
    </row>
    <row r="143" spans="1:5">
      <c r="A143" t="s">
        <v>275</v>
      </c>
      <c r="B143" t="s">
        <v>389</v>
      </c>
      <c r="C143" t="str">
        <f t="shared" si="2"/>
        <v>LED보안등기구, MT-SLA-040, 40W</v>
      </c>
      <c r="E143" t="s">
        <v>445</v>
      </c>
    </row>
    <row r="144" spans="1:5">
      <c r="A144" t="s">
        <v>276</v>
      </c>
      <c r="B144" t="s">
        <v>389</v>
      </c>
      <c r="C144" t="str">
        <f t="shared" si="2"/>
        <v>LED보안등기구, MT-SLA-050, 50W</v>
      </c>
      <c r="E144" t="s">
        <v>430</v>
      </c>
    </row>
    <row r="145" spans="1:5">
      <c r="A145" t="s">
        <v>277</v>
      </c>
      <c r="B145" t="s">
        <v>390</v>
      </c>
      <c r="C145" t="str">
        <f t="shared" si="2"/>
        <v>LED가로등기구, MT-SLA-075, 75W</v>
      </c>
      <c r="E145" t="s">
        <v>446</v>
      </c>
    </row>
    <row r="146" spans="1:5">
      <c r="A146" t="s">
        <v>278</v>
      </c>
      <c r="B146" t="s">
        <v>390</v>
      </c>
      <c r="C146" t="str">
        <f t="shared" si="2"/>
        <v>LED가로등기구, MT-SLA-100, 100W</v>
      </c>
      <c r="E146" t="s">
        <v>418</v>
      </c>
    </row>
    <row r="147" spans="1:5">
      <c r="A147" t="s">
        <v>279</v>
      </c>
      <c r="B147" t="s">
        <v>390</v>
      </c>
      <c r="C147" t="str">
        <f t="shared" si="2"/>
        <v>LED가로등기구, MT-SLA-125, 125W</v>
      </c>
      <c r="E147" t="s">
        <v>417</v>
      </c>
    </row>
    <row r="148" spans="1:5">
      <c r="A148" t="s">
        <v>280</v>
      </c>
      <c r="B148" t="s">
        <v>390</v>
      </c>
      <c r="C148" t="str">
        <f t="shared" si="2"/>
        <v>LED가로등기구, MT-SLA-150, 150W</v>
      </c>
      <c r="E148" t="s">
        <v>432</v>
      </c>
    </row>
    <row r="149" spans="1:5">
      <c r="A149" t="s">
        <v>281</v>
      </c>
      <c r="B149" t="s">
        <v>389</v>
      </c>
      <c r="C149" t="str">
        <f t="shared" si="2"/>
        <v>LED보안등기구, MT-SLA(D)-040, 40W</v>
      </c>
      <c r="E149" t="s">
        <v>445</v>
      </c>
    </row>
    <row r="150" spans="1:5">
      <c r="A150" t="s">
        <v>282</v>
      </c>
      <c r="B150" t="s">
        <v>389</v>
      </c>
      <c r="C150" t="str">
        <f t="shared" si="2"/>
        <v>LED보안등기구, MT-SLA(D)-050, 50W</v>
      </c>
      <c r="E150" t="s">
        <v>430</v>
      </c>
    </row>
    <row r="151" spans="1:5">
      <c r="A151" t="s">
        <v>283</v>
      </c>
      <c r="B151" t="s">
        <v>390</v>
      </c>
      <c r="C151" t="str">
        <f t="shared" si="2"/>
        <v>LED가로등기구, MT-SLA(D)-100, 100W</v>
      </c>
      <c r="E151" t="s">
        <v>418</v>
      </c>
    </row>
    <row r="152" spans="1:5">
      <c r="A152" t="s">
        <v>284</v>
      </c>
      <c r="B152" t="s">
        <v>390</v>
      </c>
      <c r="C152" t="str">
        <f t="shared" si="2"/>
        <v>LED가로등기구, MT-SLA(D)-125, 125W</v>
      </c>
      <c r="E152" t="s">
        <v>417</v>
      </c>
    </row>
    <row r="153" spans="1:5">
      <c r="A153" t="s">
        <v>285</v>
      </c>
      <c r="B153" t="s">
        <v>390</v>
      </c>
      <c r="C153" t="str">
        <f t="shared" si="2"/>
        <v>LED가로등기구, MT-SLA(D)-150, 150W</v>
      </c>
      <c r="E153" t="s">
        <v>432</v>
      </c>
    </row>
    <row r="154" spans="1:5">
      <c r="A154" t="s">
        <v>286</v>
      </c>
      <c r="B154" t="s">
        <v>389</v>
      </c>
      <c r="C154" t="str">
        <f t="shared" si="2"/>
        <v>LED보안등기구, MT-SLC-025-35, 25W</v>
      </c>
      <c r="E154" t="s">
        <v>427</v>
      </c>
    </row>
    <row r="155" spans="1:5">
      <c r="A155" t="s">
        <v>287</v>
      </c>
      <c r="B155" t="s">
        <v>389</v>
      </c>
      <c r="C155" t="str">
        <f t="shared" si="2"/>
        <v>LED보안등기구, MT-SLC-050-35, 50W</v>
      </c>
      <c r="E155" t="s">
        <v>430</v>
      </c>
    </row>
    <row r="156" spans="1:5">
      <c r="A156" t="s">
        <v>288</v>
      </c>
      <c r="B156" t="s">
        <v>389</v>
      </c>
      <c r="C156" t="str">
        <f t="shared" si="2"/>
        <v>LED보안등기구, MT-SLC-060, 60W</v>
      </c>
      <c r="E156" t="s">
        <v>415</v>
      </c>
    </row>
    <row r="157" spans="1:5">
      <c r="A157" t="s">
        <v>289</v>
      </c>
      <c r="B157" t="s">
        <v>390</v>
      </c>
      <c r="C157" t="str">
        <f t="shared" si="2"/>
        <v>LED가로등기구, MT-SLC-075-40, 75W</v>
      </c>
      <c r="E157" t="s">
        <v>446</v>
      </c>
    </row>
    <row r="158" spans="1:5">
      <c r="A158" t="s">
        <v>290</v>
      </c>
      <c r="B158" t="s">
        <v>390</v>
      </c>
      <c r="C158" t="str">
        <f t="shared" si="2"/>
        <v>LED가로등기구, MT-SLC-075-45, 75W</v>
      </c>
      <c r="E158" t="s">
        <v>446</v>
      </c>
    </row>
    <row r="159" spans="1:5">
      <c r="A159" t="s">
        <v>291</v>
      </c>
      <c r="B159" t="s">
        <v>390</v>
      </c>
      <c r="C159" t="str">
        <f t="shared" si="2"/>
        <v>LED가로등기구, MT-SLC-075, 75W</v>
      </c>
      <c r="E159" t="s">
        <v>446</v>
      </c>
    </row>
    <row r="160" spans="1:5">
      <c r="A160" t="s">
        <v>292</v>
      </c>
      <c r="B160" t="s">
        <v>390</v>
      </c>
      <c r="C160" t="str">
        <f t="shared" si="2"/>
        <v>LED가로등기구, MT-SLC-100-40, 100W</v>
      </c>
      <c r="E160" t="s">
        <v>418</v>
      </c>
    </row>
    <row r="161" spans="1:5">
      <c r="A161" t="s">
        <v>293</v>
      </c>
      <c r="B161" t="s">
        <v>390</v>
      </c>
      <c r="C161" t="str">
        <f t="shared" si="2"/>
        <v>LED가로등기구, MT-SLC-100-45, 100W</v>
      </c>
      <c r="E161" t="s">
        <v>418</v>
      </c>
    </row>
    <row r="162" spans="1:5">
      <c r="A162" t="s">
        <v>294</v>
      </c>
      <c r="B162" t="s">
        <v>390</v>
      </c>
      <c r="C162" t="str">
        <f t="shared" si="2"/>
        <v>LED가로등기구, MT-SLC-125-40, 125W</v>
      </c>
      <c r="E162" t="s">
        <v>417</v>
      </c>
    </row>
    <row r="163" spans="1:5">
      <c r="A163" t="s">
        <v>295</v>
      </c>
      <c r="B163" t="s">
        <v>390</v>
      </c>
      <c r="C163" t="str">
        <f t="shared" si="2"/>
        <v>LED가로등기구, MT-SLC-125-45, 125W</v>
      </c>
      <c r="E163" t="s">
        <v>417</v>
      </c>
    </row>
    <row r="164" spans="1:5">
      <c r="A164" t="s">
        <v>296</v>
      </c>
      <c r="B164" t="s">
        <v>390</v>
      </c>
      <c r="C164" t="str">
        <f t="shared" si="2"/>
        <v>LED가로등기구, MT-SLC-150-40, 150W</v>
      </c>
      <c r="E164" t="s">
        <v>432</v>
      </c>
    </row>
    <row r="165" spans="1:5">
      <c r="A165" t="s">
        <v>297</v>
      </c>
      <c r="B165" t="s">
        <v>390</v>
      </c>
      <c r="C165" t="str">
        <f t="shared" si="2"/>
        <v>LED가로등기구, MT-SLC-150-45, 150W</v>
      </c>
      <c r="E165" t="s">
        <v>432</v>
      </c>
    </row>
    <row r="166" spans="1:5">
      <c r="A166" t="s">
        <v>298</v>
      </c>
      <c r="B166" t="s">
        <v>390</v>
      </c>
      <c r="C166" t="str">
        <f t="shared" si="2"/>
        <v>LED가로등기구, MT-SLC-200, 200W</v>
      </c>
      <c r="E166" t="s">
        <v>397</v>
      </c>
    </row>
    <row r="167" spans="1:5">
      <c r="A167" t="s">
        <v>299</v>
      </c>
      <c r="B167" t="s">
        <v>390</v>
      </c>
      <c r="C167" t="str">
        <f t="shared" si="2"/>
        <v>LED가로등기구, MT-SLC-240, 240W</v>
      </c>
      <c r="E167" t="s">
        <v>447</v>
      </c>
    </row>
    <row r="168" spans="1:5">
      <c r="A168" t="s">
        <v>300</v>
      </c>
      <c r="B168" t="s">
        <v>386</v>
      </c>
      <c r="C168" t="str">
        <f t="shared" si="2"/>
        <v>LED경관조명기구, MT-SPAR-008-01, 8W</v>
      </c>
      <c r="E168" t="s">
        <v>403</v>
      </c>
    </row>
    <row r="169" spans="1:5">
      <c r="A169" t="s">
        <v>301</v>
      </c>
      <c r="B169" t="s">
        <v>386</v>
      </c>
      <c r="C169" t="str">
        <f t="shared" si="2"/>
        <v>LED경관조명기구, MT-SPCR-1_8-01, 1.8W</v>
      </c>
      <c r="E169" t="s">
        <v>448</v>
      </c>
    </row>
    <row r="170" spans="1:5">
      <c r="A170" t="s">
        <v>302</v>
      </c>
      <c r="B170" t="s">
        <v>386</v>
      </c>
      <c r="C170" t="str">
        <f t="shared" si="2"/>
        <v>LED경관조명기구, MT-SPEL-012-01, 12W</v>
      </c>
      <c r="E170" t="s">
        <v>408</v>
      </c>
    </row>
    <row r="171" spans="1:5">
      <c r="A171" t="s">
        <v>303</v>
      </c>
      <c r="B171" t="s">
        <v>386</v>
      </c>
      <c r="C171" t="str">
        <f t="shared" si="2"/>
        <v>LED경관조명기구, MT-SPWR-005-01, 5W</v>
      </c>
      <c r="E171" t="s">
        <v>442</v>
      </c>
    </row>
    <row r="172" spans="1:5">
      <c r="A172" t="s">
        <v>304</v>
      </c>
      <c r="B172" t="s">
        <v>386</v>
      </c>
      <c r="C172" t="str">
        <f t="shared" si="2"/>
        <v>LED경관조명기구, MT-ULCR-003-01, 3W</v>
      </c>
      <c r="E172" t="s">
        <v>449</v>
      </c>
    </row>
    <row r="173" spans="1:5">
      <c r="A173" t="s">
        <v>305</v>
      </c>
      <c r="B173" t="s">
        <v>386</v>
      </c>
      <c r="C173" t="str">
        <f t="shared" si="2"/>
        <v>LED경관조명기구, MT-ULCR-004-01, 4W</v>
      </c>
      <c r="E173" t="s">
        <v>450</v>
      </c>
    </row>
    <row r="174" spans="1:5">
      <c r="A174" t="s">
        <v>306</v>
      </c>
      <c r="B174" t="s">
        <v>386</v>
      </c>
      <c r="C174" t="str">
        <f t="shared" si="2"/>
        <v>LED경관조명기구, MT-ULCR-005-01, 5W</v>
      </c>
      <c r="E174" t="s">
        <v>442</v>
      </c>
    </row>
    <row r="175" spans="1:5">
      <c r="A175" t="s">
        <v>307</v>
      </c>
      <c r="B175" t="s">
        <v>386</v>
      </c>
      <c r="C175" t="str">
        <f t="shared" si="2"/>
        <v>LED경관조명기구, MT-ULCR-012-01, 12W</v>
      </c>
      <c r="E175" t="s">
        <v>408</v>
      </c>
    </row>
    <row r="176" spans="1:5">
      <c r="A176" t="s">
        <v>308</v>
      </c>
      <c r="B176" t="s">
        <v>386</v>
      </c>
      <c r="C176" t="str">
        <f t="shared" si="2"/>
        <v>LED경관조명기구, MT-ULCR-014-01, 14W</v>
      </c>
      <c r="E176" t="s">
        <v>451</v>
      </c>
    </row>
    <row r="177" spans="1:5">
      <c r="A177" t="s">
        <v>309</v>
      </c>
      <c r="B177" t="s">
        <v>386</v>
      </c>
      <c r="C177" t="str">
        <f t="shared" si="2"/>
        <v>LED경관조명기구, MT-ULCR-016-01, 16(8×2)W</v>
      </c>
      <c r="E177" t="s">
        <v>412</v>
      </c>
    </row>
    <row r="178" spans="1:5">
      <c r="A178" t="s">
        <v>310</v>
      </c>
      <c r="B178" t="s">
        <v>386</v>
      </c>
      <c r="C178" t="str">
        <f t="shared" si="2"/>
        <v>LED경관조명기구, MT-ULCR-032-01, 32W</v>
      </c>
      <c r="E178" t="s">
        <v>452</v>
      </c>
    </row>
    <row r="179" spans="1:5">
      <c r="A179" t="s">
        <v>311</v>
      </c>
      <c r="B179" t="s">
        <v>385</v>
      </c>
      <c r="C179" t="str">
        <f t="shared" si="2"/>
        <v>LED투광등기구, MT-VM, (부품)눈부심방지장치</v>
      </c>
      <c r="E179" t="s">
        <v>453</v>
      </c>
    </row>
    <row r="180" spans="1:5">
      <c r="A180" t="s">
        <v>312</v>
      </c>
      <c r="B180" t="s">
        <v>386</v>
      </c>
      <c r="C180" t="str">
        <f t="shared" si="2"/>
        <v>LED경관조명기구, MT-WMCP-024-01, 24W</v>
      </c>
      <c r="E180" t="s">
        <v>426</v>
      </c>
    </row>
    <row r="181" spans="1:5">
      <c r="A181" t="s">
        <v>313</v>
      </c>
      <c r="B181" t="s">
        <v>386</v>
      </c>
      <c r="C181" t="str">
        <f t="shared" si="2"/>
        <v>LED경관조명기구, MT-WMCR-020-01, 20(10×2)W</v>
      </c>
      <c r="E181" t="s">
        <v>410</v>
      </c>
    </row>
    <row r="182" spans="1:5">
      <c r="A182" t="s">
        <v>314</v>
      </c>
      <c r="B182" t="s">
        <v>386</v>
      </c>
      <c r="C182" t="str">
        <f t="shared" si="2"/>
        <v>LED경관조명기구, MT-WMCR-030-01, 30W</v>
      </c>
      <c r="E182" t="s">
        <v>422</v>
      </c>
    </row>
    <row r="183" spans="1:5">
      <c r="A183" t="s">
        <v>315</v>
      </c>
      <c r="B183" t="s">
        <v>386</v>
      </c>
      <c r="C183" t="str">
        <f t="shared" si="2"/>
        <v>LED경관조명기구, MT-WMSQ-003-01, 3W</v>
      </c>
      <c r="E183" t="s">
        <v>449</v>
      </c>
    </row>
    <row r="184" spans="1:5">
      <c r="A184" t="s">
        <v>316</v>
      </c>
      <c r="B184" t="s">
        <v>386</v>
      </c>
      <c r="C184" t="str">
        <f t="shared" si="2"/>
        <v>LED경관조명기구, MT-WMSQ-006-01, 6W</v>
      </c>
      <c r="E184" t="s">
        <v>454</v>
      </c>
    </row>
    <row r="185" spans="1:5">
      <c r="A185" t="s">
        <v>317</v>
      </c>
      <c r="B185" t="s">
        <v>386</v>
      </c>
      <c r="C185" t="str">
        <f t="shared" si="2"/>
        <v>LED경관조명기구, MT-WMSQ-006-02, 6W</v>
      </c>
      <c r="E185" t="s">
        <v>454</v>
      </c>
    </row>
    <row r="186" spans="1:5">
      <c r="A186" t="s">
        <v>318</v>
      </c>
      <c r="B186" t="s">
        <v>386</v>
      </c>
      <c r="C186" t="str">
        <f t="shared" si="2"/>
        <v>LED경관조명기구, MT-WMSQ-006-03, 6W</v>
      </c>
      <c r="E186" t="s">
        <v>454</v>
      </c>
    </row>
    <row r="187" spans="1:5">
      <c r="A187" t="s">
        <v>319</v>
      </c>
      <c r="B187" t="s">
        <v>386</v>
      </c>
      <c r="C187" t="str">
        <f t="shared" si="2"/>
        <v>LED경관조명기구, MT-WMSQ-006-04, 6W</v>
      </c>
      <c r="E187" t="s">
        <v>454</v>
      </c>
    </row>
    <row r="188" spans="1:5">
      <c r="A188" t="s">
        <v>320</v>
      </c>
      <c r="B188" t="s">
        <v>386</v>
      </c>
      <c r="C188" t="str">
        <f t="shared" si="2"/>
        <v>LED경관조명기구, MT-WPCR-016-01, 16(8×2)W</v>
      </c>
      <c r="E188" t="s">
        <v>412</v>
      </c>
    </row>
    <row r="189" spans="1:5">
      <c r="A189" t="s">
        <v>321</v>
      </c>
      <c r="B189" t="s">
        <v>385</v>
      </c>
      <c r="C189" t="str">
        <f t="shared" si="2"/>
        <v>LED투광등기구, STA-400, 400W</v>
      </c>
      <c r="E189" t="s">
        <v>399</v>
      </c>
    </row>
    <row r="190" spans="1:5">
      <c r="A190" t="s">
        <v>322</v>
      </c>
      <c r="B190" t="s">
        <v>385</v>
      </c>
      <c r="C190" t="str">
        <f t="shared" si="2"/>
        <v>LED투광등기구, STA-500, 500W</v>
      </c>
      <c r="E190" t="s">
        <v>400</v>
      </c>
    </row>
    <row r="191" spans="1:5">
      <c r="A191" t="s">
        <v>323</v>
      </c>
      <c r="B191" t="s">
        <v>385</v>
      </c>
      <c r="C191" t="str">
        <f t="shared" si="2"/>
        <v>LED투광등기구, STA-600, 600W</v>
      </c>
      <c r="E191" t="s">
        <v>401</v>
      </c>
    </row>
    <row r="192" spans="1:5">
      <c r="A192" t="s">
        <v>324</v>
      </c>
      <c r="B192" t="s">
        <v>385</v>
      </c>
      <c r="C192" t="str">
        <f t="shared" si="2"/>
        <v>LED투광등기구, STA-700, 700W</v>
      </c>
      <c r="E192" t="s">
        <v>455</v>
      </c>
    </row>
    <row r="193" spans="1:5">
      <c r="A193" t="s">
        <v>325</v>
      </c>
      <c r="B193" t="s">
        <v>385</v>
      </c>
      <c r="C193" t="str">
        <f t="shared" si="2"/>
        <v>LED투광등기구, STA-800, 800W</v>
      </c>
      <c r="E193" t="s">
        <v>402</v>
      </c>
    </row>
    <row r="194" spans="1:5">
      <c r="A194" t="s">
        <v>326</v>
      </c>
      <c r="B194" t="s">
        <v>385</v>
      </c>
      <c r="C194" t="str">
        <f t="shared" ref="C194:C257" si="3">CONCATENATE(B194,", ",A194,", ",E194)</f>
        <v>LED투광등기구, STA(M)-1000, 1000W</v>
      </c>
      <c r="E194" t="s">
        <v>423</v>
      </c>
    </row>
    <row r="195" spans="1:5">
      <c r="A195" t="s">
        <v>327</v>
      </c>
      <c r="B195" t="s">
        <v>385</v>
      </c>
      <c r="C195" t="str">
        <f t="shared" si="3"/>
        <v>LED투광등기구, STA(M)-1200, 1200W</v>
      </c>
      <c r="E195" t="s">
        <v>424</v>
      </c>
    </row>
    <row r="196" spans="1:5">
      <c r="A196" t="s">
        <v>328</v>
      </c>
      <c r="B196" t="s">
        <v>391</v>
      </c>
      <c r="C196" t="str">
        <f t="shared" si="3"/>
        <v>철제가로등주, MTPF-101-10, 10m, 1등용, 원2단형</v>
      </c>
      <c r="E196" t="s">
        <v>456</v>
      </c>
    </row>
    <row r="197" spans="1:5">
      <c r="A197" t="s">
        <v>329</v>
      </c>
      <c r="B197" t="s">
        <v>391</v>
      </c>
      <c r="C197" t="str">
        <f t="shared" si="3"/>
        <v>철제가로등주, MTPF-101-10-2, 10m, 2등용, 원2단형</v>
      </c>
      <c r="E197" t="s">
        <v>457</v>
      </c>
    </row>
    <row r="198" spans="1:5">
      <c r="A198" t="s">
        <v>330</v>
      </c>
      <c r="B198" t="s">
        <v>391</v>
      </c>
      <c r="C198" t="str">
        <f t="shared" si="3"/>
        <v>철제가로등주, MTPF-101-12, 12m, 1등용, 원2단형</v>
      </c>
      <c r="E198" t="s">
        <v>458</v>
      </c>
    </row>
    <row r="199" spans="1:5">
      <c r="A199" t="s">
        <v>331</v>
      </c>
      <c r="B199" t="s">
        <v>391</v>
      </c>
      <c r="C199" t="str">
        <f t="shared" si="3"/>
        <v>철제가로등주, MTPF-101-12-2, 12m, 2등용, 원2단형</v>
      </c>
      <c r="E199" t="s">
        <v>459</v>
      </c>
    </row>
    <row r="200" spans="1:5">
      <c r="A200" t="s">
        <v>332</v>
      </c>
      <c r="B200" t="s">
        <v>391</v>
      </c>
      <c r="C200" t="str">
        <f t="shared" si="3"/>
        <v>철제가로등주, MTPF-101-8-2, 8m, 2등용, 원2단형</v>
      </c>
      <c r="E200" t="s">
        <v>460</v>
      </c>
    </row>
    <row r="201" spans="1:5">
      <c r="A201" t="s">
        <v>333</v>
      </c>
      <c r="B201" t="s">
        <v>391</v>
      </c>
      <c r="C201" t="str">
        <f t="shared" si="3"/>
        <v>철제가로등주, MTPF-101-8, 8m, 1등용, 원2단형</v>
      </c>
      <c r="E201" t="s">
        <v>461</v>
      </c>
    </row>
    <row r="202" spans="1:5">
      <c r="A202" t="s">
        <v>334</v>
      </c>
      <c r="B202" t="s">
        <v>391</v>
      </c>
      <c r="C202" t="str">
        <f t="shared" si="3"/>
        <v>철제가로등주, MTPF-101-9-2, 9m, 2등용, 원2단형</v>
      </c>
      <c r="E202" t="s">
        <v>462</v>
      </c>
    </row>
    <row r="203" spans="1:5">
      <c r="A203" t="s">
        <v>335</v>
      </c>
      <c r="B203" t="s">
        <v>391</v>
      </c>
      <c r="C203" t="str">
        <f t="shared" si="3"/>
        <v>철제가로등주, MTPF-101-9, 9m, 1등용, 원2단형</v>
      </c>
      <c r="E203" t="s">
        <v>463</v>
      </c>
    </row>
    <row r="204" spans="1:5">
      <c r="A204" t="s">
        <v>336</v>
      </c>
      <c r="B204" t="s">
        <v>391</v>
      </c>
      <c r="C204" t="str">
        <f t="shared" si="3"/>
        <v>철제가로등주, MTPF-201-4-2, 4m, 2등용, 원2단형</v>
      </c>
      <c r="E204" t="s">
        <v>464</v>
      </c>
    </row>
    <row r="205" spans="1:5">
      <c r="A205" t="s">
        <v>337</v>
      </c>
      <c r="B205" t="s">
        <v>391</v>
      </c>
      <c r="C205" t="str">
        <f t="shared" si="3"/>
        <v>철제가로등주, MTPF-201-4, 4m, 1등용, 원2단형</v>
      </c>
      <c r="E205" t="s">
        <v>465</v>
      </c>
    </row>
    <row r="206" spans="1:5">
      <c r="A206" t="s">
        <v>338</v>
      </c>
      <c r="B206" t="s">
        <v>391</v>
      </c>
      <c r="C206" t="str">
        <f t="shared" si="3"/>
        <v>철제가로등주, MTPF-201-5-2, 5m, 2등용, 원2단형</v>
      </c>
      <c r="E206" t="s">
        <v>466</v>
      </c>
    </row>
    <row r="207" spans="1:5">
      <c r="A207" t="s">
        <v>339</v>
      </c>
      <c r="B207" t="s">
        <v>391</v>
      </c>
      <c r="C207" t="str">
        <f t="shared" si="3"/>
        <v>철제가로등주, MTPF-201-5, 5m, 1등용, 원2단형</v>
      </c>
      <c r="E207" t="s">
        <v>467</v>
      </c>
    </row>
    <row r="208" spans="1:5">
      <c r="A208" t="s">
        <v>340</v>
      </c>
      <c r="B208" t="s">
        <v>392</v>
      </c>
      <c r="C208" t="str">
        <f t="shared" si="3"/>
        <v>스테인리스가로등주, MTPS-101-10, 10m, 1등용, 원2단형</v>
      </c>
      <c r="E208" t="s">
        <v>456</v>
      </c>
    </row>
    <row r="209" spans="1:5">
      <c r="A209" t="s">
        <v>341</v>
      </c>
      <c r="B209" t="s">
        <v>392</v>
      </c>
      <c r="C209" t="str">
        <f t="shared" si="3"/>
        <v>스테인리스가로등주, MTPS-101-8, 8m, 1등용, 원2단형</v>
      </c>
      <c r="E209" t="s">
        <v>461</v>
      </c>
    </row>
    <row r="210" spans="1:5">
      <c r="A210" t="s">
        <v>342</v>
      </c>
      <c r="B210" t="s">
        <v>392</v>
      </c>
      <c r="C210" t="str">
        <f t="shared" si="3"/>
        <v>스테인리스가로등주, MTPS-101-9, 9m, 1등용, 원2단형</v>
      </c>
      <c r="E210" t="s">
        <v>463</v>
      </c>
    </row>
    <row r="211" spans="1:5">
      <c r="A211" t="s">
        <v>343</v>
      </c>
      <c r="B211" t="s">
        <v>392</v>
      </c>
      <c r="C211" t="str">
        <f t="shared" si="3"/>
        <v>스테인리스가로등주, MTPS-102-10, 10m, 1등용, 원2단형</v>
      </c>
      <c r="E211" t="s">
        <v>456</v>
      </c>
    </row>
    <row r="212" spans="1:5">
      <c r="A212" t="s">
        <v>344</v>
      </c>
      <c r="B212" t="s">
        <v>392</v>
      </c>
      <c r="C212" t="str">
        <f t="shared" si="3"/>
        <v>스테인리스가로등주, MTPS-102-8, 8m, 1등용, 원2단형</v>
      </c>
      <c r="E212" t="s">
        <v>461</v>
      </c>
    </row>
    <row r="213" spans="1:5">
      <c r="A213" t="s">
        <v>345</v>
      </c>
      <c r="B213" t="s">
        <v>392</v>
      </c>
      <c r="C213" t="str">
        <f t="shared" si="3"/>
        <v>스테인리스가로등주, MTPS-102-9, 9m, 1등용, 원2단형</v>
      </c>
      <c r="E213" t="s">
        <v>463</v>
      </c>
    </row>
    <row r="214" spans="1:5">
      <c r="A214" t="s">
        <v>346</v>
      </c>
      <c r="B214" t="s">
        <v>392</v>
      </c>
      <c r="C214" t="str">
        <f t="shared" si="3"/>
        <v>스테인리스가로등주, MTPS-103-10, 10m, 1등용, 원2단형</v>
      </c>
      <c r="E214" t="s">
        <v>456</v>
      </c>
    </row>
    <row r="215" spans="1:5">
      <c r="A215" t="s">
        <v>347</v>
      </c>
      <c r="B215" t="s">
        <v>392</v>
      </c>
      <c r="C215" t="str">
        <f t="shared" si="3"/>
        <v>스테인리스가로등주, MTPS-103-10-2, 10m, 2등용, 원2단형</v>
      </c>
      <c r="E215" t="s">
        <v>457</v>
      </c>
    </row>
    <row r="216" spans="1:5">
      <c r="A216" t="s">
        <v>348</v>
      </c>
      <c r="B216" t="s">
        <v>392</v>
      </c>
      <c r="C216" t="str">
        <f t="shared" si="3"/>
        <v>스테인리스가로등주, MTPS-103-8, 8m, 1등용, 원2단형</v>
      </c>
      <c r="E216" t="s">
        <v>461</v>
      </c>
    </row>
    <row r="217" spans="1:5">
      <c r="A217" t="s">
        <v>349</v>
      </c>
      <c r="B217" t="s">
        <v>392</v>
      </c>
      <c r="C217" t="str">
        <f t="shared" si="3"/>
        <v>스테인리스가로등주, MTPS-103-9, 9m, 1등용, 원2단형</v>
      </c>
      <c r="E217" t="s">
        <v>463</v>
      </c>
    </row>
    <row r="218" spans="1:5">
      <c r="A218" t="s">
        <v>350</v>
      </c>
      <c r="B218" t="s">
        <v>392</v>
      </c>
      <c r="C218" t="str">
        <f t="shared" si="3"/>
        <v>스테인리스가로등주, MTPS-104-10, 10m, 1등용, 원2단형</v>
      </c>
      <c r="E218" t="s">
        <v>456</v>
      </c>
    </row>
    <row r="219" spans="1:5">
      <c r="A219" t="s">
        <v>351</v>
      </c>
      <c r="B219" t="s">
        <v>392</v>
      </c>
      <c r="C219" t="str">
        <f t="shared" si="3"/>
        <v>스테인리스가로등주, MTPS-104-8, 8m, 1등용, 원2단형</v>
      </c>
      <c r="E219" t="s">
        <v>461</v>
      </c>
    </row>
    <row r="220" spans="1:5">
      <c r="A220" t="s">
        <v>352</v>
      </c>
      <c r="B220" t="s">
        <v>392</v>
      </c>
      <c r="C220" t="str">
        <f t="shared" si="3"/>
        <v>스테인리스가로등주, MTPS-104-9, 9m, 1등용, 원2단형</v>
      </c>
      <c r="E220" t="s">
        <v>463</v>
      </c>
    </row>
    <row r="221" spans="1:5">
      <c r="A221" t="s">
        <v>353</v>
      </c>
      <c r="B221" t="s">
        <v>392</v>
      </c>
      <c r="C221" t="str">
        <f t="shared" si="3"/>
        <v>스테인리스가로등주, MTPS-105-10, 10m, 1등용, 원2단형</v>
      </c>
      <c r="E221" t="s">
        <v>456</v>
      </c>
    </row>
    <row r="222" spans="1:5">
      <c r="A222" t="s">
        <v>354</v>
      </c>
      <c r="B222" t="s">
        <v>392</v>
      </c>
      <c r="C222" t="str">
        <f t="shared" si="3"/>
        <v>스테인리스가로등주, MTPS-105-10-2, 10m, 2등용, 원2단형</v>
      </c>
      <c r="E222" t="s">
        <v>457</v>
      </c>
    </row>
    <row r="223" spans="1:5">
      <c r="A223" t="s">
        <v>355</v>
      </c>
      <c r="B223" t="s">
        <v>392</v>
      </c>
      <c r="C223" t="str">
        <f t="shared" si="3"/>
        <v>스테인리스가로등주, MTPS-105-8, 8m, 1등용, 원2단형</v>
      </c>
      <c r="E223" t="s">
        <v>461</v>
      </c>
    </row>
    <row r="224" spans="1:5">
      <c r="A224" t="s">
        <v>356</v>
      </c>
      <c r="B224" t="s">
        <v>392</v>
      </c>
      <c r="C224" t="str">
        <f t="shared" si="3"/>
        <v>스테인리스가로등주, MTPS-105-9-2, 9m, 2등용, 원2단형</v>
      </c>
      <c r="E224" t="s">
        <v>462</v>
      </c>
    </row>
    <row r="225" spans="1:5">
      <c r="A225" t="s">
        <v>357</v>
      </c>
      <c r="B225" t="s">
        <v>392</v>
      </c>
      <c r="C225" t="str">
        <f t="shared" si="3"/>
        <v>스테인리스가로등주, MTPS-105-9, 9m, 1등용, 원2단형</v>
      </c>
      <c r="E225" t="s">
        <v>463</v>
      </c>
    </row>
    <row r="226" spans="1:5">
      <c r="A226" t="s">
        <v>358</v>
      </c>
      <c r="B226" t="s">
        <v>392</v>
      </c>
      <c r="C226" t="str">
        <f t="shared" si="3"/>
        <v>스테인리스가로등주, MTPS-201-4, 4m, 1등용, 원2단형</v>
      </c>
      <c r="E226" t="s">
        <v>465</v>
      </c>
    </row>
    <row r="227" spans="1:5">
      <c r="A227" t="s">
        <v>359</v>
      </c>
      <c r="B227" t="s">
        <v>392</v>
      </c>
      <c r="C227" t="str">
        <f t="shared" si="3"/>
        <v>스테인리스가로등주, MTPS-201-5, 5m, 1등용, 원2단형</v>
      </c>
      <c r="E227" t="s">
        <v>467</v>
      </c>
    </row>
    <row r="228" spans="1:5">
      <c r="A228" t="s">
        <v>360</v>
      </c>
      <c r="B228" t="s">
        <v>392</v>
      </c>
      <c r="C228" t="str">
        <f t="shared" si="3"/>
        <v>스테인리스가로등주, MTPS-201-6, 6m, 1등용, 원2단형</v>
      </c>
      <c r="E228" t="s">
        <v>468</v>
      </c>
    </row>
    <row r="229" spans="1:5">
      <c r="A229" t="s">
        <v>361</v>
      </c>
      <c r="B229" t="s">
        <v>392</v>
      </c>
      <c r="C229" t="str">
        <f t="shared" si="3"/>
        <v>스테인리스가로등주, MTPS-202-4, 4m, 1등용, 원2단형</v>
      </c>
      <c r="E229" t="s">
        <v>465</v>
      </c>
    </row>
    <row r="230" spans="1:5">
      <c r="A230" t="s">
        <v>362</v>
      </c>
      <c r="B230" t="s">
        <v>392</v>
      </c>
      <c r="C230" t="str">
        <f t="shared" si="3"/>
        <v>스테인리스가로등주, MTPS-202-5, 5m, 1등용, 원2단형</v>
      </c>
      <c r="E230" t="s">
        <v>467</v>
      </c>
    </row>
    <row r="231" spans="1:5">
      <c r="A231" t="s">
        <v>363</v>
      </c>
      <c r="B231" t="s">
        <v>392</v>
      </c>
      <c r="C231" t="str">
        <f t="shared" si="3"/>
        <v>스테인리스가로등주, MTPS-202-6, 6m, 1등용, 원2단형</v>
      </c>
      <c r="E231" t="s">
        <v>468</v>
      </c>
    </row>
    <row r="232" spans="1:5">
      <c r="A232" t="s">
        <v>364</v>
      </c>
      <c r="B232" t="s">
        <v>392</v>
      </c>
      <c r="C232" t="str">
        <f t="shared" si="3"/>
        <v>스테인리스가로등주, MTPS-203-4, 4m, 1등용, 원1단형</v>
      </c>
      <c r="E232" t="s">
        <v>469</v>
      </c>
    </row>
    <row r="233" spans="1:5">
      <c r="A233" t="s">
        <v>365</v>
      </c>
      <c r="B233" t="s">
        <v>392</v>
      </c>
      <c r="C233" t="str">
        <f t="shared" si="3"/>
        <v>스테인리스가로등주, MTPS-203-5-2, 5m, 2등용, 원2단형</v>
      </c>
      <c r="E233" t="s">
        <v>466</v>
      </c>
    </row>
    <row r="234" spans="1:5">
      <c r="A234" t="s">
        <v>366</v>
      </c>
      <c r="B234" t="s">
        <v>392</v>
      </c>
      <c r="C234" t="str">
        <f t="shared" si="3"/>
        <v>스테인리스가로등주, MTPS-203-5, 5m, 1등용, 원1단형</v>
      </c>
      <c r="E234" t="s">
        <v>470</v>
      </c>
    </row>
    <row r="235" spans="1:5">
      <c r="A235" t="s">
        <v>367</v>
      </c>
      <c r="B235" t="s">
        <v>392</v>
      </c>
      <c r="C235" t="str">
        <f t="shared" si="3"/>
        <v>스테인리스가로등주, MTPS-203-6, 6m, 1등용, 원1단형</v>
      </c>
      <c r="E235" t="s">
        <v>471</v>
      </c>
    </row>
    <row r="236" spans="1:5">
      <c r="A236" t="s">
        <v>368</v>
      </c>
      <c r="B236" t="s">
        <v>392</v>
      </c>
      <c r="C236" t="str">
        <f t="shared" si="3"/>
        <v>스테인리스가로등주, MTPS-204-4-2, 4m, 2등용, 원2단형</v>
      </c>
      <c r="E236" t="s">
        <v>464</v>
      </c>
    </row>
    <row r="237" spans="1:5">
      <c r="A237" t="s">
        <v>369</v>
      </c>
      <c r="B237" t="s">
        <v>392</v>
      </c>
      <c r="C237" t="str">
        <f t="shared" si="3"/>
        <v>스테인리스가로등주, MTPS-204-4, 4m, 1등용, 원2단형</v>
      </c>
      <c r="E237" t="s">
        <v>465</v>
      </c>
    </row>
    <row r="238" spans="1:5">
      <c r="A238" t="s">
        <v>370</v>
      </c>
      <c r="B238" t="s">
        <v>392</v>
      </c>
      <c r="C238" t="str">
        <f t="shared" si="3"/>
        <v>스테인리스가로등주, MTPS-204-5-2, 5m, 2등용, 원2단형</v>
      </c>
      <c r="E238" t="s">
        <v>466</v>
      </c>
    </row>
    <row r="239" spans="1:5">
      <c r="A239" t="s">
        <v>371</v>
      </c>
      <c r="B239" t="s">
        <v>392</v>
      </c>
      <c r="C239" t="str">
        <f t="shared" si="3"/>
        <v>스테인리스가로등주, MTPS-204-5, 5m, 1등용, 원2단형</v>
      </c>
      <c r="E239" t="s">
        <v>467</v>
      </c>
    </row>
    <row r="240" spans="1:5">
      <c r="A240" t="s">
        <v>372</v>
      </c>
      <c r="B240" t="s">
        <v>392</v>
      </c>
      <c r="C240" t="str">
        <f t="shared" si="3"/>
        <v>스테인리스가로등주, MTPS-204-6-2, 6m, 2등용, 원2단형</v>
      </c>
      <c r="E240" t="s">
        <v>472</v>
      </c>
    </row>
    <row r="241" spans="1:5">
      <c r="A241" t="s">
        <v>373</v>
      </c>
      <c r="B241" t="s">
        <v>392</v>
      </c>
      <c r="C241" t="str">
        <f t="shared" si="3"/>
        <v>스테인리스가로등주, MTPS-204-6, 6m, 1등용, 원2단형</v>
      </c>
      <c r="E241" t="s">
        <v>468</v>
      </c>
    </row>
    <row r="242" spans="1:5">
      <c r="A242" t="s">
        <v>374</v>
      </c>
      <c r="B242" t="s">
        <v>392</v>
      </c>
      <c r="C242" t="str">
        <f t="shared" si="3"/>
        <v>스테인리스가로등주, MTPS-205-65, 6.5m, 1등용, 원2단형</v>
      </c>
      <c r="E242" t="s">
        <v>473</v>
      </c>
    </row>
    <row r="243" spans="1:5">
      <c r="A243" t="s">
        <v>375</v>
      </c>
      <c r="B243" t="s">
        <v>393</v>
      </c>
      <c r="C243" t="str">
        <f t="shared" si="3"/>
        <v>가로등주부속자재, MTPS-701, 베이스커버</v>
      </c>
      <c r="E243" t="s">
        <v>474</v>
      </c>
    </row>
    <row r="244" spans="1:5">
      <c r="A244" t="s">
        <v>376</v>
      </c>
      <c r="B244" t="s">
        <v>393</v>
      </c>
      <c r="C244" t="str">
        <f t="shared" si="3"/>
        <v>가로등주부속자재, MTPS-702, 배너걸이</v>
      </c>
      <c r="E244" t="s">
        <v>475</v>
      </c>
    </row>
    <row r="245" spans="1:5">
      <c r="A245" t="s">
        <v>117</v>
      </c>
      <c r="B245" t="s">
        <v>393</v>
      </c>
      <c r="C245" t="str">
        <f t="shared" si="3"/>
        <v>가로등주부속자재, MTPS-703, 로고판</v>
      </c>
      <c r="E245" t="s">
        <v>476</v>
      </c>
    </row>
    <row r="246" spans="1:5">
      <c r="A246" t="s">
        <v>118</v>
      </c>
      <c r="B246" t="s">
        <v>393</v>
      </c>
      <c r="C246" t="str">
        <f t="shared" si="3"/>
        <v>가로등주부속자재, MTPS-704, 암대</v>
      </c>
      <c r="E246" t="s">
        <v>477</v>
      </c>
    </row>
    <row r="247" spans="1:5">
      <c r="A247" t="s">
        <v>119</v>
      </c>
      <c r="B247" t="s">
        <v>393</v>
      </c>
      <c r="C247" t="str">
        <f t="shared" si="3"/>
        <v>가로등주부속자재, MTPS-705, 암대</v>
      </c>
      <c r="E247" t="s">
        <v>477</v>
      </c>
    </row>
    <row r="248" spans="1:5">
      <c r="A248" t="s">
        <v>120</v>
      </c>
      <c r="B248" t="s">
        <v>393</v>
      </c>
      <c r="C248" t="str">
        <f t="shared" si="3"/>
        <v>가로등주부속자재, MTPS-706, 암대</v>
      </c>
      <c r="E248" t="s">
        <v>477</v>
      </c>
    </row>
    <row r="249" spans="1:5">
      <c r="A249" t="s">
        <v>121</v>
      </c>
      <c r="B249" t="s">
        <v>393</v>
      </c>
      <c r="C249" t="str">
        <f t="shared" si="3"/>
        <v>가로등주부속자재, MTPS-707, 암대</v>
      </c>
      <c r="E249" t="s">
        <v>477</v>
      </c>
    </row>
    <row r="250" spans="1:5">
      <c r="A250" t="s">
        <v>122</v>
      </c>
      <c r="B250" t="s">
        <v>393</v>
      </c>
      <c r="C250" t="str">
        <f t="shared" si="3"/>
        <v>가로등주부속자재, MTPS-708, 암대</v>
      </c>
      <c r="E250" t="s">
        <v>477</v>
      </c>
    </row>
    <row r="251" spans="1:5">
      <c r="A251" t="s">
        <v>377</v>
      </c>
      <c r="B251" t="s">
        <v>394</v>
      </c>
      <c r="C251" t="str">
        <f t="shared" si="3"/>
        <v>도로표지병, MT-RS138-BW, Φ138×68mm, 백색, LED/전지, 점등형</v>
      </c>
      <c r="E251" t="s">
        <v>478</v>
      </c>
    </row>
    <row r="252" spans="1:5">
      <c r="A252" t="s">
        <v>378</v>
      </c>
      <c r="B252" t="s">
        <v>394</v>
      </c>
      <c r="C252" t="str">
        <f t="shared" si="3"/>
        <v>도로표지병, MT-RS138-BY, Φ138×68mm, 황색, LED/전지, 점등형</v>
      </c>
      <c r="E252" t="s">
        <v>479</v>
      </c>
    </row>
    <row r="253" spans="1:5">
      <c r="A253" t="s">
        <v>379</v>
      </c>
      <c r="B253" t="s">
        <v>394</v>
      </c>
      <c r="C253" t="str">
        <f t="shared" si="3"/>
        <v>도로표지병, MT-RS138-HW, Φ138×68mm, 백색, 태양광/LED/전지, 점등형</v>
      </c>
      <c r="E253" t="s">
        <v>480</v>
      </c>
    </row>
    <row r="254" spans="1:5">
      <c r="A254" t="s">
        <v>380</v>
      </c>
      <c r="B254" t="s">
        <v>394</v>
      </c>
      <c r="C254" t="str">
        <f t="shared" si="3"/>
        <v>도로표지병, MT-RS138-HY, Φ138×68mm, 황색, 태양광/LED/전지, 점등형</v>
      </c>
      <c r="E254" t="s">
        <v>481</v>
      </c>
    </row>
    <row r="255" spans="1:5">
      <c r="A255" t="s">
        <v>381</v>
      </c>
      <c r="B255" t="s">
        <v>394</v>
      </c>
      <c r="C255" t="str">
        <f t="shared" si="3"/>
        <v>도로표지병, MT-RS138-SW, Φ138×47mm, 백색, 태양광/LED, 점등형</v>
      </c>
      <c r="E255" t="s">
        <v>482</v>
      </c>
    </row>
    <row r="256" spans="1:5">
      <c r="A256" t="s">
        <v>382</v>
      </c>
      <c r="B256" t="s">
        <v>394</v>
      </c>
      <c r="C256" t="str">
        <f t="shared" si="3"/>
        <v>도로표지병, MT-RS138-SY, Φ138×47mm, 황색, 태양광/LED, 점등형</v>
      </c>
      <c r="E256" t="s">
        <v>483</v>
      </c>
    </row>
    <row r="257" spans="1:5">
      <c r="A257" t="s">
        <v>383</v>
      </c>
      <c r="B257" t="s">
        <v>395</v>
      </c>
      <c r="C257" t="str">
        <f t="shared" si="3"/>
        <v>태양광가로등, MTSOLAR-50A, 50W, 5m</v>
      </c>
      <c r="E257" t="s">
        <v>484</v>
      </c>
    </row>
    <row r="258" spans="1:5">
      <c r="A258" t="s">
        <v>384</v>
      </c>
      <c r="B258" t="s">
        <v>395</v>
      </c>
      <c r="C258" t="str">
        <f t="shared" ref="C258:C267" si="4">CONCATENATE(B258,", ",A258,", ",E258)</f>
        <v>태양광가로등, MTSOLAR-50B, 50W, 5m</v>
      </c>
      <c r="E258" t="s">
        <v>484</v>
      </c>
    </row>
    <row r="259" spans="1:5">
      <c r="A259" t="s">
        <v>123</v>
      </c>
      <c r="B259" t="s">
        <v>396</v>
      </c>
      <c r="C259" t="str">
        <f t="shared" si="4"/>
        <v>조명타워, MTT12B, 12m, 12등용</v>
      </c>
      <c r="E259" t="s">
        <v>485</v>
      </c>
    </row>
    <row r="260" spans="1:5">
      <c r="A260" t="s">
        <v>124</v>
      </c>
      <c r="B260" t="s">
        <v>396</v>
      </c>
      <c r="C260" t="str">
        <f t="shared" si="4"/>
        <v>조명타워, MTT15A, 15m, 6등용</v>
      </c>
      <c r="E260" t="s">
        <v>486</v>
      </c>
    </row>
    <row r="261" spans="1:5">
      <c r="A261" t="s">
        <v>125</v>
      </c>
      <c r="B261" t="s">
        <v>396</v>
      </c>
      <c r="C261" t="str">
        <f t="shared" si="4"/>
        <v>조명타워, MTT15B, 15m, 12등용</v>
      </c>
      <c r="E261" t="s">
        <v>487</v>
      </c>
    </row>
    <row r="262" spans="1:5">
      <c r="A262" t="s">
        <v>126</v>
      </c>
      <c r="B262" t="s">
        <v>396</v>
      </c>
      <c r="C262" t="str">
        <f t="shared" si="4"/>
        <v>조명타워, MTT18A, 18m, 6등용</v>
      </c>
      <c r="E262" t="s">
        <v>488</v>
      </c>
    </row>
    <row r="263" spans="1:5">
      <c r="A263" t="s">
        <v>127</v>
      </c>
      <c r="B263" t="s">
        <v>396</v>
      </c>
      <c r="C263" t="str">
        <f t="shared" si="4"/>
        <v>조명타워, MTT18B, 18m, 12등용</v>
      </c>
      <c r="E263" t="s">
        <v>489</v>
      </c>
    </row>
    <row r="264" spans="1:5">
      <c r="A264" t="s">
        <v>128</v>
      </c>
      <c r="B264" t="s">
        <v>396</v>
      </c>
      <c r="C264" t="str">
        <f t="shared" si="4"/>
        <v>조명타워, MTT20A, 20m, 10등용</v>
      </c>
      <c r="E264" t="s">
        <v>490</v>
      </c>
    </row>
    <row r="265" spans="1:5">
      <c r="A265" t="s">
        <v>129</v>
      </c>
      <c r="B265" t="s">
        <v>396</v>
      </c>
      <c r="C265" t="str">
        <f t="shared" si="4"/>
        <v>조명타워, MTT20B, 20m, 18등용</v>
      </c>
      <c r="E265" t="s">
        <v>491</v>
      </c>
    </row>
    <row r="266" spans="1:5">
      <c r="A266" t="s">
        <v>130</v>
      </c>
      <c r="B266" t="s">
        <v>396</v>
      </c>
      <c r="C266" t="str">
        <f t="shared" si="4"/>
        <v>조명타워, MTT24A, 24m, 10등용</v>
      </c>
      <c r="E266" t="s">
        <v>492</v>
      </c>
    </row>
    <row r="267" spans="1:5">
      <c r="A267" t="s">
        <v>131</v>
      </c>
      <c r="B267" t="s">
        <v>396</v>
      </c>
      <c r="C267" t="str">
        <f t="shared" si="4"/>
        <v>조명타워, MTT24B, 24m, 18등용</v>
      </c>
      <c r="E267" t="s">
        <v>493</v>
      </c>
    </row>
  </sheetData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8</vt:i4>
      </vt:variant>
    </vt:vector>
  </HeadingPairs>
  <TitlesOfParts>
    <vt:vector size="23" baseType="lpstr">
      <vt:lpstr>환경설정</vt:lpstr>
      <vt:lpstr>공문</vt:lpstr>
      <vt:lpstr>착수계</vt:lpstr>
      <vt:lpstr>서류</vt:lpstr>
      <vt:lpstr>직생_등기구</vt:lpstr>
      <vt:lpstr>직생_등주</vt:lpstr>
      <vt:lpstr>직생_타워</vt:lpstr>
      <vt:lpstr>현장대리인계</vt:lpstr>
      <vt:lpstr>재직증명서</vt:lpstr>
      <vt:lpstr>물품계약서</vt:lpstr>
      <vt:lpstr>공정표_조명</vt:lpstr>
      <vt:lpstr>공정표_등주</vt:lpstr>
      <vt:lpstr>공정표_타워</vt:lpstr>
      <vt:lpstr>물품납품내역</vt:lpstr>
      <vt:lpstr>data</vt:lpstr>
      <vt:lpstr>공문!Print_Area</vt:lpstr>
      <vt:lpstr>공정표_등주!Print_Area</vt:lpstr>
      <vt:lpstr>공정표_조명!Print_Area</vt:lpstr>
      <vt:lpstr>공정표_타워!Print_Area</vt:lpstr>
      <vt:lpstr>물품계약서!Print_Area</vt:lpstr>
      <vt:lpstr>재직증명서!Print_Area</vt:lpstr>
      <vt:lpstr>착수계!Print_Area</vt:lpstr>
      <vt:lpstr>현장대리인계!Print_Area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npa</cp:lastModifiedBy>
  <cp:lastPrinted>2026-03-26T02:25:08Z</cp:lastPrinted>
  <dcterms:created xsi:type="dcterms:W3CDTF">2012-06-24T10:12:13Z</dcterms:created>
  <dcterms:modified xsi:type="dcterms:W3CDTF">2026-03-26T02:25:36Z</dcterms:modified>
</cp:coreProperties>
</file>