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여행경비">제1작업!$H$5:$H$12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I7" i="1"/>
  <c r="I8" i="1"/>
  <c r="I9" i="1"/>
  <c r="I10" i="1"/>
  <c r="I11" i="1"/>
  <c r="I12" i="1"/>
  <c r="I5" i="1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<sst xmlns="http://schemas.openxmlformats.org/spreadsheetml/2006/main" count="128" uniqueCount="61">
  <si>
    <t>코드</t>
    <phoneticPr fontId="3" type="noConversion"/>
  </si>
  <si>
    <t>여행지</t>
    <phoneticPr fontId="3" type="noConversion"/>
  </si>
  <si>
    <t>분류</t>
  </si>
  <si>
    <t>분류</t>
    <phoneticPr fontId="3" type="noConversion"/>
  </si>
  <si>
    <t>여행기간</t>
    <phoneticPr fontId="3" type="noConversion"/>
  </si>
  <si>
    <t>출발일</t>
    <phoneticPr fontId="3" type="noConversion"/>
  </si>
  <si>
    <t>출발인원</t>
    <phoneticPr fontId="3" type="noConversion"/>
  </si>
  <si>
    <t>여행경비
(단위:원</t>
    <phoneticPr fontId="3" type="noConversion"/>
  </si>
  <si>
    <t>적립금</t>
    <phoneticPr fontId="3" type="noConversion"/>
  </si>
  <si>
    <t>출발
시간</t>
    <phoneticPr fontId="3" type="noConversion"/>
  </si>
  <si>
    <t>AE131</t>
    <phoneticPr fontId="3" type="noConversion"/>
  </si>
  <si>
    <t>AS122</t>
    <phoneticPr fontId="3" type="noConversion"/>
  </si>
  <si>
    <t>AT213</t>
    <phoneticPr fontId="3" type="noConversion"/>
  </si>
  <si>
    <t>AE231</t>
    <phoneticPr fontId="3" type="noConversion"/>
  </si>
  <si>
    <t>AE311</t>
    <phoneticPr fontId="3" type="noConversion"/>
  </si>
  <si>
    <t>AS223</t>
    <phoneticPr fontId="3" type="noConversion"/>
  </si>
  <si>
    <t>AT132</t>
    <phoneticPr fontId="3" type="noConversion"/>
  </si>
  <si>
    <t>남도 맛기행</t>
    <phoneticPr fontId="3" type="noConversion"/>
  </si>
  <si>
    <t>필리핀 세부</t>
    <phoneticPr fontId="3" type="noConversion"/>
  </si>
  <si>
    <t>독도</t>
    <phoneticPr fontId="3" type="noConversion"/>
  </si>
  <si>
    <t>북인도</t>
    <phoneticPr fontId="3" type="noConversion"/>
  </si>
  <si>
    <t>부산 명소 탐방</t>
    <phoneticPr fontId="3" type="noConversion"/>
  </si>
  <si>
    <t>제주도</t>
    <phoneticPr fontId="3" type="noConversion"/>
  </si>
  <si>
    <t>방콕 파타야</t>
    <phoneticPr fontId="3" type="noConversion"/>
  </si>
  <si>
    <t>울릉도</t>
  </si>
  <si>
    <t>울릉도</t>
    <phoneticPr fontId="3" type="noConversion"/>
  </si>
  <si>
    <t>섬여행</t>
  </si>
  <si>
    <t>섬여행</t>
    <phoneticPr fontId="3" type="noConversion"/>
  </si>
  <si>
    <t>해외여행</t>
  </si>
  <si>
    <t>해외여행</t>
    <phoneticPr fontId="3" type="noConversion"/>
  </si>
  <si>
    <t>섬여행</t>
    <phoneticPr fontId="3" type="noConversion"/>
  </si>
  <si>
    <t>기차여행</t>
  </si>
  <si>
    <t>기차여행</t>
    <phoneticPr fontId="3" type="noConversion"/>
  </si>
  <si>
    <t>해외여행</t>
    <phoneticPr fontId="3" type="noConversion"/>
  </si>
  <si>
    <t>기차여행</t>
    <phoneticPr fontId="3" type="noConversion"/>
  </si>
  <si>
    <t>3박4일</t>
    <phoneticPr fontId="3" type="noConversion"/>
  </si>
  <si>
    <t>4박6일</t>
    <phoneticPr fontId="3" type="noConversion"/>
  </si>
  <si>
    <t>3박4일</t>
    <phoneticPr fontId="3" type="noConversion"/>
  </si>
  <si>
    <t>1박2일</t>
    <phoneticPr fontId="3" type="noConversion"/>
  </si>
  <si>
    <t>5박6일</t>
    <phoneticPr fontId="3" type="noConversion"/>
  </si>
  <si>
    <t>4박5일</t>
    <phoneticPr fontId="3" type="noConversion"/>
  </si>
  <si>
    <t>2박3일</t>
    <phoneticPr fontId="3" type="noConversion"/>
  </si>
  <si>
    <t>1박2일</t>
    <phoneticPr fontId="3" type="noConversion"/>
  </si>
  <si>
    <t>섬여행 여행경비(단위:원)평균</t>
    <phoneticPr fontId="3" type="noConversion"/>
  </si>
  <si>
    <t>5월 이후 출발하는 여행상품 수</t>
    <phoneticPr fontId="3" type="noConversion"/>
  </si>
  <si>
    <t>여행지</t>
    <phoneticPr fontId="3" type="noConversion"/>
  </si>
  <si>
    <t>최대 여행경비(단위:원)</t>
    <phoneticPr fontId="3" type="noConversion"/>
  </si>
  <si>
    <t>출발인원</t>
    <phoneticPr fontId="3" type="noConversion"/>
  </si>
  <si>
    <t>행 레이블</t>
  </si>
  <si>
    <t>총합계</t>
  </si>
  <si>
    <t>3월</t>
  </si>
  <si>
    <t>4월</t>
  </si>
  <si>
    <t>5월</t>
  </si>
  <si>
    <t>6월</t>
  </si>
  <si>
    <t>**</t>
  </si>
  <si>
    <t>개수 : 여행지</t>
  </si>
  <si>
    <t>AS213</t>
    <phoneticPr fontId="3" type="noConversion"/>
  </si>
  <si>
    <t>기차여행</t>
    <phoneticPr fontId="3" type="noConversion"/>
  </si>
  <si>
    <t>&gt;=600000</t>
    <phoneticPr fontId="3" type="noConversion"/>
  </si>
  <si>
    <t>여행지</t>
    <phoneticPr fontId="3" type="noConversion"/>
  </si>
  <si>
    <t>평균 : 여행경비(단위:원)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</si>
</sst>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&quot;명&quot;"/>
    <numFmt numFmtId="177" formatCode="_-* #,##0.0_-;\-* #,##0.0_-;_-* &quot;-&quot;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7" xfId="1" applyFont="1" applyBorder="1" applyAlignment="1">
      <alignment horizontal="right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41" fontId="2" fillId="0" borderId="18" xfId="1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4" fontId="2" fillId="0" borderId="23" xfId="0" applyNumberFormat="1" applyFont="1" applyFill="1" applyBorder="1" applyAlignment="1">
      <alignment horizontal="center" vertical="center"/>
    </xf>
    <xf numFmtId="41" fontId="2" fillId="0" borderId="24" xfId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2"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numFmt numFmtId="33" formatCode="_-* #,##0_-;\-* #,##0_-;_-* &quot;-&quot;_-;_-@_-"/>
    </dxf>
    <dxf>
      <alignment horizontal="center" readingOrder="0"/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섬여행 및 해외여행 여행상품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출발인원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#,##0"명"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8-4B7A-A592-70C22263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49780895"/>
        <c:axId val="1449781727"/>
      </c:barChart>
      <c:lineChart>
        <c:grouping val="standard"/>
        <c:varyColors val="0"/>
        <c:ser>
          <c:idx val="1"/>
          <c:order val="1"/>
          <c:tx>
            <c:v>여행경비(단위:원)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1C8-4B7A-A592-70C222636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(제1작업!$H$5,제1작업!$H$6,제1작업!$H$7,제1작업!$H$9,제1작업!$H$10,제1작업!$H$11)</c:f>
              <c:numCache>
                <c:formatCode>_(* #,##0_);_(* \(#,##0\);_(* "-"_);_(@_)</c:formatCode>
                <c:ptCount val="6"/>
                <c:pt idx="0">
                  <c:v>295000</c:v>
                </c:pt>
                <c:pt idx="1">
                  <c:v>639000</c:v>
                </c:pt>
                <c:pt idx="2">
                  <c:v>459000</c:v>
                </c:pt>
                <c:pt idx="3">
                  <c:v>1799900</c:v>
                </c:pt>
                <c:pt idx="4">
                  <c:v>799000</c:v>
                </c:pt>
                <c:pt idx="5">
                  <c:v>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8-4B7A-A592-70C22263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683567"/>
        <c:axId val="1643685231"/>
      </c:lineChart>
      <c:catAx>
        <c:axId val="14497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49781727"/>
        <c:crosses val="autoZero"/>
        <c:auto val="1"/>
        <c:lblAlgn val="ctr"/>
        <c:lblOffset val="100"/>
        <c:noMultiLvlLbl val="0"/>
      </c:catAx>
      <c:valAx>
        <c:axId val="14497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49780895"/>
        <c:crosses val="autoZero"/>
        <c:crossBetween val="between"/>
      </c:valAx>
      <c:valAx>
        <c:axId val="1643685231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43683567"/>
        <c:crosses val="max"/>
        <c:crossBetween val="between"/>
        <c:majorUnit val="500000"/>
      </c:valAx>
      <c:catAx>
        <c:axId val="164368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368523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6</xdr:col>
      <xdr:colOff>371475</xdr:colOff>
      <xdr:row>2</xdr:row>
      <xdr:rowOff>133350</xdr:rowOff>
    </xdr:to>
    <xdr:sp macro="" textlink="">
      <xdr:nvSpPr>
        <xdr:cNvPr id="3" name="평행 사변형 2"/>
        <xdr:cNvSpPr/>
      </xdr:nvSpPr>
      <xdr:spPr>
        <a:xfrm>
          <a:off x="142875" y="38100"/>
          <a:ext cx="4391025" cy="438150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AI</a:t>
          </a:r>
          <a:r>
            <a:rPr lang="en-US" altLang="ko-KR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여행사 여행상품 현황</a:t>
          </a:r>
          <a:endParaRPr lang="ko-KR" altLang="en-US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 editAs="oneCell">
    <xdr:from>
      <xdr:col>7</xdr:col>
      <xdr:colOff>238126</xdr:colOff>
      <xdr:row>0</xdr:row>
      <xdr:rowOff>21499</xdr:rowOff>
    </xdr:from>
    <xdr:to>
      <xdr:col>9</xdr:col>
      <xdr:colOff>247650</xdr:colOff>
      <xdr:row>2</xdr:row>
      <xdr:rowOff>285633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6" y="21499"/>
          <a:ext cx="2009774" cy="607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0.36745</cdr:x>
      <cdr:y>0.10398</cdr:y>
    </cdr:from>
    <cdr:to>
      <cdr:x>0.48238</cdr:x>
      <cdr:y>0.19641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419631" y="632397"/>
          <a:ext cx="1069611" cy="562131"/>
        </a:xfrm>
        <a:prstGeom xmlns:a="http://schemas.openxmlformats.org/drawingml/2006/main" prst="wedgeRoundRectCallout">
          <a:avLst>
            <a:gd name="adj1" fmla="val 75517"/>
            <a:gd name="adj2" fmla="val 2916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b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r>
            <a:rPr lang="en-US" altLang="ko-KR" b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/>
          </a:r>
          <a:br>
            <a:rPr lang="en-US" altLang="ko-KR" b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</a:br>
          <a:r>
            <a:rPr lang="ko-KR" altLang="en-US" b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여행경비</a:t>
          </a:r>
          <a:endParaRPr lang="ko-KR" b="0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485303240741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여행지" numFmtId="0">
      <sharedItems count="8">
        <s v="울릉도"/>
        <s v="방콕 파타야"/>
        <s v="제주도"/>
        <s v="부산 명소 탐방"/>
        <s v="북인도"/>
        <s v="필리핀 세부"/>
        <s v="독도"/>
        <s v="남도 맛기행"/>
      </sharedItems>
    </cacheField>
    <cacheField name="분류" numFmtId="0">
      <sharedItems count="3">
        <s v="섬여행"/>
        <s v="해외여행"/>
        <s v="기차여행"/>
      </sharedItems>
    </cacheField>
    <cacheField name="여행기간" numFmtId="0">
      <sharedItems/>
    </cacheField>
    <cacheField name="출발일" numFmtId="14">
      <sharedItems containsSemiMixedTypes="0" containsNonDate="0" containsDate="1" containsString="0" minDate="2023-03-15T00:00:00" maxDate="2023-06-02T00:00:00" count="8">
        <d v="2023-05-23T00:00:00"/>
        <d v="2023-04-20T00:00:00"/>
        <d v="2023-03-15T00:00:00"/>
        <d v="2023-05-12T00:00:00"/>
        <d v="2023-03-18T00:00:00"/>
        <d v="2023-06-01T00:00:00"/>
        <d v="2023-04-10T00:00:00"/>
        <d v="2023-03-19T00:00:00"/>
      </sharedItems>
      <fieldGroup base="4">
        <rangePr groupBy="months" startDate="2023-03-15T00:00:00" endDate="2023-06-02T00:00:00"/>
        <groupItems count="14">
          <s v="&lt;2023-03-1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6-02"/>
        </groupItems>
      </fieldGroup>
    </cacheField>
    <cacheField name="출발인원" numFmtId="41">
      <sharedItems containsSemiMixedTypes="0" containsString="0" containsNumber="1" containsInteger="1" minValue="20" maxValue="30"/>
    </cacheField>
    <cacheField name="여행경비_x000a_(단위:원" numFmtId="41">
      <sharedItems containsSemiMixedTypes="0" containsString="0" containsNumber="1" containsInteger="1" minValue="239000" maxValue="1799900" count="8">
        <n v="295000"/>
        <n v="639000"/>
        <n v="459000"/>
        <n v="324000"/>
        <n v="1799900"/>
        <n v="799000"/>
        <n v="239000"/>
        <n v="35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S213"/>
    <x v="0"/>
    <x v="0"/>
    <s v="3박4일"/>
    <x v="0"/>
    <n v="30"/>
    <x v="0"/>
  </r>
  <r>
    <s v="AE131"/>
    <x v="1"/>
    <x v="1"/>
    <s v="4박6일"/>
    <x v="1"/>
    <n v="20"/>
    <x v="1"/>
  </r>
  <r>
    <s v="AS122"/>
    <x v="2"/>
    <x v="0"/>
    <s v="3박4일"/>
    <x v="2"/>
    <n v="25"/>
    <x v="2"/>
  </r>
  <r>
    <s v="AT213"/>
    <x v="3"/>
    <x v="2"/>
    <s v="1박2일"/>
    <x v="3"/>
    <n v="30"/>
    <x v="3"/>
  </r>
  <r>
    <s v="AE231"/>
    <x v="4"/>
    <x v="1"/>
    <s v="5박6일"/>
    <x v="4"/>
    <n v="20"/>
    <x v="4"/>
  </r>
  <r>
    <s v="AE311"/>
    <x v="5"/>
    <x v="1"/>
    <s v="4박5일"/>
    <x v="5"/>
    <n v="25"/>
    <x v="5"/>
  </r>
  <r>
    <s v="AS223"/>
    <x v="6"/>
    <x v="0"/>
    <s v="2박3일"/>
    <x v="6"/>
    <n v="30"/>
    <x v="6"/>
  </r>
  <r>
    <s v="AT132"/>
    <x v="7"/>
    <x v="2"/>
    <s v="1박2일"/>
    <x v="7"/>
    <n v="2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colHeaderCaption="분류">
  <location ref="B2:H9" firstHeaderRow="1" firstDataRow="3" firstDataCol="1"/>
  <pivotFields count="7">
    <pivotField showAll="0"/>
    <pivotField dataField="1" showAll="0" sortType="descending" countASubtotal="1">
      <items count="9">
        <item x="5"/>
        <item x="2"/>
        <item x="0"/>
        <item x="4"/>
        <item x="3"/>
        <item x="1"/>
        <item x="6"/>
        <item x="7"/>
        <item t="countA"/>
      </items>
    </pivotField>
    <pivotField axis="axisCol" showAll="0" sortType="descending">
      <items count="4">
        <item x="1"/>
        <item x="0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1" showAll="0"/>
    <pivotField dataField="1" numFmtId="41" showAll="0">
      <items count="9">
        <item x="6"/>
        <item x="0"/>
        <item x="3"/>
        <item x="7"/>
        <item x="2"/>
        <item x="1"/>
        <item x="5"/>
        <item x="4"/>
        <item t="default"/>
      </items>
    </pivotField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여행지" fld="1" subtotal="count" baseField="0" baseItem="0"/>
    <dataField name="평균 : 여행경비(단위:원)" fld="6" subtotal="average" baseField="4" baseItem="3"/>
  </dataFields>
  <formats count="2"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B18:E23" totalsRowShown="0" headerRowDxfId="2" tableBorderDxfId="7">
  <autoFilter ref="B18:E23"/>
  <tableColumns count="4">
    <tableColumn id="1" name="여행지" dataDxfId="6"/>
    <tableColumn id="2" name="여행기간" dataDxfId="5"/>
    <tableColumn id="3" name="출발일" dataDxfId="4"/>
    <tableColumn id="4" name="여행경비_x000a_(단위:원" dataDxfId="3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zoomScaleNormal="100" workbookViewId="0">
      <selection activeCell="B4" sqref="B4:H12"/>
    </sheetView>
  </sheetViews>
  <sheetFormatPr defaultRowHeight="13.5" x14ac:dyDescent="0.3"/>
  <cols>
    <col min="1" max="1" width="1.625" style="1" customWidth="1"/>
    <col min="2" max="2" width="9" style="1"/>
    <col min="3" max="3" width="14.375" style="1" bestFit="1" customWidth="1"/>
    <col min="4" max="5" width="9" style="1"/>
    <col min="6" max="6" width="13.25" style="1" bestFit="1" customWidth="1"/>
    <col min="7" max="7" width="9" style="1" bestFit="1" customWidth="1"/>
    <col min="8" max="8" width="13.75" style="1" bestFit="1" customWidth="1"/>
    <col min="9" max="9" width="12.5" style="1" bestFit="1" customWidth="1"/>
    <col min="10" max="10" width="10.75" style="1" bestFit="1" customWidth="1"/>
    <col min="11" max="16384" width="9" style="1"/>
  </cols>
  <sheetData>
    <row r="3" spans="2:10" ht="23.25" customHeight="1" thickBot="1" x14ac:dyDescent="0.35"/>
    <row r="4" spans="2:10" ht="27.75" thickBot="1" x14ac:dyDescent="0.35">
      <c r="B4" s="15" t="s">
        <v>0</v>
      </c>
      <c r="C4" s="16" t="s">
        <v>1</v>
      </c>
      <c r="D4" s="16" t="s">
        <v>3</v>
      </c>
      <c r="E4" s="16" t="s">
        <v>4</v>
      </c>
      <c r="F4" s="16" t="s">
        <v>5</v>
      </c>
      <c r="G4" s="16" t="s">
        <v>6</v>
      </c>
      <c r="H4" s="17" t="s">
        <v>7</v>
      </c>
      <c r="I4" s="16" t="s">
        <v>8</v>
      </c>
      <c r="J4" s="18" t="s">
        <v>9</v>
      </c>
    </row>
    <row r="5" spans="2:10" ht="14.25" thickBot="1" x14ac:dyDescent="0.35">
      <c r="B5" s="4" t="s">
        <v>56</v>
      </c>
      <c r="C5" s="5" t="s">
        <v>25</v>
      </c>
      <c r="D5" s="5" t="s">
        <v>27</v>
      </c>
      <c r="E5" s="5" t="s">
        <v>35</v>
      </c>
      <c r="F5" s="11">
        <v>45069</v>
      </c>
      <c r="G5" s="24">
        <v>30</v>
      </c>
      <c r="H5" s="21">
        <v>295000</v>
      </c>
      <c r="I5" s="38">
        <f>H5*CHOOSE(RIGHT(B5,1),1%,0.5%,0)</f>
        <v>0</v>
      </c>
      <c r="J5" s="12" t="str">
        <f>IF(WEEKDAY(F5,2)&lt;=5,"오전 8시","오전 10시")</f>
        <v>오전 8시</v>
      </c>
    </row>
    <row r="6" spans="2:10" ht="14.25" thickBot="1" x14ac:dyDescent="0.35">
      <c r="B6" s="6" t="s">
        <v>10</v>
      </c>
      <c r="C6" s="2" t="s">
        <v>23</v>
      </c>
      <c r="D6" s="2" t="s">
        <v>29</v>
      </c>
      <c r="E6" s="2" t="s">
        <v>36</v>
      </c>
      <c r="F6" s="3">
        <v>45036</v>
      </c>
      <c r="G6" s="25">
        <v>20</v>
      </c>
      <c r="H6" s="22">
        <v>639000</v>
      </c>
      <c r="I6" s="38">
        <f t="shared" ref="I6:I12" si="0">H6*CHOOSE(RIGHT(B6,1),1%,0.5%,0)</f>
        <v>6390</v>
      </c>
      <c r="J6" s="12" t="str">
        <f t="shared" ref="J6:J12" si="1">IF(WEEKDAY(F6,2)&lt;=5,"오전 8시","오전 10시")</f>
        <v>오전 8시</v>
      </c>
    </row>
    <row r="7" spans="2:10" ht="14.25" thickBot="1" x14ac:dyDescent="0.35">
      <c r="B7" s="6" t="s">
        <v>11</v>
      </c>
      <c r="C7" s="2" t="s">
        <v>22</v>
      </c>
      <c r="D7" s="2" t="s">
        <v>30</v>
      </c>
      <c r="E7" s="2" t="s">
        <v>37</v>
      </c>
      <c r="F7" s="3">
        <v>45000</v>
      </c>
      <c r="G7" s="25">
        <v>25</v>
      </c>
      <c r="H7" s="22">
        <v>459000</v>
      </c>
      <c r="I7" s="38">
        <f t="shared" si="0"/>
        <v>2295</v>
      </c>
      <c r="J7" s="12" t="str">
        <f t="shared" si="1"/>
        <v>오전 8시</v>
      </c>
    </row>
    <row r="8" spans="2:10" ht="14.25" thickBot="1" x14ac:dyDescent="0.35">
      <c r="B8" s="6" t="s">
        <v>12</v>
      </c>
      <c r="C8" s="2" t="s">
        <v>21</v>
      </c>
      <c r="D8" s="2" t="s">
        <v>32</v>
      </c>
      <c r="E8" s="2" t="s">
        <v>38</v>
      </c>
      <c r="F8" s="3">
        <v>45058</v>
      </c>
      <c r="G8" s="25">
        <v>30</v>
      </c>
      <c r="H8" s="22">
        <v>324000</v>
      </c>
      <c r="I8" s="38">
        <f t="shared" si="0"/>
        <v>0</v>
      </c>
      <c r="J8" s="12" t="str">
        <f t="shared" si="1"/>
        <v>오전 8시</v>
      </c>
    </row>
    <row r="9" spans="2:10" ht="14.25" thickBot="1" x14ac:dyDescent="0.35">
      <c r="B9" s="6" t="s">
        <v>13</v>
      </c>
      <c r="C9" s="2" t="s">
        <v>20</v>
      </c>
      <c r="D9" s="2" t="s">
        <v>33</v>
      </c>
      <c r="E9" s="2" t="s">
        <v>39</v>
      </c>
      <c r="F9" s="3">
        <v>45003</v>
      </c>
      <c r="G9" s="25">
        <v>20</v>
      </c>
      <c r="H9" s="22">
        <v>1799900</v>
      </c>
      <c r="I9" s="38">
        <f t="shared" si="0"/>
        <v>17999</v>
      </c>
      <c r="J9" s="12" t="str">
        <f t="shared" si="1"/>
        <v>오전 10시</v>
      </c>
    </row>
    <row r="10" spans="2:10" ht="13.5" customHeight="1" thickBot="1" x14ac:dyDescent="0.35">
      <c r="B10" s="6" t="s">
        <v>14</v>
      </c>
      <c r="C10" s="2" t="s">
        <v>18</v>
      </c>
      <c r="D10" s="2" t="s">
        <v>29</v>
      </c>
      <c r="E10" s="2" t="s">
        <v>40</v>
      </c>
      <c r="F10" s="3">
        <v>45078</v>
      </c>
      <c r="G10" s="25">
        <v>25</v>
      </c>
      <c r="H10" s="22">
        <v>799000</v>
      </c>
      <c r="I10" s="38">
        <f t="shared" si="0"/>
        <v>7990</v>
      </c>
      <c r="J10" s="12" t="str">
        <f t="shared" si="1"/>
        <v>오전 8시</v>
      </c>
    </row>
    <row r="11" spans="2:10" ht="14.25" thickBot="1" x14ac:dyDescent="0.35">
      <c r="B11" s="6" t="s">
        <v>15</v>
      </c>
      <c r="C11" s="2" t="s">
        <v>19</v>
      </c>
      <c r="D11" s="2" t="s">
        <v>27</v>
      </c>
      <c r="E11" s="2" t="s">
        <v>41</v>
      </c>
      <c r="F11" s="3">
        <v>45026</v>
      </c>
      <c r="G11" s="25">
        <v>30</v>
      </c>
      <c r="H11" s="22">
        <v>239000</v>
      </c>
      <c r="I11" s="38">
        <f t="shared" si="0"/>
        <v>0</v>
      </c>
      <c r="J11" s="12" t="str">
        <f t="shared" si="1"/>
        <v>오전 8시</v>
      </c>
    </row>
    <row r="12" spans="2:10" ht="14.25" thickBot="1" x14ac:dyDescent="0.35">
      <c r="B12" s="13" t="s">
        <v>16</v>
      </c>
      <c r="C12" s="7" t="s">
        <v>17</v>
      </c>
      <c r="D12" s="7" t="s">
        <v>34</v>
      </c>
      <c r="E12" s="7" t="s">
        <v>42</v>
      </c>
      <c r="F12" s="14">
        <v>45004</v>
      </c>
      <c r="G12" s="26">
        <v>25</v>
      </c>
      <c r="H12" s="23">
        <v>355000</v>
      </c>
      <c r="I12" s="38">
        <f t="shared" si="0"/>
        <v>1775</v>
      </c>
      <c r="J12" s="12" t="str">
        <f t="shared" si="1"/>
        <v>오전 10시</v>
      </c>
    </row>
    <row r="13" spans="2:10" x14ac:dyDescent="0.3">
      <c r="B13" s="30" t="s">
        <v>43</v>
      </c>
      <c r="C13" s="31"/>
      <c r="D13" s="31"/>
      <c r="E13" s="9">
        <f>DAVERAGE(B4:H12,H4,D4:D5)</f>
        <v>331000</v>
      </c>
      <c r="F13" s="36"/>
      <c r="G13" s="31" t="s">
        <v>46</v>
      </c>
      <c r="H13" s="31"/>
      <c r="I13" s="31"/>
      <c r="J13" s="10">
        <f>LARGE(여행경비,1)</f>
        <v>1799900</v>
      </c>
    </row>
    <row r="14" spans="2:10" ht="14.25" thickBot="1" x14ac:dyDescent="0.35">
      <c r="B14" s="32" t="s">
        <v>44</v>
      </c>
      <c r="C14" s="33"/>
      <c r="D14" s="33"/>
      <c r="E14" s="7" t="str">
        <f>COUNTIF(F5:F12,"&gt;=2023-05-01")&amp;"개"</f>
        <v>3개</v>
      </c>
      <c r="F14" s="37"/>
      <c r="G14" s="19" t="s">
        <v>45</v>
      </c>
      <c r="H14" s="7" t="s">
        <v>24</v>
      </c>
      <c r="I14" s="19" t="s">
        <v>47</v>
      </c>
      <c r="J14" s="8">
        <f>VLOOKUP(H14,C5:H12,5,FALSE)</f>
        <v>30</v>
      </c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11" priority="1">
      <formula>$H5&gt;=600000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I34" sqref="I34"/>
    </sheetView>
  </sheetViews>
  <sheetFormatPr defaultRowHeight="13.5" x14ac:dyDescent="0.3"/>
  <cols>
    <col min="1" max="1" width="1.625" style="1" customWidth="1"/>
    <col min="2" max="3" width="14.375" style="1" bestFit="1" customWidth="1"/>
    <col min="4" max="4" width="11.625" style="1" bestFit="1" customWidth="1"/>
    <col min="5" max="5" width="11.875" style="1" bestFit="1" customWidth="1"/>
    <col min="6" max="6" width="13.25" style="1" bestFit="1" customWidth="1"/>
    <col min="7" max="7" width="9" style="1"/>
    <col min="8" max="8" width="13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5" t="s">
        <v>0</v>
      </c>
      <c r="C2" s="16" t="s">
        <v>1</v>
      </c>
      <c r="D2" s="16" t="s">
        <v>3</v>
      </c>
      <c r="E2" s="16" t="s">
        <v>4</v>
      </c>
      <c r="F2" s="16" t="s">
        <v>5</v>
      </c>
      <c r="G2" s="16" t="s">
        <v>6</v>
      </c>
      <c r="H2" s="17" t="s">
        <v>7</v>
      </c>
    </row>
    <row r="3" spans="2:8" x14ac:dyDescent="0.3">
      <c r="B3" s="4" t="s">
        <v>56</v>
      </c>
      <c r="C3" s="5" t="s">
        <v>25</v>
      </c>
      <c r="D3" s="5" t="s">
        <v>27</v>
      </c>
      <c r="E3" s="5" t="s">
        <v>35</v>
      </c>
      <c r="F3" s="11">
        <v>45069</v>
      </c>
      <c r="G3" s="24">
        <v>30</v>
      </c>
      <c r="H3" s="21">
        <v>295000</v>
      </c>
    </row>
    <row r="4" spans="2:8" x14ac:dyDescent="0.3">
      <c r="B4" s="6" t="s">
        <v>10</v>
      </c>
      <c r="C4" s="2" t="s">
        <v>23</v>
      </c>
      <c r="D4" s="2" t="s">
        <v>29</v>
      </c>
      <c r="E4" s="2" t="s">
        <v>36</v>
      </c>
      <c r="F4" s="3">
        <v>45036</v>
      </c>
      <c r="G4" s="25">
        <v>20</v>
      </c>
      <c r="H4" s="22">
        <v>639000</v>
      </c>
    </row>
    <row r="5" spans="2:8" x14ac:dyDescent="0.3">
      <c r="B5" s="6" t="s">
        <v>11</v>
      </c>
      <c r="C5" s="2" t="s">
        <v>22</v>
      </c>
      <c r="D5" s="2" t="s">
        <v>30</v>
      </c>
      <c r="E5" s="2" t="s">
        <v>37</v>
      </c>
      <c r="F5" s="3">
        <v>45000</v>
      </c>
      <c r="G5" s="25">
        <v>25</v>
      </c>
      <c r="H5" s="22">
        <v>459000</v>
      </c>
    </row>
    <row r="6" spans="2:8" x14ac:dyDescent="0.3">
      <c r="B6" s="6" t="s">
        <v>12</v>
      </c>
      <c r="C6" s="2" t="s">
        <v>21</v>
      </c>
      <c r="D6" s="2" t="s">
        <v>32</v>
      </c>
      <c r="E6" s="2" t="s">
        <v>38</v>
      </c>
      <c r="F6" s="3">
        <v>45058</v>
      </c>
      <c r="G6" s="25">
        <v>30</v>
      </c>
      <c r="H6" s="22">
        <v>324000</v>
      </c>
    </row>
    <row r="7" spans="2:8" x14ac:dyDescent="0.3">
      <c r="B7" s="6" t="s">
        <v>13</v>
      </c>
      <c r="C7" s="2" t="s">
        <v>20</v>
      </c>
      <c r="D7" s="2" t="s">
        <v>33</v>
      </c>
      <c r="E7" s="2" t="s">
        <v>39</v>
      </c>
      <c r="F7" s="3">
        <v>45003</v>
      </c>
      <c r="G7" s="25">
        <v>20</v>
      </c>
      <c r="H7" s="22">
        <v>1799900</v>
      </c>
    </row>
    <row r="8" spans="2:8" x14ac:dyDescent="0.3">
      <c r="B8" s="6" t="s">
        <v>14</v>
      </c>
      <c r="C8" s="2" t="s">
        <v>18</v>
      </c>
      <c r="D8" s="2" t="s">
        <v>29</v>
      </c>
      <c r="E8" s="2" t="s">
        <v>40</v>
      </c>
      <c r="F8" s="3">
        <v>45078</v>
      </c>
      <c r="G8" s="25">
        <v>25</v>
      </c>
      <c r="H8" s="22">
        <v>799000</v>
      </c>
    </row>
    <row r="9" spans="2:8" x14ac:dyDescent="0.3">
      <c r="B9" s="6" t="s">
        <v>15</v>
      </c>
      <c r="C9" s="2" t="s">
        <v>19</v>
      </c>
      <c r="D9" s="2" t="s">
        <v>27</v>
      </c>
      <c r="E9" s="2" t="s">
        <v>41</v>
      </c>
      <c r="F9" s="3">
        <v>45026</v>
      </c>
      <c r="G9" s="25">
        <v>30</v>
      </c>
      <c r="H9" s="22">
        <v>239000</v>
      </c>
    </row>
    <row r="10" spans="2:8" ht="14.25" thickBot="1" x14ac:dyDescent="0.35">
      <c r="B10" s="13" t="s">
        <v>16</v>
      </c>
      <c r="C10" s="7" t="s">
        <v>17</v>
      </c>
      <c r="D10" s="7" t="s">
        <v>34</v>
      </c>
      <c r="E10" s="7" t="s">
        <v>42</v>
      </c>
      <c r="F10" s="14">
        <v>45004</v>
      </c>
      <c r="G10" s="26">
        <v>25</v>
      </c>
      <c r="H10" s="23">
        <v>355000</v>
      </c>
    </row>
    <row r="13" spans="2:8" ht="14.25" thickBot="1" x14ac:dyDescent="0.35"/>
    <row r="14" spans="2:8" ht="27" x14ac:dyDescent="0.3">
      <c r="B14" s="16" t="s">
        <v>3</v>
      </c>
      <c r="C14" s="17" t="s">
        <v>7</v>
      </c>
    </row>
    <row r="15" spans="2:8" x14ac:dyDescent="0.3">
      <c r="B15" s="1" t="s">
        <v>57</v>
      </c>
    </row>
    <row r="16" spans="2:8" x14ac:dyDescent="0.3">
      <c r="C16" s="1" t="s">
        <v>58</v>
      </c>
    </row>
    <row r="18" spans="2:5" ht="27" x14ac:dyDescent="0.3">
      <c r="B18" s="44" t="s">
        <v>59</v>
      </c>
      <c r="C18" s="45" t="s">
        <v>4</v>
      </c>
      <c r="D18" s="45" t="s">
        <v>5</v>
      </c>
      <c r="E18" s="46" t="s">
        <v>7</v>
      </c>
    </row>
    <row r="19" spans="2:5" x14ac:dyDescent="0.3">
      <c r="B19" s="42" t="s">
        <v>23</v>
      </c>
      <c r="C19" s="40" t="s">
        <v>36</v>
      </c>
      <c r="D19" s="41">
        <v>45036</v>
      </c>
      <c r="E19" s="43">
        <v>639000</v>
      </c>
    </row>
    <row r="20" spans="2:5" x14ac:dyDescent="0.3">
      <c r="B20" s="42" t="s">
        <v>21</v>
      </c>
      <c r="C20" s="40" t="s">
        <v>38</v>
      </c>
      <c r="D20" s="41">
        <v>45058</v>
      </c>
      <c r="E20" s="43">
        <v>324000</v>
      </c>
    </row>
    <row r="21" spans="2:5" x14ac:dyDescent="0.3">
      <c r="B21" s="42" t="s">
        <v>20</v>
      </c>
      <c r="C21" s="40" t="s">
        <v>39</v>
      </c>
      <c r="D21" s="41">
        <v>45003</v>
      </c>
      <c r="E21" s="43">
        <v>1799900</v>
      </c>
    </row>
    <row r="22" spans="2:5" x14ac:dyDescent="0.3">
      <c r="B22" s="42" t="s">
        <v>18</v>
      </c>
      <c r="C22" s="40" t="s">
        <v>40</v>
      </c>
      <c r="D22" s="41">
        <v>45078</v>
      </c>
      <c r="E22" s="43">
        <v>799000</v>
      </c>
    </row>
    <row r="23" spans="2:5" x14ac:dyDescent="0.3">
      <c r="B23" s="47" t="s">
        <v>17</v>
      </c>
      <c r="C23" s="48" t="s">
        <v>42</v>
      </c>
      <c r="D23" s="49">
        <v>45004</v>
      </c>
      <c r="E23" s="50">
        <v>355000</v>
      </c>
    </row>
  </sheetData>
  <phoneticPr fontId="3" type="noConversion"/>
  <conditionalFormatting sqref="B3:H10">
    <cfRule type="expression" dxfId="10" priority="1">
      <formula>$H3&gt;=600000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7"/>
  <sheetViews>
    <sheetView tabSelected="1" topLeftCell="B1" workbookViewId="0">
      <selection activeCell="D4" sqref="D4"/>
    </sheetView>
  </sheetViews>
  <sheetFormatPr defaultRowHeight="13.5" x14ac:dyDescent="0.3"/>
  <cols>
    <col min="1" max="1" width="1.625" style="1" customWidth="1"/>
    <col min="2" max="2" width="13.875" style="1" customWidth="1"/>
    <col min="3" max="3" width="13.125" style="1" customWidth="1"/>
    <col min="4" max="4" width="23.375" style="1" customWidth="1"/>
    <col min="5" max="5" width="13.125" style="1" customWidth="1"/>
    <col min="6" max="6" width="23.375" style="1" customWidth="1"/>
    <col min="7" max="7" width="13.125" style="1" customWidth="1"/>
    <col min="8" max="8" width="23.375" style="1" customWidth="1"/>
    <col min="9" max="9" width="9.625" style="1" customWidth="1"/>
    <col min="10" max="10" width="11.875" style="1" customWidth="1"/>
    <col min="11" max="11" width="16.75" style="1" customWidth="1"/>
    <col min="12" max="12" width="19.5" style="1" customWidth="1"/>
    <col min="13" max="13" width="14" style="1" customWidth="1"/>
    <col min="14" max="14" width="16.75" style="1" customWidth="1"/>
    <col min="15" max="15" width="8.5" style="1" customWidth="1"/>
    <col min="16" max="16" width="9.875" style="1" customWidth="1"/>
    <col min="17" max="17" width="14" style="1" customWidth="1"/>
    <col min="18" max="18" width="16.75" style="1" customWidth="1"/>
    <col min="19" max="19" width="15.875" style="1" customWidth="1"/>
    <col min="20" max="20" width="20.125" style="1" customWidth="1"/>
    <col min="21" max="21" width="11" style="1" bestFit="1" customWidth="1"/>
    <col min="22" max="22" width="11.875" style="1" bestFit="1" customWidth="1"/>
    <col min="23" max="23" width="13.625" style="1" bestFit="1" customWidth="1"/>
    <col min="24" max="24" width="11.875" style="1" bestFit="1" customWidth="1"/>
    <col min="25" max="25" width="14" style="1" bestFit="1" customWidth="1"/>
    <col min="26" max="26" width="12.375" style="1" bestFit="1" customWidth="1"/>
    <col min="27" max="27" width="10.75" style="1" bestFit="1" customWidth="1"/>
    <col min="28" max="16384" width="9" style="1"/>
  </cols>
  <sheetData>
    <row r="2" spans="2:27" ht="16.5" x14ac:dyDescent="0.3">
      <c r="B2" s="28"/>
      <c r="C2" s="27" t="s">
        <v>2</v>
      </c>
      <c r="D2" s="28"/>
      <c r="E2" s="28"/>
      <c r="F2" s="28"/>
      <c r="G2" s="28"/>
      <c r="H2" s="28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7" ht="16.5" x14ac:dyDescent="0.3">
      <c r="B3" s="28"/>
      <c r="C3" s="34" t="s">
        <v>28</v>
      </c>
      <c r="D3" s="35"/>
      <c r="E3" s="34" t="s">
        <v>26</v>
      </c>
      <c r="F3" s="35"/>
      <c r="G3" s="34" t="s">
        <v>31</v>
      </c>
      <c r="H3" s="35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2:27" ht="16.5" x14ac:dyDescent="0.3">
      <c r="B4" s="27" t="s">
        <v>48</v>
      </c>
      <c r="C4" s="29" t="s">
        <v>55</v>
      </c>
      <c r="D4" s="29" t="s">
        <v>60</v>
      </c>
      <c r="E4" s="29" t="s">
        <v>55</v>
      </c>
      <c r="F4" s="29" t="s">
        <v>60</v>
      </c>
      <c r="G4" s="29" t="s">
        <v>55</v>
      </c>
      <c r="H4" s="29" t="s">
        <v>60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2:27" ht="16.5" x14ac:dyDescent="0.3">
      <c r="B5" s="20" t="s">
        <v>50</v>
      </c>
      <c r="C5" s="39">
        <v>1</v>
      </c>
      <c r="D5" s="39">
        <v>1799900</v>
      </c>
      <c r="E5" s="39">
        <v>1</v>
      </c>
      <c r="F5" s="39">
        <v>459000</v>
      </c>
      <c r="G5" s="39">
        <v>1</v>
      </c>
      <c r="H5" s="39">
        <v>355000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27" ht="16.5" x14ac:dyDescent="0.3">
      <c r="B6" s="20" t="s">
        <v>51</v>
      </c>
      <c r="C6" s="39">
        <v>1</v>
      </c>
      <c r="D6" s="39">
        <v>639000</v>
      </c>
      <c r="E6" s="39">
        <v>1</v>
      </c>
      <c r="F6" s="39">
        <v>239000</v>
      </c>
      <c r="G6" s="39" t="s">
        <v>54</v>
      </c>
      <c r="H6" s="39" t="s">
        <v>54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27" ht="16.5" x14ac:dyDescent="0.3">
      <c r="B7" s="20" t="s">
        <v>52</v>
      </c>
      <c r="C7" s="39" t="s">
        <v>54</v>
      </c>
      <c r="D7" s="39" t="s">
        <v>54</v>
      </c>
      <c r="E7" s="39">
        <v>1</v>
      </c>
      <c r="F7" s="39">
        <v>295000</v>
      </c>
      <c r="G7" s="39">
        <v>1</v>
      </c>
      <c r="H7" s="39">
        <v>324000</v>
      </c>
      <c r="I7"/>
      <c r="J7"/>
      <c r="K7"/>
      <c r="L7"/>
      <c r="M7"/>
      <c r="N7"/>
      <c r="O7"/>
      <c r="P7"/>
      <c r="Q7"/>
      <c r="R7"/>
      <c r="S7"/>
      <c r="T7"/>
    </row>
    <row r="8" spans="2:27" ht="16.5" x14ac:dyDescent="0.3">
      <c r="B8" s="20" t="s">
        <v>53</v>
      </c>
      <c r="C8" s="39">
        <v>1</v>
      </c>
      <c r="D8" s="39">
        <v>799000</v>
      </c>
      <c r="E8" s="39" t="s">
        <v>54</v>
      </c>
      <c r="F8" s="39" t="s">
        <v>54</v>
      </c>
      <c r="G8" s="39" t="s">
        <v>54</v>
      </c>
      <c r="H8" s="39" t="s">
        <v>54</v>
      </c>
      <c r="I8"/>
      <c r="J8"/>
      <c r="K8"/>
      <c r="L8"/>
      <c r="M8"/>
      <c r="N8"/>
      <c r="O8"/>
      <c r="P8"/>
      <c r="Q8"/>
      <c r="R8"/>
      <c r="S8"/>
      <c r="T8"/>
    </row>
    <row r="9" spans="2:27" ht="16.5" x14ac:dyDescent="0.3">
      <c r="B9" s="20" t="s">
        <v>49</v>
      </c>
      <c r="C9" s="39">
        <v>3</v>
      </c>
      <c r="D9" s="39">
        <v>1079300</v>
      </c>
      <c r="E9" s="39">
        <v>3</v>
      </c>
      <c r="F9" s="39">
        <v>331000</v>
      </c>
      <c r="G9" s="39">
        <v>2</v>
      </c>
      <c r="H9" s="39">
        <v>339500</v>
      </c>
      <c r="I9"/>
      <c r="J9"/>
      <c r="K9"/>
      <c r="L9"/>
      <c r="M9"/>
      <c r="N9"/>
      <c r="O9"/>
      <c r="P9"/>
      <c r="Q9"/>
      <c r="R9"/>
      <c r="S9"/>
      <c r="T9"/>
    </row>
    <row r="10" spans="2:27" ht="16.5" x14ac:dyDescent="0.3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2:27" ht="16.5" x14ac:dyDescent="0.3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2:27" ht="16.5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2:27" ht="16.5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2:27" ht="16.5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2:27" ht="16.5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2:27" ht="16.5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2:19" ht="16.5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2:19" ht="16.5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2:19" ht="16.5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2:19" ht="16.5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2:19" ht="16.5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2:19" ht="16.5" x14ac:dyDescent="0.3">
      <c r="B22"/>
      <c r="C22"/>
    </row>
    <row r="23" spans="2:19" ht="16.5" x14ac:dyDescent="0.3">
      <c r="B23"/>
      <c r="C23"/>
    </row>
    <row r="24" spans="2:19" ht="16.5" x14ac:dyDescent="0.3">
      <c r="B24"/>
      <c r="C24"/>
    </row>
    <row r="25" spans="2:19" ht="16.5" x14ac:dyDescent="0.3">
      <c r="B25"/>
      <c r="C25"/>
    </row>
    <row r="26" spans="2:19" ht="16.5" x14ac:dyDescent="0.3">
      <c r="B26"/>
      <c r="C26"/>
    </row>
    <row r="27" spans="2:19" ht="16.5" x14ac:dyDescent="0.3">
      <c r="B27"/>
      <c r="C27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여행경비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2023-06-19T02:02:37Z</dcterms:created>
  <dcterms:modified xsi:type="dcterms:W3CDTF">2023-06-19T06:37:13Z</dcterms:modified>
</cp:coreProperties>
</file>