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W\Desktop\"/>
    </mc:Choice>
  </mc:AlternateContent>
  <bookViews>
    <workbookView xWindow="0" yWindow="0" windowWidth="10980" windowHeight="7704" firstSheet="1" activeTab="2"/>
  </bookViews>
  <sheets>
    <sheet name="BREAKDOWN" sheetId="10" r:id="rId1"/>
    <sheet name="PILLAR" sheetId="11" r:id="rId2"/>
    <sheet name="MONITOR" sheetId="6" r:id="rId3"/>
    <sheet name="ACTION" sheetId="7" r:id="rId4"/>
    <sheet name="TRAD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K5" i="3" s="1"/>
  <c r="F5" i="3"/>
  <c r="F12" i="3"/>
  <c r="L5" i="3" l="1"/>
  <c r="J5" i="3"/>
  <c r="E42" i="10" l="1"/>
  <c r="I41" i="10"/>
  <c r="I44" i="10" s="1"/>
  <c r="H41" i="10"/>
  <c r="H44" i="10" s="1"/>
  <c r="G41" i="10"/>
  <c r="G44" i="10" s="1"/>
  <c r="E39" i="10"/>
  <c r="E38" i="10"/>
  <c r="E31" i="10"/>
  <c r="G30" i="10"/>
  <c r="H30" i="10" s="1"/>
  <c r="E28" i="10"/>
  <c r="E27" i="10"/>
  <c r="E20" i="10"/>
  <c r="G19" i="10"/>
  <c r="H19" i="10" s="1"/>
  <c r="E17" i="10"/>
  <c r="E16" i="10"/>
  <c r="E86" i="6"/>
  <c r="G85" i="6"/>
  <c r="H85" i="6" s="1"/>
  <c r="E83" i="6"/>
  <c r="E82" i="6"/>
  <c r="E75" i="6"/>
  <c r="G74" i="6"/>
  <c r="G77" i="6" s="1"/>
  <c r="E72" i="6"/>
  <c r="E71" i="6"/>
  <c r="E64" i="6"/>
  <c r="G63" i="6"/>
  <c r="H63" i="6" s="1"/>
  <c r="E61" i="6"/>
  <c r="E60" i="6"/>
  <c r="E53" i="6"/>
  <c r="G52" i="6"/>
  <c r="G55" i="6" s="1"/>
  <c r="E50" i="6"/>
  <c r="E49" i="6"/>
  <c r="E42" i="6"/>
  <c r="G41" i="6"/>
  <c r="H41" i="6" s="1"/>
  <c r="E39" i="6"/>
  <c r="E38" i="6"/>
  <c r="E31" i="6"/>
  <c r="G30" i="6"/>
  <c r="H30" i="6" s="1"/>
  <c r="E28" i="6"/>
  <c r="E27" i="6"/>
  <c r="J41" i="10" l="1"/>
  <c r="I30" i="10"/>
  <c r="H33" i="10"/>
  <c r="G33" i="10"/>
  <c r="I19" i="10"/>
  <c r="H22" i="10"/>
  <c r="G22" i="10"/>
  <c r="H88" i="6"/>
  <c r="I85" i="6"/>
  <c r="H74" i="6"/>
  <c r="G88" i="6"/>
  <c r="I63" i="6"/>
  <c r="H66" i="6"/>
  <c r="G66" i="6"/>
  <c r="H52" i="6"/>
  <c r="I30" i="6"/>
  <c r="H33" i="6"/>
  <c r="I41" i="6"/>
  <c r="H44" i="6"/>
  <c r="G33" i="6"/>
  <c r="G44" i="6"/>
  <c r="E9" i="10"/>
  <c r="G8" i="10"/>
  <c r="G11" i="10" s="1"/>
  <c r="E6" i="10"/>
  <c r="E5" i="10"/>
  <c r="K41" i="10" l="1"/>
  <c r="J44" i="10"/>
  <c r="I33" i="10"/>
  <c r="J30" i="10"/>
  <c r="I22" i="10"/>
  <c r="J19" i="10"/>
  <c r="I74" i="6"/>
  <c r="H77" i="6"/>
  <c r="I88" i="6"/>
  <c r="J85" i="6"/>
  <c r="I52" i="6"/>
  <c r="H55" i="6"/>
  <c r="I66" i="6"/>
  <c r="J63" i="6"/>
  <c r="I44" i="6"/>
  <c r="J41" i="6"/>
  <c r="J30" i="6"/>
  <c r="I33" i="6"/>
  <c r="H8" i="10"/>
  <c r="I8" i="10" s="1"/>
  <c r="I11" i="10" s="1"/>
  <c r="J8" i="10"/>
  <c r="A35" i="3"/>
  <c r="A36" i="3"/>
  <c r="A37" i="3"/>
  <c r="A28" i="3"/>
  <c r="A29" i="3"/>
  <c r="A30" i="3"/>
  <c r="A21" i="3"/>
  <c r="A22" i="3"/>
  <c r="A23" i="3"/>
  <c r="L41" i="10" l="1"/>
  <c r="K44" i="10"/>
  <c r="K30" i="10"/>
  <c r="J33" i="10"/>
  <c r="H11" i="10"/>
  <c r="J22" i="10"/>
  <c r="K19" i="10"/>
  <c r="K85" i="6"/>
  <c r="J88" i="6"/>
  <c r="I77" i="6"/>
  <c r="J74" i="6"/>
  <c r="J66" i="6"/>
  <c r="K63" i="6"/>
  <c r="J52" i="6"/>
  <c r="I55" i="6"/>
  <c r="J33" i="6"/>
  <c r="K30" i="6"/>
  <c r="K41" i="6"/>
  <c r="J44" i="6"/>
  <c r="K8" i="10"/>
  <c r="J11" i="10"/>
  <c r="L44" i="10" l="1"/>
  <c r="M41" i="10"/>
  <c r="L30" i="10"/>
  <c r="K33" i="10"/>
  <c r="L19" i="10"/>
  <c r="K22" i="10"/>
  <c r="K74" i="6"/>
  <c r="J77" i="6"/>
  <c r="L85" i="6"/>
  <c r="K88" i="6"/>
  <c r="J55" i="6"/>
  <c r="K52" i="6"/>
  <c r="L63" i="6"/>
  <c r="K66" i="6"/>
  <c r="L41" i="6"/>
  <c r="K44" i="6"/>
  <c r="K33" i="6"/>
  <c r="L30" i="6"/>
  <c r="L8" i="10"/>
  <c r="K11" i="10"/>
  <c r="N41" i="10" l="1"/>
  <c r="M44" i="10"/>
  <c r="M30" i="10"/>
  <c r="L33" i="10"/>
  <c r="L22" i="10"/>
  <c r="M19" i="10"/>
  <c r="L88" i="6"/>
  <c r="M85" i="6"/>
  <c r="L74" i="6"/>
  <c r="K77" i="6"/>
  <c r="M63" i="6"/>
  <c r="L66" i="6"/>
  <c r="K55" i="6"/>
  <c r="L52" i="6"/>
  <c r="M30" i="6"/>
  <c r="L33" i="6"/>
  <c r="M41" i="6"/>
  <c r="L44" i="6"/>
  <c r="L11" i="10"/>
  <c r="M8" i="10"/>
  <c r="O41" i="10" l="1"/>
  <c r="N44" i="10"/>
  <c r="M33" i="10"/>
  <c r="N30" i="10"/>
  <c r="M22" i="10"/>
  <c r="N19" i="10"/>
  <c r="M88" i="6"/>
  <c r="N85" i="6"/>
  <c r="M74" i="6"/>
  <c r="L77" i="6"/>
  <c r="M52" i="6"/>
  <c r="L55" i="6"/>
  <c r="M66" i="6"/>
  <c r="N63" i="6"/>
  <c r="M44" i="6"/>
  <c r="N41" i="6"/>
  <c r="N30" i="6"/>
  <c r="M33" i="6"/>
  <c r="M11" i="10"/>
  <c r="N8" i="10"/>
  <c r="L72" i="3"/>
  <c r="A73" i="3" s="1"/>
  <c r="A66" i="3"/>
  <c r="K77" i="3"/>
  <c r="L77" i="3" s="1"/>
  <c r="K70" i="3"/>
  <c r="L70" i="3" s="1"/>
  <c r="K63" i="3"/>
  <c r="L63" i="3" s="1"/>
  <c r="A55" i="3"/>
  <c r="A54" i="3"/>
  <c r="A53" i="3"/>
  <c r="A48" i="3"/>
  <c r="A47" i="3"/>
  <c r="A46" i="3"/>
  <c r="P41" i="10" l="1"/>
  <c r="O44" i="10"/>
  <c r="N33" i="10"/>
  <c r="O30" i="10"/>
  <c r="O19" i="10"/>
  <c r="N22" i="10"/>
  <c r="K49" i="3"/>
  <c r="L49" i="3" s="1"/>
  <c r="M77" i="6"/>
  <c r="N74" i="6"/>
  <c r="N88" i="6"/>
  <c r="O85" i="6"/>
  <c r="O63" i="6"/>
  <c r="N66" i="6"/>
  <c r="N52" i="6"/>
  <c r="M55" i="6"/>
  <c r="N33" i="6"/>
  <c r="O30" i="6"/>
  <c r="O41" i="6"/>
  <c r="N44" i="6"/>
  <c r="O8" i="10"/>
  <c r="N11" i="10"/>
  <c r="K56" i="3"/>
  <c r="L56" i="3" s="1"/>
  <c r="A45" i="3"/>
  <c r="A59" i="3"/>
  <c r="K38" i="3"/>
  <c r="L38" i="3" s="1"/>
  <c r="K31" i="3"/>
  <c r="L31" i="3" s="1"/>
  <c r="A34" i="3"/>
  <c r="A27" i="3"/>
  <c r="A14" i="3"/>
  <c r="A15" i="3"/>
  <c r="A16" i="3"/>
  <c r="A7" i="3"/>
  <c r="A8" i="3"/>
  <c r="A9" i="3"/>
  <c r="K42" i="3" l="1"/>
  <c r="L42" i="3" s="1"/>
  <c r="P44" i="10"/>
  <c r="Q41" i="10"/>
  <c r="P30" i="10"/>
  <c r="O33" i="10"/>
  <c r="P19" i="10"/>
  <c r="O22" i="10"/>
  <c r="A52" i="3"/>
  <c r="N77" i="6"/>
  <c r="O74" i="6"/>
  <c r="P85" i="6"/>
  <c r="O88" i="6"/>
  <c r="N55" i="6"/>
  <c r="O52" i="6"/>
  <c r="P63" i="6"/>
  <c r="O66" i="6"/>
  <c r="P30" i="6"/>
  <c r="O33" i="6"/>
  <c r="P41" i="6"/>
  <c r="O44" i="6"/>
  <c r="P8" i="10"/>
  <c r="O11" i="10"/>
  <c r="E20" i="6"/>
  <c r="E17" i="6"/>
  <c r="E16" i="6"/>
  <c r="E9" i="6"/>
  <c r="E6" i="6"/>
  <c r="E5" i="6"/>
  <c r="G8" i="6"/>
  <c r="H8" i="6" s="1"/>
  <c r="H11" i="6" s="1"/>
  <c r="G19" i="6"/>
  <c r="G22" i="6" s="1"/>
  <c r="Q44" i="10" l="1"/>
  <c r="R41" i="10"/>
  <c r="Q30" i="10"/>
  <c r="P33" i="10"/>
  <c r="Q19" i="10"/>
  <c r="P22" i="10"/>
  <c r="P88" i="6"/>
  <c r="Q85" i="6"/>
  <c r="O77" i="6"/>
  <c r="P74" i="6"/>
  <c r="Q63" i="6"/>
  <c r="P66" i="6"/>
  <c r="O55" i="6"/>
  <c r="P52" i="6"/>
  <c r="Q41" i="6"/>
  <c r="P44" i="6"/>
  <c r="Q30" i="6"/>
  <c r="P33" i="6"/>
  <c r="P11" i="10"/>
  <c r="Q8" i="10"/>
  <c r="H19" i="6"/>
  <c r="I19" i="6" s="1"/>
  <c r="I8" i="6"/>
  <c r="G11" i="6"/>
  <c r="S41" i="10" l="1"/>
  <c r="R44" i="10"/>
  <c r="Q33" i="10"/>
  <c r="R30" i="10"/>
  <c r="Q22" i="10"/>
  <c r="R19" i="10"/>
  <c r="Q74" i="6"/>
  <c r="P77" i="6"/>
  <c r="Q88" i="6"/>
  <c r="R85" i="6"/>
  <c r="Q52" i="6"/>
  <c r="P55" i="6"/>
  <c r="Q66" i="6"/>
  <c r="R63" i="6"/>
  <c r="R30" i="6"/>
  <c r="Q33" i="6"/>
  <c r="Q44" i="6"/>
  <c r="R41" i="6"/>
  <c r="Q11" i="10"/>
  <c r="R8" i="10"/>
  <c r="H22" i="6"/>
  <c r="I11" i="6"/>
  <c r="J8" i="6"/>
  <c r="I22" i="6"/>
  <c r="J19" i="6"/>
  <c r="T41" i="10" l="1"/>
  <c r="S44" i="10"/>
  <c r="S30" i="10"/>
  <c r="R33" i="10"/>
  <c r="S19" i="10"/>
  <c r="R22" i="10"/>
  <c r="S85" i="6"/>
  <c r="R88" i="6"/>
  <c r="Q77" i="6"/>
  <c r="R74" i="6"/>
  <c r="R66" i="6"/>
  <c r="S63" i="6"/>
  <c r="R52" i="6"/>
  <c r="Q55" i="6"/>
  <c r="R44" i="6"/>
  <c r="S41" i="6"/>
  <c r="R33" i="6"/>
  <c r="S30" i="6"/>
  <c r="S8" i="10"/>
  <c r="R11" i="10"/>
  <c r="K8" i="6"/>
  <c r="J11" i="6"/>
  <c r="J22" i="6"/>
  <c r="K19" i="6"/>
  <c r="T44" i="10" l="1"/>
  <c r="U41" i="10"/>
  <c r="T30" i="10"/>
  <c r="S33" i="10"/>
  <c r="T19" i="10"/>
  <c r="S22" i="10"/>
  <c r="R77" i="6"/>
  <c r="S74" i="6"/>
  <c r="T85" i="6"/>
  <c r="S88" i="6"/>
  <c r="T63" i="6"/>
  <c r="S66" i="6"/>
  <c r="R55" i="6"/>
  <c r="S52" i="6"/>
  <c r="T41" i="6"/>
  <c r="S44" i="6"/>
  <c r="S33" i="6"/>
  <c r="T30" i="6"/>
  <c r="T8" i="10"/>
  <c r="S11" i="10"/>
  <c r="L8" i="6"/>
  <c r="K11" i="6"/>
  <c r="L19" i="6"/>
  <c r="K22" i="6"/>
  <c r="V41" i="10" l="1"/>
  <c r="U44" i="10"/>
  <c r="U30" i="10"/>
  <c r="T33" i="10"/>
  <c r="U19" i="10"/>
  <c r="T22" i="10"/>
  <c r="U85" i="6"/>
  <c r="T88" i="6"/>
  <c r="T74" i="6"/>
  <c r="S77" i="6"/>
  <c r="S55" i="6"/>
  <c r="T52" i="6"/>
  <c r="U63" i="6"/>
  <c r="T66" i="6"/>
  <c r="U30" i="6"/>
  <c r="T33" i="6"/>
  <c r="U41" i="6"/>
  <c r="T44" i="6"/>
  <c r="U8" i="10"/>
  <c r="T11" i="10"/>
  <c r="L11" i="6"/>
  <c r="M8" i="6"/>
  <c r="M19" i="6"/>
  <c r="L22" i="6"/>
  <c r="W41" i="10" l="1"/>
  <c r="V44" i="10"/>
  <c r="U33" i="10"/>
  <c r="V30" i="10"/>
  <c r="U22" i="10"/>
  <c r="V19" i="10"/>
  <c r="U74" i="6"/>
  <c r="T77" i="6"/>
  <c r="U88" i="6"/>
  <c r="V85" i="6"/>
  <c r="U52" i="6"/>
  <c r="T55" i="6"/>
  <c r="U66" i="6"/>
  <c r="V63" i="6"/>
  <c r="U44" i="6"/>
  <c r="V41" i="6"/>
  <c r="V30" i="6"/>
  <c r="U33" i="6"/>
  <c r="V8" i="10"/>
  <c r="U11" i="10"/>
  <c r="M11" i="6"/>
  <c r="N8" i="6"/>
  <c r="M22" i="6"/>
  <c r="N19" i="6"/>
  <c r="X41" i="10" l="1"/>
  <c r="W44" i="10"/>
  <c r="V33" i="10"/>
  <c r="W30" i="10"/>
  <c r="W19" i="10"/>
  <c r="V22" i="10"/>
  <c r="V88" i="6"/>
  <c r="W85" i="6"/>
  <c r="U77" i="6"/>
  <c r="V74" i="6"/>
  <c r="V66" i="6"/>
  <c r="W63" i="6"/>
  <c r="V52" i="6"/>
  <c r="U55" i="6"/>
  <c r="W41" i="6"/>
  <c r="V44" i="6"/>
  <c r="V33" i="6"/>
  <c r="W30" i="6"/>
  <c r="W8" i="10"/>
  <c r="V11" i="10"/>
  <c r="O8" i="6"/>
  <c r="N11" i="6"/>
  <c r="N22" i="6"/>
  <c r="O19" i="6"/>
  <c r="X44" i="10" l="1"/>
  <c r="Y41" i="10"/>
  <c r="X30" i="10"/>
  <c r="W33" i="10"/>
  <c r="X19" i="10"/>
  <c r="W22" i="10"/>
  <c r="W74" i="6"/>
  <c r="V77" i="6"/>
  <c r="X85" i="6"/>
  <c r="W88" i="6"/>
  <c r="V55" i="6"/>
  <c r="W52" i="6"/>
  <c r="X63" i="6"/>
  <c r="W66" i="6"/>
  <c r="X30" i="6"/>
  <c r="W33" i="6"/>
  <c r="X41" i="6"/>
  <c r="W44" i="6"/>
  <c r="X8" i="10"/>
  <c r="W11" i="10"/>
  <c r="P8" i="6"/>
  <c r="O11" i="6"/>
  <c r="O22" i="6"/>
  <c r="P19" i="6"/>
  <c r="Z41" i="10" l="1"/>
  <c r="Y44" i="10"/>
  <c r="Y30" i="10"/>
  <c r="X33" i="10"/>
  <c r="Y19" i="10"/>
  <c r="X22" i="10"/>
  <c r="Y85" i="6"/>
  <c r="X88" i="6"/>
  <c r="W77" i="6"/>
  <c r="X74" i="6"/>
  <c r="Y63" i="6"/>
  <c r="X66" i="6"/>
  <c r="X52" i="6"/>
  <c r="W55" i="6"/>
  <c r="Y41" i="6"/>
  <c r="X44" i="6"/>
  <c r="Y30" i="6"/>
  <c r="X33" i="6"/>
  <c r="X11" i="10"/>
  <c r="Y8" i="10"/>
  <c r="P11" i="6"/>
  <c r="Q8" i="6"/>
  <c r="Q19" i="6"/>
  <c r="P22" i="6"/>
  <c r="AA41" i="10" l="1"/>
  <c r="Z44" i="10"/>
  <c r="Y33" i="10"/>
  <c r="Z30" i="10"/>
  <c r="Y22" i="10"/>
  <c r="Z19" i="10"/>
  <c r="Y74" i="6"/>
  <c r="X77" i="6"/>
  <c r="Y88" i="6"/>
  <c r="Z85" i="6"/>
  <c r="Y52" i="6"/>
  <c r="X55" i="6"/>
  <c r="Y66" i="6"/>
  <c r="Z63" i="6"/>
  <c r="Z30" i="6"/>
  <c r="Y33" i="6"/>
  <c r="Y44" i="6"/>
  <c r="Z41" i="6"/>
  <c r="Y11" i="10"/>
  <c r="Z8" i="10"/>
  <c r="Q11" i="6"/>
  <c r="R8" i="6"/>
  <c r="Q22" i="6"/>
  <c r="R19" i="6"/>
  <c r="AB41" i="10" l="1"/>
  <c r="AA44" i="10"/>
  <c r="AA30" i="10"/>
  <c r="Z33" i="10"/>
  <c r="AA19" i="10"/>
  <c r="Z22" i="10"/>
  <c r="AA85" i="6"/>
  <c r="Z88" i="6"/>
  <c r="Y77" i="6"/>
  <c r="Z74" i="6"/>
  <c r="Z66" i="6"/>
  <c r="AA63" i="6"/>
  <c r="Z52" i="6"/>
  <c r="Y55" i="6"/>
  <c r="AA41" i="6"/>
  <c r="Z44" i="6"/>
  <c r="Z33" i="6"/>
  <c r="AA30" i="6"/>
  <c r="AA8" i="10"/>
  <c r="Z11" i="10"/>
  <c r="R11" i="6"/>
  <c r="S8" i="6"/>
  <c r="R22" i="6"/>
  <c r="S19" i="6"/>
  <c r="AB44" i="10" l="1"/>
  <c r="AC41" i="10"/>
  <c r="AB30" i="10"/>
  <c r="AA33" i="10"/>
  <c r="AB19" i="10"/>
  <c r="AA22" i="10"/>
  <c r="Z77" i="6"/>
  <c r="AA74" i="6"/>
  <c r="AB85" i="6"/>
  <c r="AA88" i="6"/>
  <c r="AB63" i="6"/>
  <c r="AA66" i="6"/>
  <c r="Z55" i="6"/>
  <c r="AA52" i="6"/>
  <c r="AA33" i="6"/>
  <c r="AB30" i="6"/>
  <c r="AB41" i="6"/>
  <c r="AA44" i="6"/>
  <c r="AB8" i="10"/>
  <c r="AA11" i="10"/>
  <c r="T8" i="6"/>
  <c r="S11" i="6"/>
  <c r="T19" i="6"/>
  <c r="S22" i="6"/>
  <c r="AC44" i="10" l="1"/>
  <c r="AD41" i="10"/>
  <c r="AC30" i="10"/>
  <c r="AB33" i="10"/>
  <c r="AC19" i="10"/>
  <c r="AB22" i="10"/>
  <c r="AC85" i="6"/>
  <c r="AB88" i="6"/>
  <c r="AB74" i="6"/>
  <c r="AA77" i="6"/>
  <c r="AA55" i="6"/>
  <c r="AB52" i="6"/>
  <c r="AC63" i="6"/>
  <c r="AB66" i="6"/>
  <c r="AC41" i="6"/>
  <c r="AB44" i="6"/>
  <c r="AC30" i="6"/>
  <c r="AB33" i="6"/>
  <c r="AC8" i="10"/>
  <c r="AB11" i="10"/>
  <c r="T11" i="6"/>
  <c r="U8" i="6"/>
  <c r="U19" i="6"/>
  <c r="T22" i="6"/>
  <c r="AE41" i="10" l="1"/>
  <c r="AD44" i="10"/>
  <c r="AC33" i="10"/>
  <c r="AD30" i="10"/>
  <c r="AC22" i="10"/>
  <c r="AD19" i="10"/>
  <c r="AC74" i="6"/>
  <c r="AB77" i="6"/>
  <c r="AC88" i="6"/>
  <c r="AD85" i="6"/>
  <c r="AC66" i="6"/>
  <c r="AD63" i="6"/>
  <c r="AC52" i="6"/>
  <c r="AB55" i="6"/>
  <c r="AD30" i="6"/>
  <c r="AC33" i="6"/>
  <c r="AC44" i="6"/>
  <c r="AD41" i="6"/>
  <c r="AC11" i="10"/>
  <c r="AD8" i="10"/>
  <c r="V8" i="6"/>
  <c r="U11" i="6"/>
  <c r="U22" i="6"/>
  <c r="V19" i="6"/>
  <c r="AF41" i="10" l="1"/>
  <c r="AE44" i="10"/>
  <c r="AD33" i="10"/>
  <c r="AE30" i="10"/>
  <c r="AE19" i="10"/>
  <c r="AD22" i="10"/>
  <c r="AE85" i="6"/>
  <c r="AD88" i="6"/>
  <c r="AC77" i="6"/>
  <c r="AD74" i="6"/>
  <c r="AD66" i="6"/>
  <c r="AE63" i="6"/>
  <c r="AD52" i="6"/>
  <c r="AC55" i="6"/>
  <c r="AD44" i="6"/>
  <c r="AE41" i="6"/>
  <c r="AD33" i="6"/>
  <c r="AE30" i="6"/>
  <c r="AE8" i="10"/>
  <c r="AD11" i="10"/>
  <c r="W8" i="6"/>
  <c r="V11" i="6"/>
  <c r="V22" i="6"/>
  <c r="W19" i="6"/>
  <c r="AF44" i="10" l="1"/>
  <c r="AG41" i="10"/>
  <c r="AF30" i="10"/>
  <c r="AE33" i="10"/>
  <c r="AF19" i="10"/>
  <c r="AE22" i="10"/>
  <c r="AD77" i="6"/>
  <c r="AE74" i="6"/>
  <c r="AF85" i="6"/>
  <c r="AE88" i="6"/>
  <c r="AF63" i="6"/>
  <c r="AE66" i="6"/>
  <c r="AD55" i="6"/>
  <c r="AE52" i="6"/>
  <c r="AF41" i="6"/>
  <c r="AE44" i="6"/>
  <c r="AF30" i="6"/>
  <c r="AE33" i="6"/>
  <c r="AF8" i="10"/>
  <c r="AE11" i="10"/>
  <c r="X8" i="6"/>
  <c r="W11" i="6"/>
  <c r="W22" i="6"/>
  <c r="X19" i="6"/>
  <c r="AH41" i="10" l="1"/>
  <c r="AG44" i="10"/>
  <c r="AG30" i="10"/>
  <c r="AF33" i="10"/>
  <c r="AF22" i="10"/>
  <c r="AG19" i="10"/>
  <c r="AG85" i="6"/>
  <c r="AF88" i="6"/>
  <c r="AF74" i="6"/>
  <c r="AE77" i="6"/>
  <c r="AF52" i="6"/>
  <c r="AE55" i="6"/>
  <c r="AG63" i="6"/>
  <c r="AF66" i="6"/>
  <c r="AG30" i="6"/>
  <c r="AF33" i="6"/>
  <c r="AG41" i="6"/>
  <c r="AF44" i="6"/>
  <c r="AF11" i="10"/>
  <c r="AG8" i="10"/>
  <c r="X11" i="6"/>
  <c r="Y8" i="6"/>
  <c r="Y19" i="6"/>
  <c r="X22" i="6"/>
  <c r="AI41" i="10" l="1"/>
  <c r="AH44" i="10"/>
  <c r="AG33" i="10"/>
  <c r="AH30" i="10"/>
  <c r="AG22" i="10"/>
  <c r="AH19" i="10"/>
  <c r="AG74" i="6"/>
  <c r="AF77" i="6"/>
  <c r="AG88" i="6"/>
  <c r="AH85" i="6"/>
  <c r="AG66" i="6"/>
  <c r="AH63" i="6"/>
  <c r="AG52" i="6"/>
  <c r="AF55" i="6"/>
  <c r="AG44" i="6"/>
  <c r="AH41" i="6"/>
  <c r="AH30" i="6"/>
  <c r="AG33" i="6"/>
  <c r="AG11" i="10"/>
  <c r="AH8" i="10"/>
  <c r="Y11" i="6"/>
  <c r="Z8" i="6"/>
  <c r="Y22" i="6"/>
  <c r="Z19" i="6"/>
  <c r="AJ41" i="10" l="1"/>
  <c r="AI44" i="10"/>
  <c r="AH33" i="10"/>
  <c r="AI30" i="10"/>
  <c r="AI19" i="10"/>
  <c r="AH22" i="10"/>
  <c r="AH88" i="6"/>
  <c r="AI85" i="6"/>
  <c r="AG77" i="6"/>
  <c r="AH74" i="6"/>
  <c r="AH66" i="6"/>
  <c r="AI63" i="6"/>
  <c r="AH52" i="6"/>
  <c r="AG55" i="6"/>
  <c r="AH33" i="6"/>
  <c r="AI30" i="6"/>
  <c r="AI41" i="6"/>
  <c r="AH44" i="6"/>
  <c r="AI8" i="10"/>
  <c r="AH11" i="10"/>
  <c r="AA8" i="6"/>
  <c r="Z11" i="6"/>
  <c r="Z22" i="6"/>
  <c r="AA19" i="6"/>
  <c r="AJ44" i="10" l="1"/>
  <c r="AK41" i="10"/>
  <c r="AJ30" i="10"/>
  <c r="AI33" i="10"/>
  <c r="AJ19" i="10"/>
  <c r="AI22" i="10"/>
  <c r="AI74" i="6"/>
  <c r="AH77" i="6"/>
  <c r="AJ85" i="6"/>
  <c r="AI88" i="6"/>
  <c r="AJ63" i="6"/>
  <c r="AI66" i="6"/>
  <c r="AH55" i="6"/>
  <c r="AI52" i="6"/>
  <c r="AI33" i="6"/>
  <c r="AJ30" i="6"/>
  <c r="AJ41" i="6"/>
  <c r="AI44" i="6"/>
  <c r="AJ8" i="10"/>
  <c r="AI11" i="10"/>
  <c r="A20" i="3"/>
  <c r="K24" i="3"/>
  <c r="L24" i="3" s="1"/>
  <c r="AB8" i="6"/>
  <c r="AA11" i="6"/>
  <c r="AB19" i="6"/>
  <c r="AA22" i="6"/>
  <c r="AL41" i="10" l="1"/>
  <c r="AK44" i="10"/>
  <c r="AK30" i="10"/>
  <c r="AJ33" i="10"/>
  <c r="AK19" i="10"/>
  <c r="AJ22" i="10"/>
  <c r="AK85" i="6"/>
  <c r="AJ88" i="6"/>
  <c r="AJ74" i="6"/>
  <c r="AI77" i="6"/>
  <c r="AI55" i="6"/>
  <c r="AJ52" i="6"/>
  <c r="AK63" i="6"/>
  <c r="AJ66" i="6"/>
  <c r="AK30" i="6"/>
  <c r="AJ33" i="6"/>
  <c r="AK41" i="6"/>
  <c r="AJ44" i="6"/>
  <c r="AJ11" i="10"/>
  <c r="AK8" i="10"/>
  <c r="A6" i="3"/>
  <c r="K10" i="3"/>
  <c r="L10" i="3" s="1"/>
  <c r="AB11" i="6"/>
  <c r="AC8" i="6"/>
  <c r="AC19" i="6"/>
  <c r="AB22" i="6"/>
  <c r="AM41" i="10" l="1"/>
  <c r="AL44" i="10"/>
  <c r="AK33" i="10"/>
  <c r="AL30" i="10"/>
  <c r="AK22" i="10"/>
  <c r="AL19" i="10"/>
  <c r="AK74" i="6"/>
  <c r="AJ77" i="6"/>
  <c r="AK88" i="6"/>
  <c r="AL85" i="6"/>
  <c r="AK52" i="6"/>
  <c r="AJ55" i="6"/>
  <c r="AK66" i="6"/>
  <c r="AL63" i="6"/>
  <c r="AK44" i="6"/>
  <c r="AL41" i="6"/>
  <c r="AL30" i="6"/>
  <c r="AK33" i="6"/>
  <c r="AK11" i="10"/>
  <c r="AL8" i="10"/>
  <c r="K17" i="3"/>
  <c r="L17" i="3" s="1"/>
  <c r="A13" i="3"/>
  <c r="AD8" i="6"/>
  <c r="AC11" i="6"/>
  <c r="AC22" i="6"/>
  <c r="AD19" i="6"/>
  <c r="K3" i="3" l="1"/>
  <c r="L3" i="3" s="1"/>
  <c r="AN41" i="10"/>
  <c r="AM44" i="10"/>
  <c r="AM30" i="10"/>
  <c r="AL33" i="10"/>
  <c r="AM19" i="10"/>
  <c r="AL22" i="10"/>
  <c r="AM85" i="6"/>
  <c r="AL88" i="6"/>
  <c r="AK77" i="6"/>
  <c r="AL74" i="6"/>
  <c r="AM63" i="6"/>
  <c r="AL66" i="6"/>
  <c r="AL52" i="6"/>
  <c r="AK55" i="6"/>
  <c r="AM41" i="6"/>
  <c r="AL44" i="6"/>
  <c r="AL33" i="6"/>
  <c r="AM30" i="6"/>
  <c r="AM8" i="10"/>
  <c r="AL11" i="10"/>
  <c r="AD11" i="6"/>
  <c r="AE8" i="6"/>
  <c r="AD22" i="6"/>
  <c r="AE19" i="6"/>
  <c r="AN44" i="10" l="1"/>
  <c r="AO41" i="10"/>
  <c r="AO44" i="10" s="1"/>
  <c r="AN30" i="10"/>
  <c r="AM33" i="10"/>
  <c r="AN19" i="10"/>
  <c r="AM22" i="10"/>
  <c r="AL77" i="6"/>
  <c r="AM74" i="6"/>
  <c r="AN85" i="6"/>
  <c r="AM88" i="6"/>
  <c r="AL55" i="6"/>
  <c r="AM52" i="6"/>
  <c r="AN63" i="6"/>
  <c r="AM66" i="6"/>
  <c r="AN30" i="6"/>
  <c r="AM33" i="6"/>
  <c r="AN41" i="6"/>
  <c r="AM44" i="6"/>
  <c r="AN8" i="10"/>
  <c r="AM11" i="10"/>
  <c r="AF8" i="6"/>
  <c r="AE11" i="6"/>
  <c r="AE22" i="6"/>
  <c r="AF19" i="6"/>
  <c r="AO30" i="10" l="1"/>
  <c r="AO33" i="10" s="1"/>
  <c r="AN33" i="10"/>
  <c r="AO19" i="10"/>
  <c r="AO22" i="10" s="1"/>
  <c r="AN22" i="10"/>
  <c r="AO85" i="6"/>
  <c r="AO88" i="6" s="1"/>
  <c r="AN88" i="6"/>
  <c r="AN74" i="6"/>
  <c r="AM77" i="6"/>
  <c r="AN52" i="6"/>
  <c r="AM55" i="6"/>
  <c r="AO63" i="6"/>
  <c r="AO66" i="6" s="1"/>
  <c r="AN66" i="6"/>
  <c r="AO41" i="6"/>
  <c r="AO44" i="6" s="1"/>
  <c r="AN44" i="6"/>
  <c r="AO30" i="6"/>
  <c r="AO33" i="6" s="1"/>
  <c r="AN33" i="6"/>
  <c r="AO8" i="10"/>
  <c r="AO11" i="10" s="1"/>
  <c r="AN11" i="10"/>
  <c r="AF11" i="6"/>
  <c r="AG8" i="6"/>
  <c r="AG19" i="6"/>
  <c r="AF22" i="6"/>
  <c r="AO74" i="6" l="1"/>
  <c r="AO77" i="6" s="1"/>
  <c r="AN77" i="6"/>
  <c r="AO52" i="6"/>
  <c r="AO55" i="6" s="1"/>
  <c r="AN55" i="6"/>
  <c r="AH8" i="6"/>
  <c r="AG11" i="6"/>
  <c r="AG22" i="6"/>
  <c r="AH19" i="6"/>
  <c r="AH11" i="6" l="1"/>
  <c r="AI8" i="6"/>
  <c r="AH22" i="6"/>
  <c r="AI19" i="6"/>
  <c r="AJ8" i="6" l="1"/>
  <c r="AI11" i="6"/>
  <c r="AJ19" i="6"/>
  <c r="AI22" i="6"/>
  <c r="AJ11" i="6" l="1"/>
  <c r="AK8" i="6"/>
  <c r="AK19" i="6"/>
  <c r="AJ22" i="6"/>
  <c r="AK11" i="6" l="1"/>
  <c r="AL8" i="6"/>
  <c r="AK22" i="6"/>
  <c r="AL19" i="6"/>
  <c r="AM8" i="6" l="1"/>
  <c r="AL11" i="6"/>
  <c r="AL22" i="6"/>
  <c r="AM19" i="6"/>
  <c r="AN8" i="6" l="1"/>
  <c r="AM11" i="6"/>
  <c r="AM22" i="6"/>
  <c r="AN19" i="6"/>
  <c r="AN11" i="6" l="1"/>
  <c r="AO8" i="6"/>
  <c r="AO11" i="6" s="1"/>
  <c r="AO19" i="6"/>
  <c r="AO22" i="6" s="1"/>
  <c r="AN22" i="6"/>
</calcChain>
</file>

<file path=xl/comments1.xml><?xml version="1.0" encoding="utf-8"?>
<comments xmlns="http://schemas.openxmlformats.org/spreadsheetml/2006/main">
  <authors>
    <author>WW</author>
  </authors>
  <commentList>
    <comment ref="M55" authorId="0" shapeId="0">
      <text>
        <r>
          <rPr>
            <b/>
            <sz val="9"/>
            <color indexed="81"/>
            <rFont val="Tahoma"/>
            <charset val="1"/>
          </rPr>
          <t>WW:</t>
        </r>
        <r>
          <rPr>
            <sz val="9"/>
            <color indexed="81"/>
            <rFont val="Tahoma"/>
            <charset val="1"/>
          </rPr>
          <t xml:space="preserve">
Entry 2.29
</t>
        </r>
      </text>
    </comment>
    <comment ref="Q55" authorId="0" shapeId="0">
      <text>
        <r>
          <rPr>
            <b/>
            <sz val="9"/>
            <color indexed="81"/>
            <rFont val="Tahoma"/>
            <charset val="1"/>
          </rPr>
          <t>WW:</t>
        </r>
        <r>
          <rPr>
            <sz val="9"/>
            <color indexed="81"/>
            <rFont val="Tahoma"/>
            <charset val="1"/>
          </rPr>
          <t xml:space="preserve">
High Risk
Cannot Entry</t>
        </r>
      </text>
    </comment>
    <comment ref="Q56" authorId="0" shapeId="0">
      <text>
        <r>
          <rPr>
            <b/>
            <sz val="9"/>
            <color indexed="81"/>
            <rFont val="Tahoma"/>
            <charset val="1"/>
          </rPr>
          <t>WW:</t>
        </r>
        <r>
          <rPr>
            <sz val="9"/>
            <color indexed="81"/>
            <rFont val="Tahoma"/>
            <charset val="1"/>
          </rPr>
          <t xml:space="preserve">
Over Max Volume
Cannot Entry</t>
        </r>
      </text>
    </comment>
    <comment ref="Q57" authorId="0" shapeId="0">
      <text>
        <r>
          <rPr>
            <b/>
            <sz val="9"/>
            <color indexed="81"/>
            <rFont val="Tahoma"/>
            <charset val="1"/>
          </rPr>
          <t>WW:</t>
        </r>
        <r>
          <rPr>
            <sz val="9"/>
            <color indexed="81"/>
            <rFont val="Tahoma"/>
            <charset val="1"/>
          </rPr>
          <t xml:space="preserve">
BreakDown Support
Cannot Entry
</t>
        </r>
      </text>
    </comment>
    <comment ref="Q58" authorId="0" shapeId="0">
      <text>
        <r>
          <rPr>
            <b/>
            <sz val="9"/>
            <color indexed="81"/>
            <rFont val="Tahoma"/>
            <charset val="1"/>
          </rPr>
          <t>WW:</t>
        </r>
        <r>
          <rPr>
            <sz val="9"/>
            <color indexed="81"/>
            <rFont val="Tahoma"/>
            <charset val="1"/>
          </rPr>
          <t xml:space="preserve">
Close With the Support 
Wait One More Day
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WW:</t>
        </r>
        <r>
          <rPr>
            <sz val="9"/>
            <color indexed="81"/>
            <rFont val="Tahoma"/>
            <charset val="1"/>
          </rPr>
          <t xml:space="preserve">
Day Low Break Support
Cannot Entry
</t>
        </r>
      </text>
    </comment>
    <comment ref="E68" authorId="0" shapeId="0">
      <text>
        <r>
          <rPr>
            <b/>
            <sz val="9"/>
            <color indexed="81"/>
            <rFont val="Tahoma"/>
            <charset val="1"/>
          </rPr>
          <t>WW:</t>
        </r>
        <r>
          <rPr>
            <sz val="9"/>
            <color indexed="81"/>
            <rFont val="Tahoma"/>
            <charset val="1"/>
          </rPr>
          <t xml:space="preserve">
Over Max Volume
Cannot Entry</t>
        </r>
      </text>
    </comment>
    <comment ref="A69" authorId="0" shapeId="0">
      <text>
        <r>
          <rPr>
            <b/>
            <sz val="9"/>
            <color indexed="81"/>
            <rFont val="Tahoma"/>
            <charset val="1"/>
          </rPr>
          <t>WW:</t>
        </r>
        <r>
          <rPr>
            <sz val="9"/>
            <color indexed="81"/>
            <rFont val="Tahoma"/>
            <charset val="1"/>
          </rPr>
          <t xml:space="preserve">
Over Max Volume
Cannot Entry
</t>
        </r>
      </text>
    </comment>
    <comment ref="E69" authorId="0" shapeId="0">
      <text>
        <r>
          <rPr>
            <b/>
            <sz val="9"/>
            <color indexed="81"/>
            <rFont val="Tahoma"/>
            <charset val="1"/>
          </rPr>
          <t>WW:</t>
        </r>
        <r>
          <rPr>
            <sz val="9"/>
            <color indexed="81"/>
            <rFont val="Tahoma"/>
            <charset val="1"/>
          </rPr>
          <t xml:space="preserve">
Entry 1.400
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>WW:</t>
        </r>
        <r>
          <rPr>
            <sz val="9"/>
            <color indexed="81"/>
            <rFont val="Tahoma"/>
            <charset val="1"/>
          </rPr>
          <t xml:space="preserve">
Entry 5.18
</t>
        </r>
      </text>
    </comment>
  </commentList>
</comments>
</file>

<file path=xl/sharedStrings.xml><?xml version="1.0" encoding="utf-8"?>
<sst xmlns="http://schemas.openxmlformats.org/spreadsheetml/2006/main" count="1090" uniqueCount="118">
  <si>
    <t>COUNTER</t>
  </si>
  <si>
    <t>ENTRY DATE</t>
  </si>
  <si>
    <t>ENTRY PRICE</t>
  </si>
  <si>
    <t>INVEST FUND</t>
  </si>
  <si>
    <t>EXIT DATE</t>
  </si>
  <si>
    <t>EXIT PRICE</t>
  </si>
  <si>
    <t>P/L %</t>
  </si>
  <si>
    <t>P/L</t>
  </si>
  <si>
    <t>BALANCE FUND</t>
  </si>
  <si>
    <t>SHARE UNIT</t>
  </si>
  <si>
    <t>CAP4:</t>
  </si>
  <si>
    <t>CAP5: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</si>
  <si>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</si>
  <si>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</si>
  <si>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</si>
  <si>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</si>
  <si>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</si>
  <si>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</si>
  <si>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</si>
  <si>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</si>
  <si>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</si>
  <si>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</si>
  <si>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</si>
  <si>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</si>
  <si>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</si>
  <si>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</si>
  <si>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</si>
  <si>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</si>
  <si>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</si>
  <si>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</si>
  <si>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</si>
  <si>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TOTAL:</t>
  </si>
  <si>
    <t>SUPPORT</t>
  </si>
  <si>
    <t>FIRST DAY</t>
  </si>
  <si>
    <t>BREAK DOWN</t>
  </si>
  <si>
    <t>ONE MORE DAY</t>
  </si>
  <si>
    <t>ENTRY PICE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</si>
  <si>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</si>
  <si>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</si>
  <si>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</si>
  <si>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</si>
  <si>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</si>
  <si>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</si>
  <si>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</si>
  <si>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</si>
  <si>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</si>
  <si>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</si>
  <si>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</si>
  <si>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</si>
  <si>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</si>
  <si>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</si>
  <si>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</si>
  <si>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</si>
  <si>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H-Price</t>
  </si>
  <si>
    <t>L-Price</t>
  </si>
  <si>
    <t>O-Price</t>
  </si>
  <si>
    <t>S-Price</t>
  </si>
  <si>
    <t>Volume</t>
  </si>
  <si>
    <t>Entry</t>
  </si>
  <si>
    <t>Counter</t>
  </si>
  <si>
    <t>HOHUP</t>
  </si>
  <si>
    <t>SUPERMX</t>
  </si>
  <si>
    <t>TOPGLOV</t>
  </si>
  <si>
    <t>EOD</t>
  </si>
  <si>
    <t>STOP</t>
  </si>
  <si>
    <t>Max Price</t>
  </si>
  <si>
    <t>Max Vol</t>
  </si>
  <si>
    <t>P-Price</t>
  </si>
  <si>
    <t>Profit Taking</t>
  </si>
  <si>
    <t>Cut Loss Fast</t>
  </si>
  <si>
    <t>RisK &amp; Reward</t>
  </si>
  <si>
    <t xml:space="preserve"> Take 2</t>
  </si>
  <si>
    <t>Take 1</t>
  </si>
  <si>
    <t>HARTA</t>
  </si>
  <si>
    <t>MBL</t>
  </si>
  <si>
    <t>CAP1: 5,000</t>
  </si>
  <si>
    <t>CAP2: 5000</t>
  </si>
  <si>
    <t>SIME</t>
  </si>
  <si>
    <t>KOSSAN</t>
  </si>
  <si>
    <t>POS</t>
  </si>
  <si>
    <t xml:space="preserve">XT-GDP daily homework               </t>
  </si>
  <si>
    <t>CAP3: 5000</t>
  </si>
  <si>
    <t>Cut 1</t>
  </si>
  <si>
    <t>Cut 2</t>
  </si>
  <si>
    <t>IWCITY</t>
  </si>
  <si>
    <t>EKOVEST</t>
  </si>
  <si>
    <t>WCT</t>
  </si>
  <si>
    <t>Gross Profit</t>
  </si>
  <si>
    <t>Gross %</t>
  </si>
  <si>
    <t>Total Capital</t>
  </si>
  <si>
    <t>CAP6: 5,000</t>
  </si>
  <si>
    <t>XT-1 HOMEWORK</t>
  </si>
  <si>
    <t>XT-2 HOMEWORK</t>
  </si>
  <si>
    <t>CAP7: 5000</t>
  </si>
  <si>
    <t>CAP8: 5000</t>
  </si>
  <si>
    <t>CAP9:</t>
  </si>
  <si>
    <t>CAP10:</t>
  </si>
  <si>
    <t>COMMENT</t>
  </si>
  <si>
    <t>NAIM</t>
  </si>
  <si>
    <t>MASTEEL</t>
  </si>
  <si>
    <t>UZMA</t>
  </si>
  <si>
    <t>PLS</t>
  </si>
  <si>
    <t>KPOWER</t>
  </si>
  <si>
    <t>KHEESAN</t>
  </si>
  <si>
    <t>Fiavest XT Academy</t>
  </si>
  <si>
    <r>
      <t xml:space="preserve">XT-EOD HomeWork make you </t>
    </r>
    <r>
      <rPr>
        <b/>
        <sz val="15"/>
        <color rgb="FFFF0000"/>
        <rFont val="Calibri"/>
        <family val="2"/>
        <scheme val="minor"/>
      </rPr>
      <t>PERFECT</t>
    </r>
  </si>
  <si>
    <t>Price:</t>
  </si>
  <si>
    <t>to</t>
  </si>
  <si>
    <t>Volume:</t>
  </si>
  <si>
    <t>Above</t>
  </si>
  <si>
    <t>DATE :</t>
  </si>
  <si>
    <t>KNM</t>
  </si>
  <si>
    <t>PRESBHD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</si>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</sst>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color theme="1"/>
      <name val="Arial Narrow"/>
      <family val="2"/>
    </font>
    <font>
      <b/>
      <sz val="15"/>
      <color theme="1"/>
      <name val="Eras Medium ITC"/>
      <family val="2"/>
    </font>
    <font>
      <b/>
      <sz val="13"/>
      <color theme="1"/>
      <name val="Eras Medium ITC"/>
      <family val="2"/>
    </font>
    <font>
      <b/>
      <sz val="13"/>
      <color rgb="FFFF0000"/>
      <name val="Eras Medium ITC"/>
      <family val="2"/>
    </font>
    <font>
      <b/>
      <sz val="11"/>
      <color theme="1"/>
      <name val="Eras Medium ITC"/>
      <family val="2"/>
    </font>
    <font>
      <b/>
      <sz val="11"/>
      <color rgb="FFFF0000"/>
      <name val="Eras Medium ITC"/>
      <family val="2"/>
    </font>
    <font>
      <b/>
      <sz val="12"/>
      <color theme="1"/>
      <name val="Eras Medium ITC"/>
      <family val="2"/>
    </font>
    <font>
      <b/>
      <sz val="12"/>
      <color rgb="FFFF0000"/>
      <name val="Eras Medium ITC"/>
      <family val="2"/>
    </font>
    <font>
      <b/>
      <sz val="12"/>
      <color rgb="FFFFFF00"/>
      <name val="Arial Rounded MT Bold"/>
      <family val="2"/>
    </font>
    <font>
      <b/>
      <sz val="12"/>
      <color theme="9" tint="-0.499984740745262"/>
      <name val="Arial Narrow"/>
      <family val="2"/>
    </font>
    <font>
      <b/>
      <sz val="12"/>
      <color theme="9" tint="-0.249977111117893"/>
      <name val="Arial Narrow"/>
      <family val="2"/>
    </font>
    <font>
      <b/>
      <sz val="12"/>
      <color rgb="FFFF0000"/>
      <name val="Arial Narrow"/>
      <family val="2"/>
    </font>
    <font>
      <sz val="12"/>
      <color rgb="FFFF0000"/>
      <name val="Arial Black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Tw Cen MT"/>
      <family val="2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03">
    <xf numFmtId="0" fontId="0" fillId="0" borderId="0" xfId="0"/>
    <xf numFmtId="164" fontId="7" fillId="0" borderId="1" xfId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43" fontId="7" fillId="0" borderId="1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2" borderId="1" xfId="1" applyNumberFormat="1" applyFont="1" applyFill="1" applyBorder="1" applyAlignment="1">
      <alignment horizontal="left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5" fontId="7" fillId="2" borderId="1" xfId="1" applyNumberFormat="1" applyFont="1" applyFill="1" applyBorder="1" applyAlignment="1">
      <alignment vertical="center"/>
    </xf>
    <xf numFmtId="164" fontId="7" fillId="2" borderId="1" xfId="1" applyNumberFormat="1" applyFont="1" applyFill="1" applyBorder="1" applyAlignment="1">
      <alignment vertical="center"/>
    </xf>
    <xf numFmtId="164" fontId="7" fillId="5" borderId="1" xfId="1" applyNumberFormat="1" applyFont="1" applyFill="1" applyBorder="1" applyAlignment="1" applyProtection="1">
      <alignment vertical="center"/>
      <protection hidden="1"/>
    </xf>
    <xf numFmtId="14" fontId="8" fillId="2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 applyProtection="1">
      <alignment vertical="center"/>
      <protection hidden="1"/>
    </xf>
    <xf numFmtId="164" fontId="8" fillId="2" borderId="1" xfId="0" applyNumberFormat="1" applyFont="1" applyFill="1" applyBorder="1" applyAlignment="1" applyProtection="1">
      <alignment vertical="center"/>
      <protection hidden="1"/>
    </xf>
    <xf numFmtId="10" fontId="7" fillId="3" borderId="1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 applyProtection="1">
      <alignment vertical="center"/>
      <protection hidden="1"/>
    </xf>
    <xf numFmtId="164" fontId="7" fillId="4" borderId="1" xfId="0" applyNumberFormat="1" applyFont="1" applyFill="1" applyBorder="1" applyAlignment="1" applyProtection="1">
      <alignment vertical="center"/>
      <protection hidden="1"/>
    </xf>
    <xf numFmtId="164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43" fontId="7" fillId="5" borderId="1" xfId="1" applyFont="1" applyFill="1" applyBorder="1" applyAlignment="1" applyProtection="1">
      <alignment vertical="center"/>
      <protection hidden="1"/>
    </xf>
    <xf numFmtId="9" fontId="8" fillId="2" borderId="1" xfId="0" applyNumberFormat="1" applyFont="1" applyFill="1" applyBorder="1" applyAlignment="1">
      <alignment horizontal="center" vertical="center"/>
    </xf>
    <xf numFmtId="43" fontId="8" fillId="2" borderId="1" xfId="0" applyNumberFormat="1" applyFont="1" applyFill="1" applyBorder="1" applyAlignment="1" applyProtection="1">
      <alignment vertical="center"/>
      <protection hidden="1"/>
    </xf>
    <xf numFmtId="43" fontId="7" fillId="4" borderId="1" xfId="0" applyNumberFormat="1" applyFont="1" applyFill="1" applyBorder="1" applyAlignment="1" applyProtection="1">
      <alignment vertical="center"/>
      <protection hidden="1"/>
    </xf>
    <xf numFmtId="0" fontId="7" fillId="0" borderId="0" xfId="0" applyFont="1" applyAlignment="1">
      <alignment horizontal="left" vertical="center"/>
    </xf>
    <xf numFmtId="14" fontId="7" fillId="0" borderId="0" xfId="0" applyNumberFormat="1" applyFont="1" applyAlignment="1">
      <alignment horizontal="center" vertical="center"/>
    </xf>
    <xf numFmtId="43" fontId="7" fillId="2" borderId="1" xfId="1" applyFont="1" applyFill="1" applyBorder="1" applyAlignment="1">
      <alignment vertical="center"/>
    </xf>
    <xf numFmtId="9" fontId="7" fillId="3" borderId="1" xfId="0" applyNumberFormat="1" applyFont="1" applyFill="1" applyBorder="1" applyAlignment="1">
      <alignment horizontal="center" vertical="center"/>
    </xf>
    <xf numFmtId="43" fontId="7" fillId="3" borderId="1" xfId="0" applyNumberFormat="1" applyFont="1" applyFill="1" applyBorder="1" applyAlignment="1" applyProtection="1">
      <alignment vertical="center"/>
      <protection hidden="1"/>
    </xf>
    <xf numFmtId="0" fontId="9" fillId="8" borderId="3" xfId="0" applyFont="1" applyFill="1" applyBorder="1" applyAlignment="1">
      <alignment horizontal="left" vertical="center"/>
    </xf>
    <xf numFmtId="165" fontId="11" fillId="0" borderId="0" xfId="1" applyNumberFormat="1" applyFont="1" applyAlignment="1">
      <alignment horizontal="left" vertical="center"/>
    </xf>
    <xf numFmtId="43" fontId="9" fillId="8" borderId="3" xfId="1" applyNumberFormat="1" applyFont="1" applyFill="1" applyBorder="1" applyAlignment="1">
      <alignment horizontal="left" vertical="center"/>
    </xf>
    <xf numFmtId="43" fontId="9" fillId="8" borderId="3" xfId="1" applyNumberFormat="1" applyFont="1" applyFill="1" applyBorder="1" applyAlignment="1">
      <alignment vertical="center"/>
    </xf>
    <xf numFmtId="0" fontId="13" fillId="14" borderId="1" xfId="0" applyFont="1" applyFill="1" applyBorder="1" applyAlignment="1">
      <alignment horizontal="center"/>
    </xf>
    <xf numFmtId="165" fontId="13" fillId="15" borderId="1" xfId="1" applyNumberFormat="1" applyFont="1" applyFill="1" applyBorder="1" applyAlignment="1">
      <alignment horizontal="right"/>
    </xf>
    <xf numFmtId="164" fontId="13" fillId="15" borderId="1" xfId="1" applyNumberFormat="1" applyFont="1" applyFill="1" applyBorder="1" applyAlignment="1">
      <alignment horizontal="right"/>
    </xf>
    <xf numFmtId="0" fontId="14" fillId="14" borderId="1" xfId="0" applyFont="1" applyFill="1" applyBorder="1" applyAlignment="1">
      <alignment horizontal="center"/>
    </xf>
    <xf numFmtId="165" fontId="14" fillId="15" borderId="1" xfId="1" applyNumberFormat="1" applyFont="1" applyFill="1" applyBorder="1" applyAlignment="1">
      <alignment horizontal="right"/>
    </xf>
    <xf numFmtId="164" fontId="14" fillId="15" borderId="1" xfId="1" applyNumberFormat="1" applyFont="1" applyFill="1" applyBorder="1" applyAlignment="1">
      <alignment horizontal="right"/>
    </xf>
    <xf numFmtId="0" fontId="13" fillId="16" borderId="1" xfId="0" applyFont="1" applyFill="1" applyBorder="1" applyAlignment="1">
      <alignment horizontal="center"/>
    </xf>
    <xf numFmtId="165" fontId="13" fillId="11" borderId="1" xfId="1" applyNumberFormat="1" applyFont="1" applyFill="1" applyBorder="1" applyAlignment="1">
      <alignment horizontal="right"/>
    </xf>
    <xf numFmtId="164" fontId="13" fillId="11" borderId="1" xfId="1" applyNumberFormat="1" applyFont="1" applyFill="1" applyBorder="1" applyAlignment="1">
      <alignment horizontal="right"/>
    </xf>
    <xf numFmtId="14" fontId="15" fillId="13" borderId="1" xfId="0" applyNumberFormat="1" applyFont="1" applyFill="1" applyBorder="1" applyAlignment="1">
      <alignment horizontal="center"/>
    </xf>
    <xf numFmtId="14" fontId="16" fillId="13" borderId="1" xfId="0" applyNumberFormat="1" applyFont="1" applyFill="1" applyBorder="1" applyAlignment="1">
      <alignment horizontal="center"/>
    </xf>
    <xf numFmtId="0" fontId="0" fillId="0" borderId="0" xfId="0" applyFont="1"/>
    <xf numFmtId="0" fontId="17" fillId="14" borderId="1" xfId="0" applyFont="1" applyFill="1" applyBorder="1" applyAlignment="1">
      <alignment horizontal="left"/>
    </xf>
    <xf numFmtId="0" fontId="18" fillId="14" borderId="1" xfId="0" applyFont="1" applyFill="1" applyBorder="1" applyAlignment="1">
      <alignment horizontal="left"/>
    </xf>
    <xf numFmtId="0" fontId="17" fillId="16" borderId="1" xfId="0" applyFont="1" applyFill="1" applyBorder="1" applyAlignment="1">
      <alignment horizontal="left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5" fillId="6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5" fillId="0" borderId="1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165" fontId="5" fillId="0" borderId="1" xfId="1" applyNumberFormat="1" applyFont="1" applyFill="1" applyBorder="1" applyAlignment="1">
      <alignment horizontal="left" vertical="center"/>
    </xf>
    <xf numFmtId="165" fontId="5" fillId="0" borderId="0" xfId="1" applyNumberFormat="1" applyFont="1" applyFill="1" applyAlignment="1">
      <alignment vertical="center"/>
    </xf>
    <xf numFmtId="165" fontId="5" fillId="0" borderId="0" xfId="1" applyNumberFormat="1" applyFont="1" applyAlignment="1">
      <alignment vertical="center"/>
    </xf>
    <xf numFmtId="43" fontId="5" fillId="0" borderId="1" xfId="1" applyNumberFormat="1" applyFont="1" applyFill="1" applyBorder="1" applyAlignment="1">
      <alignment horizontal="left" vertical="center"/>
    </xf>
    <xf numFmtId="43" fontId="5" fillId="7" borderId="1" xfId="1" applyNumberFormat="1" applyFont="1" applyFill="1" applyBorder="1" applyAlignment="1">
      <alignment vertical="center"/>
    </xf>
    <xf numFmtId="43" fontId="5" fillId="0" borderId="0" xfId="1" applyNumberFormat="1" applyFont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164" fontId="5" fillId="6" borderId="1" xfId="1" applyNumberFormat="1" applyFont="1" applyFill="1" applyBorder="1" applyAlignment="1">
      <alignment vertical="center"/>
    </xf>
    <xf numFmtId="164" fontId="5" fillId="0" borderId="1" xfId="1" applyNumberFormat="1" applyFont="1" applyFill="1" applyBorder="1" applyAlignment="1">
      <alignment vertical="center"/>
    </xf>
    <xf numFmtId="165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vertical="center"/>
    </xf>
    <xf numFmtId="165" fontId="5" fillId="0" borderId="2" xfId="1" applyNumberFormat="1" applyFont="1" applyBorder="1" applyAlignment="1">
      <alignment vertical="center"/>
    </xf>
    <xf numFmtId="0" fontId="5" fillId="8" borderId="3" xfId="0" applyFont="1" applyFill="1" applyBorder="1" applyAlignment="1">
      <alignment vertical="center"/>
    </xf>
    <xf numFmtId="165" fontId="5" fillId="4" borderId="2" xfId="1" applyNumberFormat="1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5" fontId="5" fillId="9" borderId="2" xfId="1" applyNumberFormat="1" applyFont="1" applyFill="1" applyBorder="1" applyAlignment="1">
      <alignment vertical="center"/>
    </xf>
    <xf numFmtId="165" fontId="5" fillId="10" borderId="2" xfId="1" applyNumberFormat="1" applyFont="1" applyFill="1" applyBorder="1" applyAlignment="1">
      <alignment vertical="center"/>
    </xf>
    <xf numFmtId="0" fontId="15" fillId="14" borderId="1" xfId="0" applyFont="1" applyFill="1" applyBorder="1" applyAlignment="1">
      <alignment horizontal="left"/>
    </xf>
    <xf numFmtId="165" fontId="15" fillId="17" borderId="1" xfId="1" applyNumberFormat="1" applyFont="1" applyFill="1" applyBorder="1" applyAlignment="1">
      <alignment horizontal="right"/>
    </xf>
    <xf numFmtId="164" fontId="15" fillId="17" borderId="1" xfId="1" applyNumberFormat="1" applyFont="1" applyFill="1" applyBorder="1" applyAlignment="1">
      <alignment horizontal="right"/>
    </xf>
    <xf numFmtId="165" fontId="15" fillId="15" borderId="1" xfId="1" applyNumberFormat="1" applyFont="1" applyFill="1" applyBorder="1" applyAlignment="1">
      <alignment horizontal="right"/>
    </xf>
    <xf numFmtId="164" fontId="15" fillId="15" borderId="1" xfId="1" applyNumberFormat="1" applyFont="1" applyFill="1" applyBorder="1" applyAlignment="1">
      <alignment horizontal="right"/>
    </xf>
    <xf numFmtId="0" fontId="15" fillId="17" borderId="1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left"/>
    </xf>
    <xf numFmtId="165" fontId="16" fillId="17" borderId="1" xfId="1" applyNumberFormat="1" applyFont="1" applyFill="1" applyBorder="1" applyAlignment="1">
      <alignment horizontal="right"/>
    </xf>
    <xf numFmtId="164" fontId="16" fillId="17" borderId="1" xfId="1" applyNumberFormat="1" applyFont="1" applyFill="1" applyBorder="1" applyAlignment="1">
      <alignment horizontal="right"/>
    </xf>
    <xf numFmtId="165" fontId="16" fillId="15" borderId="1" xfId="1" applyNumberFormat="1" applyFont="1" applyFill="1" applyBorder="1" applyAlignment="1">
      <alignment horizontal="right"/>
    </xf>
    <xf numFmtId="164" fontId="16" fillId="15" borderId="1" xfId="1" applyNumberFormat="1" applyFont="1" applyFill="1" applyBorder="1" applyAlignment="1">
      <alignment horizontal="right"/>
    </xf>
    <xf numFmtId="0" fontId="16" fillId="17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left"/>
    </xf>
    <xf numFmtId="165" fontId="15" fillId="11" borderId="1" xfId="1" applyNumberFormat="1" applyFont="1" applyFill="1" applyBorder="1" applyAlignment="1">
      <alignment horizontal="right"/>
    </xf>
    <xf numFmtId="164" fontId="15" fillId="11" borderId="1" xfId="1" applyNumberFormat="1" applyFont="1" applyFill="1" applyBorder="1" applyAlignment="1">
      <alignment horizontal="right"/>
    </xf>
    <xf numFmtId="165" fontId="5" fillId="10" borderId="1" xfId="1" applyNumberFormat="1" applyFont="1" applyFill="1" applyBorder="1" applyAlignment="1">
      <alignment horizontal="left" vertical="center"/>
    </xf>
    <xf numFmtId="43" fontId="5" fillId="10" borderId="1" xfId="1" applyNumberFormat="1" applyFont="1" applyFill="1" applyBorder="1" applyAlignment="1">
      <alignment horizontal="left" vertical="center"/>
    </xf>
    <xf numFmtId="43" fontId="5" fillId="10" borderId="1" xfId="1" applyFont="1" applyFill="1" applyBorder="1" applyAlignment="1">
      <alignment horizontal="left" vertical="center"/>
    </xf>
    <xf numFmtId="165" fontId="5" fillId="10" borderId="2" xfId="1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165" fontId="11" fillId="3" borderId="1" xfId="1" applyNumberFormat="1" applyFont="1" applyFill="1" applyBorder="1" applyAlignment="1">
      <alignment vertical="center"/>
    </xf>
    <xf numFmtId="0" fontId="11" fillId="0" borderId="8" xfId="0" applyFont="1" applyBorder="1" applyAlignment="1">
      <alignment vertical="center"/>
    </xf>
    <xf numFmtId="165" fontId="11" fillId="18" borderId="1" xfId="1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11" fillId="0" borderId="9" xfId="0" applyFont="1" applyBorder="1" applyAlignment="1">
      <alignment vertical="center" wrapText="1"/>
    </xf>
    <xf numFmtId="165" fontId="11" fillId="19" borderId="1" xfId="1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right" vertical="top" wrapText="1"/>
    </xf>
    <xf numFmtId="167" fontId="22" fillId="0" borderId="1" xfId="2" applyNumberFormat="1" applyFont="1" applyBorder="1" applyAlignment="1">
      <alignment horizontal="center" vertical="center"/>
    </xf>
    <xf numFmtId="167" fontId="11" fillId="0" borderId="1" xfId="2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22" fillId="0" borderId="19" xfId="0" applyFont="1" applyBorder="1" applyAlignment="1">
      <alignment vertical="top" wrapText="1"/>
    </xf>
    <xf numFmtId="0" fontId="11" fillId="3" borderId="7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/>
    </xf>
    <xf numFmtId="0" fontId="22" fillId="0" borderId="9" xfId="0" applyFont="1" applyBorder="1" applyAlignment="1">
      <alignment vertical="center"/>
    </xf>
    <xf numFmtId="165" fontId="5" fillId="18" borderId="2" xfId="1" applyNumberFormat="1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3" borderId="16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166" fontId="7" fillId="18" borderId="1" xfId="0" applyNumberFormat="1" applyFont="1" applyFill="1" applyBorder="1" applyAlignment="1" applyProtection="1">
      <alignment horizontal="right" vertical="center"/>
      <protection hidden="1"/>
    </xf>
    <xf numFmtId="167" fontId="7" fillId="18" borderId="1" xfId="2" applyNumberFormat="1" applyFont="1" applyFill="1" applyBorder="1" applyAlignment="1" applyProtection="1">
      <alignment vertical="center"/>
      <protection hidden="1"/>
    </xf>
    <xf numFmtId="0" fontId="5" fillId="10" borderId="1" xfId="0" applyFont="1" applyFill="1" applyBorder="1" applyAlignment="1">
      <alignment horizontal="left" vertical="center"/>
    </xf>
    <xf numFmtId="0" fontId="5" fillId="10" borderId="6" xfId="0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vertical="center"/>
    </xf>
    <xf numFmtId="0" fontId="5" fillId="9" borderId="1" xfId="0" applyFont="1" applyFill="1" applyBorder="1" applyAlignment="1">
      <alignment horizontal="left" vertical="center"/>
    </xf>
    <xf numFmtId="165" fontId="5" fillId="9" borderId="1" xfId="1" applyNumberFormat="1" applyFont="1" applyFill="1" applyBorder="1" applyAlignment="1">
      <alignment horizontal="left" vertical="center"/>
    </xf>
    <xf numFmtId="43" fontId="5" fillId="9" borderId="1" xfId="1" applyNumberFormat="1" applyFont="1" applyFill="1" applyBorder="1" applyAlignment="1">
      <alignment horizontal="left" vertical="center"/>
    </xf>
    <xf numFmtId="43" fontId="5" fillId="9" borderId="1" xfId="1" applyFont="1" applyFill="1" applyBorder="1" applyAlignment="1">
      <alignment horizontal="left" vertical="center"/>
    </xf>
    <xf numFmtId="165" fontId="5" fillId="9" borderId="2" xfId="1" applyNumberFormat="1" applyFont="1" applyFill="1" applyBorder="1" applyAlignment="1">
      <alignment horizontal="left" vertical="center"/>
    </xf>
    <xf numFmtId="164" fontId="7" fillId="0" borderId="1" xfId="1" applyNumberFormat="1" applyFont="1" applyBorder="1" applyAlignment="1">
      <alignment vertical="center"/>
    </xf>
    <xf numFmtId="164" fontId="2" fillId="6" borderId="1" xfId="1" applyNumberFormat="1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165" fontId="5" fillId="18" borderId="1" xfId="1" applyNumberFormat="1" applyFont="1" applyFill="1" applyBorder="1" applyAlignment="1">
      <alignment horizontal="left" vertical="center"/>
    </xf>
    <xf numFmtId="43" fontId="5" fillId="18" borderId="1" xfId="1" applyNumberFormat="1" applyFont="1" applyFill="1" applyBorder="1" applyAlignment="1">
      <alignment horizontal="left" vertical="center"/>
    </xf>
    <xf numFmtId="43" fontId="5" fillId="18" borderId="1" xfId="1" applyFont="1" applyFill="1" applyBorder="1" applyAlignment="1">
      <alignment horizontal="left" vertical="center"/>
    </xf>
    <xf numFmtId="165" fontId="5" fillId="18" borderId="2" xfId="1" applyNumberFormat="1" applyFont="1" applyFill="1" applyBorder="1" applyAlignment="1">
      <alignment horizontal="left" vertical="center"/>
    </xf>
    <xf numFmtId="0" fontId="19" fillId="20" borderId="11" xfId="0" applyFont="1" applyFill="1" applyBorder="1" applyAlignment="1">
      <alignment horizontal="center" vertical="center" wrapText="1"/>
    </xf>
    <xf numFmtId="0" fontId="19" fillId="20" borderId="12" xfId="0" applyFont="1" applyFill="1" applyBorder="1" applyAlignment="1">
      <alignment horizontal="center" vertical="center" wrapText="1"/>
    </xf>
    <xf numFmtId="0" fontId="19" fillId="20" borderId="13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65" fontId="11" fillId="4" borderId="4" xfId="1" applyNumberFormat="1" applyFont="1" applyFill="1" applyBorder="1" applyAlignment="1">
      <alignment horizontal="center" vertical="center"/>
    </xf>
    <xf numFmtId="165" fontId="11" fillId="4" borderId="0" xfId="1" applyNumberFormat="1" applyFont="1" applyFill="1" applyBorder="1" applyAlignment="1">
      <alignment horizontal="center" vertical="center"/>
    </xf>
    <xf numFmtId="165" fontId="11" fillId="7" borderId="4" xfId="1" applyNumberFormat="1" applyFont="1" applyFill="1" applyBorder="1" applyAlignment="1">
      <alignment horizontal="center" vertical="center"/>
    </xf>
    <xf numFmtId="165" fontId="11" fillId="7" borderId="5" xfId="1" applyNumberFormat="1" applyFont="1" applyFill="1" applyBorder="1" applyAlignment="1">
      <alignment horizontal="center" vertical="center"/>
    </xf>
    <xf numFmtId="165" fontId="11" fillId="6" borderId="4" xfId="1" applyNumberFormat="1" applyFont="1" applyFill="1" applyBorder="1" applyAlignment="1">
      <alignment horizontal="center" vertical="center"/>
    </xf>
    <xf numFmtId="165" fontId="11" fillId="6" borderId="5" xfId="1" applyNumberFormat="1" applyFont="1" applyFill="1" applyBorder="1" applyAlignment="1">
      <alignment horizontal="center" vertical="center"/>
    </xf>
    <xf numFmtId="165" fontId="11" fillId="9" borderId="4" xfId="1" applyNumberFormat="1" applyFont="1" applyFill="1" applyBorder="1" applyAlignment="1">
      <alignment horizontal="center" vertical="center"/>
    </xf>
    <xf numFmtId="165" fontId="11" fillId="9" borderId="5" xfId="1" applyNumberFormat="1" applyFont="1" applyFill="1" applyBorder="1" applyAlignment="1">
      <alignment horizontal="center" vertical="center"/>
    </xf>
    <xf numFmtId="165" fontId="11" fillId="11" borderId="4" xfId="1" applyNumberFormat="1" applyFont="1" applyFill="1" applyBorder="1" applyAlignment="1">
      <alignment horizontal="center" vertical="center"/>
    </xf>
    <xf numFmtId="165" fontId="11" fillId="11" borderId="5" xfId="1" applyNumberFormat="1" applyFont="1" applyFill="1" applyBorder="1" applyAlignment="1">
      <alignment horizontal="center" vertical="center"/>
    </xf>
    <xf numFmtId="165" fontId="10" fillId="10" borderId="4" xfId="1" applyNumberFormat="1" applyFont="1" applyFill="1" applyBorder="1" applyAlignment="1">
      <alignment horizontal="center" vertical="center"/>
    </xf>
    <xf numFmtId="165" fontId="10" fillId="10" borderId="5" xfId="1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14" fontId="12" fillId="12" borderId="1" xfId="0" applyNumberFormat="1" applyFont="1" applyFill="1" applyBorder="1" applyAlignment="1">
      <alignment horizontal="center"/>
    </xf>
    <xf numFmtId="165" fontId="11" fillId="22" borderId="4" xfId="1" applyNumberFormat="1" applyFont="1" applyFill="1" applyBorder="1" applyAlignment="1">
      <alignment horizontal="center" vertical="center"/>
    </xf>
    <xf numFmtId="165" fontId="11" fillId="22" borderId="0" xfId="1" applyNumberFormat="1" applyFont="1" applyFill="1" applyBorder="1" applyAlignment="1">
      <alignment horizontal="center" vertical="center"/>
    </xf>
    <xf numFmtId="165" fontId="11" fillId="7" borderId="15" xfId="1" applyNumberFormat="1" applyFont="1" applyFill="1" applyBorder="1" applyAlignment="1">
      <alignment horizontal="center" vertical="center"/>
    </xf>
    <xf numFmtId="165" fontId="11" fillId="7" borderId="14" xfId="1" applyNumberFormat="1" applyFont="1" applyFill="1" applyBorder="1" applyAlignment="1">
      <alignment horizontal="center" vertical="center"/>
    </xf>
    <xf numFmtId="0" fontId="26" fillId="10" borderId="9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26" fillId="21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27" fillId="6" borderId="16" xfId="0" applyFont="1" applyFill="1" applyBorder="1" applyAlignment="1">
      <alignment horizontal="center" vertical="center"/>
    </xf>
    <xf numFmtId="0" fontId="27" fillId="6" borderId="6" xfId="0" applyFont="1" applyFill="1" applyBorder="1" applyAlignment="1">
      <alignment horizontal="center" vertical="center"/>
    </xf>
    <xf numFmtId="0" fontId="27" fillId="6" borderId="7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23" borderId="16" xfId="0" applyFont="1" applyFill="1" applyBorder="1" applyAlignment="1">
      <alignment horizontal="center" vertical="center"/>
    </xf>
    <xf numFmtId="0" fontId="27" fillId="23" borderId="6" xfId="0" applyFont="1" applyFill="1" applyBorder="1" applyAlignment="1">
      <alignment horizontal="center" vertical="center"/>
    </xf>
    <xf numFmtId="0" fontId="27" fillId="23" borderId="7" xfId="0" applyFont="1" applyFill="1" applyBorder="1" applyAlignment="1">
      <alignment horizontal="center" vertical="center"/>
    </xf>
    <xf numFmtId="0" fontId="30" fillId="24" borderId="1" xfId="0" applyFont="1" applyFill="1" applyBorder="1" applyAlignment="1">
      <alignment horizontal="center" vertical="center"/>
    </xf>
    <xf numFmtId="168" fontId="27" fillId="25" borderId="16" xfId="1" applyNumberFormat="1" applyFont="1" applyFill="1" applyBorder="1" applyAlignment="1">
      <alignment horizontal="center" vertical="center"/>
    </xf>
    <xf numFmtId="2" fontId="27" fillId="25" borderId="6" xfId="0" applyNumberFormat="1" applyFont="1" applyFill="1" applyBorder="1" applyAlignment="1">
      <alignment horizontal="center" vertical="center"/>
    </xf>
    <xf numFmtId="168" fontId="27" fillId="25" borderId="6" xfId="1" applyNumberFormat="1" applyFont="1" applyFill="1" applyBorder="1" applyAlignment="1">
      <alignment horizontal="center" vertical="center"/>
    </xf>
    <xf numFmtId="0" fontId="30" fillId="13" borderId="16" xfId="0" applyFont="1" applyFill="1" applyBorder="1" applyAlignment="1">
      <alignment horizontal="center" vertical="center"/>
    </xf>
    <xf numFmtId="3" fontId="27" fillId="26" borderId="6" xfId="0" applyNumberFormat="1" applyFont="1" applyFill="1" applyBorder="1" applyAlignment="1">
      <alignment horizontal="center" vertical="center"/>
    </xf>
    <xf numFmtId="0" fontId="30" fillId="26" borderId="7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8" fillId="3" borderId="1" xfId="0" applyFont="1" applyFill="1" applyBorder="1" applyAlignment="1">
      <alignment horizontal="center" vertical="center"/>
    </xf>
    <xf numFmtId="14" fontId="28" fillId="3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7" fillId="27" borderId="16" xfId="0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7" fillId="27" borderId="7" xfId="0" applyFont="1" applyFill="1" applyBorder="1" applyAlignment="1">
      <alignment horizontal="center" vertical="center"/>
    </xf>
    <xf numFmtId="0" fontId="31" fillId="14" borderId="1" xfId="0" applyFont="1" applyFill="1" applyBorder="1" applyAlignment="1">
      <alignment horizontal="center" vertical="center"/>
    </xf>
    <xf numFmtId="0" fontId="27" fillId="15" borderId="16" xfId="0" applyFont="1" applyFill="1" applyBorder="1" applyAlignment="1">
      <alignment vertical="center"/>
    </xf>
    <xf numFmtId="0" fontId="28" fillId="15" borderId="6" xfId="0" applyFont="1" applyFill="1" applyBorder="1" applyAlignment="1">
      <alignment vertical="center"/>
    </xf>
    <xf numFmtId="0" fontId="28" fillId="15" borderId="7" xfId="0" applyFont="1" applyFill="1" applyBorder="1" applyAlignment="1">
      <alignment vertical="center"/>
    </xf>
    <xf numFmtId="0" fontId="30" fillId="15" borderId="6" xfId="0" applyFont="1" applyFill="1" applyBorder="1" applyAlignment="1">
      <alignment vertical="center"/>
    </xf>
    <xf numFmtId="0" fontId="30" fillId="15" borderId="7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FAFE7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0" sqref="H50"/>
    </sheetView>
  </sheetViews>
  <sheetFormatPr defaultColWidth="10.33203125" defaultRowHeight="16.5" customHeight="1" x14ac:dyDescent="0.3"/>
  <cols>
    <col min="1" max="1" width="7.33203125" style="75" customWidth="1"/>
    <col min="2" max="2" width="7.33203125" style="76" customWidth="1"/>
    <col min="3" max="5" width="7.33203125" style="57" customWidth="1"/>
    <col min="6" max="20" width="10.33203125" style="57"/>
    <col min="21" max="21" width="10.33203125" style="57" customWidth="1"/>
    <col min="22" max="22" width="10.33203125" style="57"/>
    <col min="23" max="23" width="10.33203125" style="57" customWidth="1"/>
    <col min="24" max="24" width="10.33203125" style="57"/>
    <col min="25" max="25" width="10.33203125" style="57" customWidth="1"/>
    <col min="26" max="26" width="10.33203125" style="57"/>
    <col min="27" max="27" width="10.33203125" style="57" customWidth="1"/>
    <col min="28" max="28" width="10.33203125" style="57"/>
    <col min="29" max="29" width="10.33203125" style="57" customWidth="1"/>
    <col min="30" max="30" width="10.33203125" style="57"/>
    <col min="31" max="31" width="10.33203125" style="57" customWidth="1"/>
    <col min="32" max="32" width="10.33203125" style="57"/>
    <col min="33" max="33" width="10.33203125" style="57" customWidth="1"/>
    <col min="34" max="34" width="10.33203125" style="57"/>
    <col min="35" max="35" width="10.33203125" style="57" customWidth="1"/>
    <col min="36" max="36" width="10.33203125" style="57"/>
    <col min="37" max="37" width="10.33203125" style="57" customWidth="1"/>
    <col min="38" max="16384" width="10.33203125" style="57"/>
  </cols>
  <sheetData>
    <row r="1" spans="1:41" s="34" customFormat="1" ht="17.7" customHeight="1" x14ac:dyDescent="0.3">
      <c r="A1" s="153" t="s">
        <v>32</v>
      </c>
      <c r="B1" s="154"/>
      <c r="C1" s="155" t="s">
        <v>33</v>
      </c>
      <c r="D1" s="156"/>
      <c r="E1" s="157" t="s">
        <v>36</v>
      </c>
      <c r="F1" s="158"/>
      <c r="G1" s="159" t="s">
        <v>5</v>
      </c>
      <c r="H1" s="160"/>
      <c r="I1" s="161" t="s">
        <v>34</v>
      </c>
      <c r="J1" s="162"/>
      <c r="K1" s="151" t="s">
        <v>35</v>
      </c>
      <c r="L1" s="152"/>
    </row>
    <row r="2" spans="1:41" ht="14.1" customHeight="1" x14ac:dyDescent="0.3">
      <c r="A2" s="144" t="s">
        <v>80</v>
      </c>
      <c r="B2" s="145"/>
      <c r="C2" s="145"/>
      <c r="D2" s="145"/>
      <c r="E2" s="146"/>
      <c r="F2" s="125" t="s">
        <v>59</v>
      </c>
      <c r="G2" s="52">
        <v>43627</v>
      </c>
      <c r="H2" s="52">
        <v>43628</v>
      </c>
      <c r="I2" s="52">
        <v>43629</v>
      </c>
      <c r="J2" s="52">
        <v>43630</v>
      </c>
      <c r="K2" s="52">
        <v>43633</v>
      </c>
      <c r="L2" s="52">
        <v>43634</v>
      </c>
      <c r="M2" s="52">
        <v>43635</v>
      </c>
      <c r="N2" s="52">
        <v>43636</v>
      </c>
      <c r="O2" s="52">
        <v>43637</v>
      </c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</row>
    <row r="3" spans="1:41" ht="14.1" customHeight="1" x14ac:dyDescent="0.3">
      <c r="A3" s="147" t="s">
        <v>70</v>
      </c>
      <c r="B3" s="148"/>
      <c r="C3" s="148"/>
      <c r="D3" s="149" t="s">
        <v>60</v>
      </c>
      <c r="E3" s="150"/>
      <c r="F3" s="126"/>
      <c r="G3" s="55" t="s">
        <v>12</v>
      </c>
      <c r="H3" s="53" t="s">
        <v>13</v>
      </c>
      <c r="I3" s="53" t="s">
        <v>14</v>
      </c>
      <c r="J3" s="53" t="s">
        <v>15</v>
      </c>
      <c r="K3" s="53" t="s">
        <v>16</v>
      </c>
      <c r="L3" s="53" t="s">
        <v>17</v>
      </c>
      <c r="M3" s="53" t="s">
        <v>18</v>
      </c>
      <c r="N3" s="53" t="s">
        <v>19</v>
      </c>
      <c r="O3" s="53" t="s">
        <v>20</v>
      </c>
      <c r="P3" s="53" t="s">
        <v>21</v>
      </c>
      <c r="Q3" s="53" t="s">
        <v>22</v>
      </c>
      <c r="R3" s="53" t="s">
        <v>23</v>
      </c>
      <c r="S3" s="53" t="s">
        <v>24</v>
      </c>
      <c r="T3" s="53" t="s">
        <v>25</v>
      </c>
      <c r="U3" s="53" t="s">
        <v>26</v>
      </c>
      <c r="V3" s="53" t="s">
        <v>27</v>
      </c>
      <c r="W3" s="53" t="s">
        <v>28</v>
      </c>
      <c r="X3" s="53" t="s">
        <v>29</v>
      </c>
      <c r="Y3" s="53" t="s">
        <v>30</v>
      </c>
      <c r="Z3" s="53" t="s">
        <v>37</v>
      </c>
      <c r="AA3" s="53" t="s">
        <v>38</v>
      </c>
      <c r="AB3" s="53" t="s">
        <v>39</v>
      </c>
      <c r="AC3" s="53" t="s">
        <v>40</v>
      </c>
      <c r="AD3" s="53" t="s">
        <v>41</v>
      </c>
      <c r="AE3" s="53" t="s">
        <v>42</v>
      </c>
      <c r="AF3" s="53" t="s">
        <v>43</v>
      </c>
      <c r="AG3" s="53" t="s">
        <v>44</v>
      </c>
      <c r="AH3" s="53" t="s">
        <v>45</v>
      </c>
      <c r="AI3" s="53" t="s">
        <v>46</v>
      </c>
      <c r="AJ3" s="53" t="s">
        <v>47</v>
      </c>
      <c r="AK3" s="53" t="s">
        <v>48</v>
      </c>
      <c r="AL3" s="53" t="s">
        <v>49</v>
      </c>
      <c r="AM3" s="53" t="s">
        <v>50</v>
      </c>
      <c r="AN3" s="53" t="s">
        <v>51</v>
      </c>
      <c r="AO3" s="53" t="s">
        <v>52</v>
      </c>
    </row>
    <row r="4" spans="1:41" s="62" customFormat="1" ht="14.1" customHeight="1" x14ac:dyDescent="0.3">
      <c r="A4" s="118"/>
      <c r="B4" s="98"/>
      <c r="C4" s="99"/>
      <c r="D4" s="115" t="s">
        <v>68</v>
      </c>
      <c r="E4" s="114"/>
      <c r="F4" s="94" t="s">
        <v>55</v>
      </c>
      <c r="G4" s="58">
        <v>0.56999999999999995</v>
      </c>
      <c r="H4" s="58">
        <v>0.61</v>
      </c>
      <c r="I4" s="58">
        <v>0.59499999999999997</v>
      </c>
      <c r="J4" s="58">
        <v>0.59499999999999997</v>
      </c>
      <c r="K4" s="58">
        <v>0.57999999999999996</v>
      </c>
      <c r="L4" s="58">
        <v>0.56499999999999995</v>
      </c>
      <c r="M4" s="58">
        <v>0.57499999999999996</v>
      </c>
      <c r="N4" s="58">
        <v>0.58499999999999996</v>
      </c>
      <c r="O4" s="58">
        <v>0.57499999999999996</v>
      </c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3" customFormat="1" ht="13.2" customHeight="1" x14ac:dyDescent="0.3">
      <c r="A5" s="119"/>
      <c r="B5" s="99"/>
      <c r="C5" s="100" t="s">
        <v>71</v>
      </c>
      <c r="D5" s="101">
        <v>0.7</v>
      </c>
      <c r="E5" s="109" t="e">
        <f>SUM((D5-B7)/B7)</f>
        <v>#DIV/0!</v>
      </c>
      <c r="F5" s="94" t="s">
        <v>53</v>
      </c>
      <c r="G5" s="54">
        <v>0.61</v>
      </c>
      <c r="H5" s="56">
        <v>0.62</v>
      </c>
      <c r="I5" s="54">
        <v>0.60499999999999998</v>
      </c>
      <c r="J5" s="54">
        <v>0.60499999999999998</v>
      </c>
      <c r="K5" s="54">
        <v>0.59</v>
      </c>
      <c r="L5" s="54">
        <v>0.57999999999999996</v>
      </c>
      <c r="M5" s="54">
        <v>0.60499999999999998</v>
      </c>
      <c r="N5" s="54">
        <v>0.58499999999999996</v>
      </c>
      <c r="O5" s="54">
        <v>0.59</v>
      </c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1" s="63" customFormat="1" ht="14.1" customHeight="1" x14ac:dyDescent="0.3">
      <c r="A6" s="120"/>
      <c r="B6" s="113"/>
      <c r="C6" s="100" t="s">
        <v>72</v>
      </c>
      <c r="D6" s="101">
        <v>0.63</v>
      </c>
      <c r="E6" s="109" t="e">
        <f>SUM((D6-B7)/B7)</f>
        <v>#DIV/0!</v>
      </c>
      <c r="F6" s="94" t="s">
        <v>54</v>
      </c>
      <c r="G6" s="54">
        <v>0.56999999999999995</v>
      </c>
      <c r="H6" s="54">
        <v>0.59499999999999997</v>
      </c>
      <c r="I6" s="54">
        <v>0.59</v>
      </c>
      <c r="J6" s="54">
        <v>0.57999999999999996</v>
      </c>
      <c r="K6" s="54">
        <v>0.56999999999999995</v>
      </c>
      <c r="L6" s="54">
        <v>0.56499999999999995</v>
      </c>
      <c r="M6" s="54">
        <v>0.56999999999999995</v>
      </c>
      <c r="N6" s="54">
        <v>0.57499999999999996</v>
      </c>
      <c r="O6" s="54">
        <v>0.56999999999999995</v>
      </c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7" spans="1:41" s="63" customFormat="1" ht="14.1" customHeight="1" thickBot="1" x14ac:dyDescent="0.35">
      <c r="A7" s="121" t="s">
        <v>58</v>
      </c>
      <c r="B7" s="106"/>
      <c r="C7" s="99"/>
      <c r="D7" s="99"/>
      <c r="E7" s="110"/>
      <c r="F7" s="94" t="s">
        <v>67</v>
      </c>
      <c r="G7" s="58">
        <v>0.61</v>
      </c>
      <c r="H7" s="58">
        <v>0.59499999999999997</v>
      </c>
      <c r="I7" s="58">
        <v>0.59</v>
      </c>
      <c r="J7" s="58">
        <v>0.58499999999999996</v>
      </c>
      <c r="K7" s="58">
        <v>0.56999999999999995</v>
      </c>
      <c r="L7" s="58">
        <v>0.57499999999999996</v>
      </c>
      <c r="M7" s="58">
        <v>0.58499999999999996</v>
      </c>
      <c r="N7" s="58">
        <v>0.57999999999999996</v>
      </c>
      <c r="O7" s="58">
        <v>0.56999999999999995</v>
      </c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66" customFormat="1" ht="14.1" customHeight="1" x14ac:dyDescent="0.3">
      <c r="A8" s="121"/>
      <c r="B8" s="106"/>
      <c r="C8" s="102"/>
      <c r="D8" s="102"/>
      <c r="E8" s="111"/>
      <c r="F8" s="95" t="s">
        <v>56</v>
      </c>
      <c r="G8" s="65">
        <f>(G4+G7)/2</f>
        <v>0.59</v>
      </c>
      <c r="H8" s="65">
        <f t="shared" ref="H8:AO8" si="0">G8</f>
        <v>0.59</v>
      </c>
      <c r="I8" s="65">
        <f t="shared" si="0"/>
        <v>0.59</v>
      </c>
      <c r="J8" s="65">
        <f t="shared" si="0"/>
        <v>0.59</v>
      </c>
      <c r="K8" s="65">
        <f t="shared" si="0"/>
        <v>0.59</v>
      </c>
      <c r="L8" s="65">
        <f t="shared" si="0"/>
        <v>0.59</v>
      </c>
      <c r="M8" s="65">
        <f t="shared" si="0"/>
        <v>0.59</v>
      </c>
      <c r="N8" s="65">
        <f t="shared" si="0"/>
        <v>0.59</v>
      </c>
      <c r="O8" s="65">
        <f t="shared" si="0"/>
        <v>0.59</v>
      </c>
      <c r="P8" s="65">
        <f t="shared" si="0"/>
        <v>0.59</v>
      </c>
      <c r="Q8" s="65">
        <f t="shared" si="0"/>
        <v>0.59</v>
      </c>
      <c r="R8" s="65">
        <f t="shared" si="0"/>
        <v>0.59</v>
      </c>
      <c r="S8" s="65">
        <f t="shared" si="0"/>
        <v>0.59</v>
      </c>
      <c r="T8" s="65">
        <f t="shared" si="0"/>
        <v>0.59</v>
      </c>
      <c r="U8" s="65">
        <f t="shared" si="0"/>
        <v>0.59</v>
      </c>
      <c r="V8" s="65">
        <f t="shared" si="0"/>
        <v>0.59</v>
      </c>
      <c r="W8" s="65">
        <f t="shared" si="0"/>
        <v>0.59</v>
      </c>
      <c r="X8" s="65">
        <f t="shared" si="0"/>
        <v>0.59</v>
      </c>
      <c r="Y8" s="65">
        <f t="shared" si="0"/>
        <v>0.59</v>
      </c>
      <c r="Z8" s="65">
        <f t="shared" si="0"/>
        <v>0.59</v>
      </c>
      <c r="AA8" s="65">
        <f t="shared" si="0"/>
        <v>0.59</v>
      </c>
      <c r="AB8" s="65">
        <f t="shared" si="0"/>
        <v>0.59</v>
      </c>
      <c r="AC8" s="65">
        <f t="shared" si="0"/>
        <v>0.59</v>
      </c>
      <c r="AD8" s="65">
        <f t="shared" si="0"/>
        <v>0.59</v>
      </c>
      <c r="AE8" s="65">
        <f t="shared" si="0"/>
        <v>0.59</v>
      </c>
      <c r="AF8" s="65">
        <f t="shared" si="0"/>
        <v>0.59</v>
      </c>
      <c r="AG8" s="65">
        <f t="shared" si="0"/>
        <v>0.59</v>
      </c>
      <c r="AH8" s="65">
        <f t="shared" si="0"/>
        <v>0.59</v>
      </c>
      <c r="AI8" s="65">
        <f t="shared" si="0"/>
        <v>0.59</v>
      </c>
      <c r="AJ8" s="65">
        <f t="shared" si="0"/>
        <v>0.59</v>
      </c>
      <c r="AK8" s="65">
        <f t="shared" si="0"/>
        <v>0.59</v>
      </c>
      <c r="AL8" s="65">
        <f t="shared" si="0"/>
        <v>0.59</v>
      </c>
      <c r="AM8" s="65">
        <f t="shared" si="0"/>
        <v>0.59</v>
      </c>
      <c r="AN8" s="65">
        <f t="shared" si="0"/>
        <v>0.59</v>
      </c>
      <c r="AO8" s="65">
        <f t="shared" si="0"/>
        <v>0.59</v>
      </c>
    </row>
    <row r="9" spans="1:41" ht="14.1" customHeight="1" x14ac:dyDescent="0.3">
      <c r="A9" s="119"/>
      <c r="B9" s="99"/>
      <c r="C9" s="107" t="s">
        <v>82</v>
      </c>
      <c r="D9" s="103">
        <v>0.57999999999999996</v>
      </c>
      <c r="E9" s="108">
        <f>SUM((B7-D9)/(D9))</f>
        <v>-1</v>
      </c>
      <c r="F9" s="96" t="s">
        <v>57</v>
      </c>
      <c r="G9" s="68">
        <v>133484</v>
      </c>
      <c r="H9" s="69">
        <v>37956</v>
      </c>
      <c r="I9" s="69">
        <v>14753</v>
      </c>
      <c r="J9" s="69">
        <v>32773</v>
      </c>
      <c r="K9" s="69">
        <v>18388</v>
      </c>
      <c r="L9" s="69">
        <v>10893</v>
      </c>
      <c r="M9" s="69">
        <v>46347</v>
      </c>
      <c r="N9" s="69">
        <v>10225</v>
      </c>
      <c r="O9" s="69">
        <v>29466</v>
      </c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</row>
    <row r="10" spans="1:41" s="63" customFormat="1" ht="14.1" customHeight="1" x14ac:dyDescent="0.3">
      <c r="A10" s="119"/>
      <c r="B10" s="99"/>
      <c r="C10" s="107" t="s">
        <v>83</v>
      </c>
      <c r="D10" s="103"/>
      <c r="E10" s="108"/>
      <c r="F10" s="97" t="s">
        <v>58</v>
      </c>
      <c r="G10" s="71"/>
      <c r="H10" s="71"/>
      <c r="I10" s="71"/>
      <c r="J10" s="74"/>
      <c r="K10" s="78"/>
      <c r="L10" s="78"/>
      <c r="M10" s="78"/>
      <c r="N10" s="78"/>
      <c r="O10" s="78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</row>
    <row r="11" spans="1:41" s="66" customFormat="1" ht="14.1" customHeight="1" x14ac:dyDescent="0.3">
      <c r="A11" s="122"/>
      <c r="B11" s="104"/>
      <c r="C11" s="105"/>
      <c r="D11" s="116" t="s">
        <v>69</v>
      </c>
      <c r="E11" s="112"/>
      <c r="F11" s="35" t="s">
        <v>65</v>
      </c>
      <c r="G11" s="36">
        <f t="shared" ref="G11:AO11" si="1">SUM(G8*105%)</f>
        <v>0.61949999999999994</v>
      </c>
      <c r="H11" s="36">
        <f t="shared" si="1"/>
        <v>0.61949999999999994</v>
      </c>
      <c r="I11" s="36">
        <f t="shared" si="1"/>
        <v>0.61949999999999994</v>
      </c>
      <c r="J11" s="36">
        <f t="shared" si="1"/>
        <v>0.61949999999999994</v>
      </c>
      <c r="K11" s="36">
        <f t="shared" si="1"/>
        <v>0.61949999999999994</v>
      </c>
      <c r="L11" s="36">
        <f t="shared" si="1"/>
        <v>0.61949999999999994</v>
      </c>
      <c r="M11" s="36">
        <f t="shared" si="1"/>
        <v>0.61949999999999994</v>
      </c>
      <c r="N11" s="36">
        <f t="shared" si="1"/>
        <v>0.61949999999999994</v>
      </c>
      <c r="O11" s="36">
        <f t="shared" si="1"/>
        <v>0.61949999999999994</v>
      </c>
      <c r="P11" s="36">
        <f t="shared" si="1"/>
        <v>0.61949999999999994</v>
      </c>
      <c r="Q11" s="36">
        <f t="shared" si="1"/>
        <v>0.61949999999999994</v>
      </c>
      <c r="R11" s="36">
        <f t="shared" si="1"/>
        <v>0.61949999999999994</v>
      </c>
      <c r="S11" s="36">
        <f t="shared" si="1"/>
        <v>0.61949999999999994</v>
      </c>
      <c r="T11" s="36">
        <f t="shared" si="1"/>
        <v>0.61949999999999994</v>
      </c>
      <c r="U11" s="36">
        <f t="shared" si="1"/>
        <v>0.61949999999999994</v>
      </c>
      <c r="V11" s="36">
        <f t="shared" si="1"/>
        <v>0.61949999999999994</v>
      </c>
      <c r="W11" s="36">
        <f t="shared" si="1"/>
        <v>0.61949999999999994</v>
      </c>
      <c r="X11" s="36">
        <f t="shared" si="1"/>
        <v>0.61949999999999994</v>
      </c>
      <c r="Y11" s="36">
        <f t="shared" si="1"/>
        <v>0.61949999999999994</v>
      </c>
      <c r="Z11" s="36">
        <f t="shared" si="1"/>
        <v>0.61949999999999994</v>
      </c>
      <c r="AA11" s="36">
        <f t="shared" si="1"/>
        <v>0.61949999999999994</v>
      </c>
      <c r="AB11" s="36">
        <f t="shared" si="1"/>
        <v>0.61949999999999994</v>
      </c>
      <c r="AC11" s="36">
        <f t="shared" si="1"/>
        <v>0.61949999999999994</v>
      </c>
      <c r="AD11" s="36">
        <f t="shared" si="1"/>
        <v>0.61949999999999994</v>
      </c>
      <c r="AE11" s="36">
        <f t="shared" si="1"/>
        <v>0.61949999999999994</v>
      </c>
      <c r="AF11" s="36">
        <f t="shared" si="1"/>
        <v>0.61949999999999994</v>
      </c>
      <c r="AG11" s="36">
        <f t="shared" si="1"/>
        <v>0.61949999999999994</v>
      </c>
      <c r="AH11" s="36">
        <f t="shared" si="1"/>
        <v>0.61949999999999994</v>
      </c>
      <c r="AI11" s="36">
        <f t="shared" si="1"/>
        <v>0.61949999999999994</v>
      </c>
      <c r="AJ11" s="36">
        <f t="shared" si="1"/>
        <v>0.61949999999999994</v>
      </c>
      <c r="AK11" s="36">
        <f t="shared" si="1"/>
        <v>0.61949999999999994</v>
      </c>
      <c r="AL11" s="36">
        <f t="shared" si="1"/>
        <v>0.61949999999999994</v>
      </c>
      <c r="AM11" s="36">
        <f t="shared" si="1"/>
        <v>0.61949999999999994</v>
      </c>
      <c r="AN11" s="36">
        <f t="shared" si="1"/>
        <v>0.61949999999999994</v>
      </c>
      <c r="AO11" s="36">
        <f t="shared" si="1"/>
        <v>0.61949999999999994</v>
      </c>
    </row>
    <row r="12" spans="1:41" ht="14.1" customHeight="1" x14ac:dyDescent="0.3">
      <c r="A12" s="33"/>
      <c r="B12" s="33"/>
      <c r="C12" s="33"/>
      <c r="D12" s="33"/>
      <c r="E12" s="33"/>
      <c r="F12" s="3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</row>
    <row r="13" spans="1:41" ht="14.1" customHeight="1" x14ac:dyDescent="0.3">
      <c r="A13" s="144" t="s">
        <v>80</v>
      </c>
      <c r="B13" s="145"/>
      <c r="C13" s="145"/>
      <c r="D13" s="145"/>
      <c r="E13" s="146"/>
      <c r="F13" s="125" t="s">
        <v>59</v>
      </c>
      <c r="G13" s="52">
        <v>43629</v>
      </c>
      <c r="H13" s="52">
        <v>43630</v>
      </c>
      <c r="I13" s="52">
        <v>43633</v>
      </c>
      <c r="J13" s="52">
        <v>43634</v>
      </c>
      <c r="K13" s="52">
        <v>43635</v>
      </c>
      <c r="L13" s="52">
        <v>43636</v>
      </c>
      <c r="M13" s="52">
        <v>43637</v>
      </c>
      <c r="N13" s="52">
        <v>43640</v>
      </c>
      <c r="O13" s="52">
        <v>43641</v>
      </c>
      <c r="P13" s="52">
        <v>43642</v>
      </c>
      <c r="Q13" s="52">
        <v>43643</v>
      </c>
      <c r="R13" s="52">
        <v>43644</v>
      </c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</row>
    <row r="14" spans="1:41" ht="14.1" customHeight="1" x14ac:dyDescent="0.3">
      <c r="A14" s="147" t="s">
        <v>70</v>
      </c>
      <c r="B14" s="148"/>
      <c r="C14" s="148"/>
      <c r="D14" s="163" t="s">
        <v>99</v>
      </c>
      <c r="E14" s="150"/>
      <c r="F14" s="126"/>
      <c r="G14" s="55" t="s">
        <v>12</v>
      </c>
      <c r="H14" s="53" t="s">
        <v>13</v>
      </c>
      <c r="I14" s="53" t="s">
        <v>14</v>
      </c>
      <c r="J14" s="53" t="s">
        <v>15</v>
      </c>
      <c r="K14" s="53" t="s">
        <v>16</v>
      </c>
      <c r="L14" s="53" t="s">
        <v>17</v>
      </c>
      <c r="M14" s="53" t="s">
        <v>18</v>
      </c>
      <c r="N14" s="53" t="s">
        <v>19</v>
      </c>
      <c r="O14" s="53" t="s">
        <v>20</v>
      </c>
      <c r="P14" s="53" t="s">
        <v>21</v>
      </c>
      <c r="Q14" s="53" t="s">
        <v>22</v>
      </c>
      <c r="R14" s="53" t="s">
        <v>23</v>
      </c>
      <c r="S14" s="53" t="s">
        <v>24</v>
      </c>
      <c r="T14" s="53" t="s">
        <v>25</v>
      </c>
      <c r="U14" s="53" t="s">
        <v>26</v>
      </c>
      <c r="V14" s="53" t="s">
        <v>27</v>
      </c>
      <c r="W14" s="53" t="s">
        <v>28</v>
      </c>
      <c r="X14" s="53" t="s">
        <v>29</v>
      </c>
      <c r="Y14" s="53" t="s">
        <v>30</v>
      </c>
      <c r="Z14" s="53" t="s">
        <v>37</v>
      </c>
      <c r="AA14" s="53" t="s">
        <v>38</v>
      </c>
      <c r="AB14" s="53" t="s">
        <v>39</v>
      </c>
      <c r="AC14" s="53" t="s">
        <v>40</v>
      </c>
      <c r="AD14" s="53" t="s">
        <v>41</v>
      </c>
      <c r="AE14" s="53" t="s">
        <v>42</v>
      </c>
      <c r="AF14" s="53" t="s">
        <v>43</v>
      </c>
      <c r="AG14" s="53" t="s">
        <v>44</v>
      </c>
      <c r="AH14" s="53" t="s">
        <v>45</v>
      </c>
      <c r="AI14" s="53" t="s">
        <v>46</v>
      </c>
      <c r="AJ14" s="53" t="s">
        <v>47</v>
      </c>
      <c r="AK14" s="53" t="s">
        <v>48</v>
      </c>
      <c r="AL14" s="53" t="s">
        <v>49</v>
      </c>
      <c r="AM14" s="53" t="s">
        <v>50</v>
      </c>
      <c r="AN14" s="53" t="s">
        <v>51</v>
      </c>
      <c r="AO14" s="53" t="s">
        <v>52</v>
      </c>
    </row>
    <row r="15" spans="1:41" s="62" customFormat="1" ht="14.1" customHeight="1" x14ac:dyDescent="0.3">
      <c r="A15" s="118"/>
      <c r="B15" s="98"/>
      <c r="C15" s="99"/>
      <c r="D15" s="115" t="s">
        <v>68</v>
      </c>
      <c r="E15" s="114"/>
      <c r="F15" s="94" t="s">
        <v>55</v>
      </c>
      <c r="G15" s="58">
        <v>0.46</v>
      </c>
      <c r="H15" s="58">
        <v>0.51500000000000001</v>
      </c>
      <c r="I15" s="58">
        <v>0.505</v>
      </c>
      <c r="J15" s="58">
        <v>0.495</v>
      </c>
      <c r="K15" s="58">
        <v>0.48</v>
      </c>
      <c r="L15" s="58">
        <v>0.48499999999999999</v>
      </c>
      <c r="M15" s="58">
        <v>0.51</v>
      </c>
      <c r="N15" s="58">
        <v>0.5</v>
      </c>
      <c r="O15" s="58">
        <v>0.48</v>
      </c>
      <c r="P15" s="58">
        <v>0.48499999999999999</v>
      </c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</row>
    <row r="16" spans="1:41" s="63" customFormat="1" ht="13.2" customHeight="1" x14ac:dyDescent="0.3">
      <c r="A16" s="119"/>
      <c r="B16" s="99"/>
      <c r="C16" s="100" t="s">
        <v>71</v>
      </c>
      <c r="D16" s="101"/>
      <c r="E16" s="109" t="e">
        <f>SUM((D16-B18)/B18)</f>
        <v>#DIV/0!</v>
      </c>
      <c r="F16" s="94" t="s">
        <v>53</v>
      </c>
      <c r="G16" s="56">
        <v>0.51</v>
      </c>
      <c r="H16" s="56">
        <v>0.52500000000000002</v>
      </c>
      <c r="I16" s="54">
        <v>0.51</v>
      </c>
      <c r="J16" s="54">
        <v>0.5</v>
      </c>
      <c r="K16" s="54">
        <v>0.49</v>
      </c>
      <c r="L16" s="54">
        <v>0.505</v>
      </c>
      <c r="M16" s="54">
        <v>0.51500000000000001</v>
      </c>
      <c r="N16" s="54">
        <v>0.5</v>
      </c>
      <c r="O16" s="54">
        <v>0.49</v>
      </c>
      <c r="P16" s="54">
        <v>0.48499999999999999</v>
      </c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</row>
    <row r="17" spans="1:41" s="63" customFormat="1" ht="14.1" customHeight="1" x14ac:dyDescent="0.3">
      <c r="A17" s="120"/>
      <c r="B17" s="113"/>
      <c r="C17" s="100" t="s">
        <v>72</v>
      </c>
      <c r="D17" s="101">
        <v>0.53</v>
      </c>
      <c r="E17" s="109" t="e">
        <f>SUM((D17-B18)/B18)</f>
        <v>#DIV/0!</v>
      </c>
      <c r="F17" s="94" t="s">
        <v>54</v>
      </c>
      <c r="G17" s="54">
        <v>0.46</v>
      </c>
      <c r="H17" s="54">
        <v>0.5</v>
      </c>
      <c r="I17" s="54">
        <v>0.49</v>
      </c>
      <c r="J17" s="54">
        <v>0.47</v>
      </c>
      <c r="K17" s="54">
        <v>0.48</v>
      </c>
      <c r="L17" s="54">
        <v>0.48</v>
      </c>
      <c r="M17" s="54">
        <v>0.49</v>
      </c>
      <c r="N17" s="54">
        <v>0.48</v>
      </c>
      <c r="O17" s="54">
        <v>0.48</v>
      </c>
      <c r="P17" s="54">
        <v>0.47499999999999998</v>
      </c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</row>
    <row r="18" spans="1:41" s="63" customFormat="1" ht="14.1" customHeight="1" thickBot="1" x14ac:dyDescent="0.35">
      <c r="A18" s="121" t="s">
        <v>58</v>
      </c>
      <c r="B18" s="106"/>
      <c r="C18" s="99"/>
      <c r="D18" s="99"/>
      <c r="E18" s="110"/>
      <c r="F18" s="94" t="s">
        <v>67</v>
      </c>
      <c r="G18" s="58">
        <v>0.51</v>
      </c>
      <c r="H18" s="58">
        <v>0.5</v>
      </c>
      <c r="I18" s="58">
        <v>0.495</v>
      </c>
      <c r="J18" s="58">
        <v>0.47499999999999998</v>
      </c>
      <c r="K18" s="58">
        <v>0.48499999999999999</v>
      </c>
      <c r="L18" s="58">
        <v>0.505</v>
      </c>
      <c r="M18" s="58">
        <v>0.49</v>
      </c>
      <c r="N18" s="58">
        <v>0.48</v>
      </c>
      <c r="O18" s="58">
        <v>0.48499999999999999</v>
      </c>
      <c r="P18" s="58">
        <v>0.48</v>
      </c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</row>
    <row r="19" spans="1:41" s="66" customFormat="1" ht="14.1" customHeight="1" x14ac:dyDescent="0.3">
      <c r="A19" s="121"/>
      <c r="B19" s="106"/>
      <c r="C19" s="102"/>
      <c r="D19" s="102"/>
      <c r="E19" s="111"/>
      <c r="F19" s="95" t="s">
        <v>56</v>
      </c>
      <c r="G19" s="65">
        <f>(G15+G18)/2</f>
        <v>0.48499999999999999</v>
      </c>
      <c r="H19" s="65">
        <f t="shared" ref="H19:AO19" si="2">G19</f>
        <v>0.48499999999999999</v>
      </c>
      <c r="I19" s="65">
        <f t="shared" si="2"/>
        <v>0.48499999999999999</v>
      </c>
      <c r="J19" s="65">
        <f t="shared" si="2"/>
        <v>0.48499999999999999</v>
      </c>
      <c r="K19" s="65">
        <f t="shared" si="2"/>
        <v>0.48499999999999999</v>
      </c>
      <c r="L19" s="65">
        <f t="shared" si="2"/>
        <v>0.48499999999999999</v>
      </c>
      <c r="M19" s="65">
        <f t="shared" si="2"/>
        <v>0.48499999999999999</v>
      </c>
      <c r="N19" s="65">
        <f t="shared" si="2"/>
        <v>0.48499999999999999</v>
      </c>
      <c r="O19" s="65">
        <f t="shared" si="2"/>
        <v>0.48499999999999999</v>
      </c>
      <c r="P19" s="65">
        <f t="shared" si="2"/>
        <v>0.48499999999999999</v>
      </c>
      <c r="Q19" s="65">
        <f t="shared" si="2"/>
        <v>0.48499999999999999</v>
      </c>
      <c r="R19" s="65">
        <f t="shared" si="2"/>
        <v>0.48499999999999999</v>
      </c>
      <c r="S19" s="65">
        <f t="shared" si="2"/>
        <v>0.48499999999999999</v>
      </c>
      <c r="T19" s="65">
        <f t="shared" si="2"/>
        <v>0.48499999999999999</v>
      </c>
      <c r="U19" s="65">
        <f t="shared" si="2"/>
        <v>0.48499999999999999</v>
      </c>
      <c r="V19" s="65">
        <f t="shared" si="2"/>
        <v>0.48499999999999999</v>
      </c>
      <c r="W19" s="65">
        <f t="shared" si="2"/>
        <v>0.48499999999999999</v>
      </c>
      <c r="X19" s="65">
        <f t="shared" si="2"/>
        <v>0.48499999999999999</v>
      </c>
      <c r="Y19" s="65">
        <f t="shared" si="2"/>
        <v>0.48499999999999999</v>
      </c>
      <c r="Z19" s="65">
        <f t="shared" si="2"/>
        <v>0.48499999999999999</v>
      </c>
      <c r="AA19" s="65">
        <f t="shared" si="2"/>
        <v>0.48499999999999999</v>
      </c>
      <c r="AB19" s="65">
        <f t="shared" si="2"/>
        <v>0.48499999999999999</v>
      </c>
      <c r="AC19" s="65">
        <f t="shared" si="2"/>
        <v>0.48499999999999999</v>
      </c>
      <c r="AD19" s="65">
        <f t="shared" si="2"/>
        <v>0.48499999999999999</v>
      </c>
      <c r="AE19" s="65">
        <f t="shared" si="2"/>
        <v>0.48499999999999999</v>
      </c>
      <c r="AF19" s="65">
        <f t="shared" si="2"/>
        <v>0.48499999999999999</v>
      </c>
      <c r="AG19" s="65">
        <f t="shared" si="2"/>
        <v>0.48499999999999999</v>
      </c>
      <c r="AH19" s="65">
        <f t="shared" si="2"/>
        <v>0.48499999999999999</v>
      </c>
      <c r="AI19" s="65">
        <f t="shared" si="2"/>
        <v>0.48499999999999999</v>
      </c>
      <c r="AJ19" s="65">
        <f t="shared" si="2"/>
        <v>0.48499999999999999</v>
      </c>
      <c r="AK19" s="65">
        <f t="shared" si="2"/>
        <v>0.48499999999999999</v>
      </c>
      <c r="AL19" s="65">
        <f t="shared" si="2"/>
        <v>0.48499999999999999</v>
      </c>
      <c r="AM19" s="65">
        <f t="shared" si="2"/>
        <v>0.48499999999999999</v>
      </c>
      <c r="AN19" s="65">
        <f t="shared" si="2"/>
        <v>0.48499999999999999</v>
      </c>
      <c r="AO19" s="65">
        <f t="shared" si="2"/>
        <v>0.48499999999999999</v>
      </c>
    </row>
    <row r="20" spans="1:41" ht="14.1" customHeight="1" x14ac:dyDescent="0.3">
      <c r="A20" s="119"/>
      <c r="B20" s="99"/>
      <c r="C20" s="107" t="s">
        <v>82</v>
      </c>
      <c r="D20" s="103">
        <v>0.48</v>
      </c>
      <c r="E20" s="108">
        <f>SUM((B18-D20)/(D20))</f>
        <v>-1</v>
      </c>
      <c r="F20" s="96" t="s">
        <v>57</v>
      </c>
      <c r="G20" s="68">
        <v>54375</v>
      </c>
      <c r="H20" s="69">
        <v>46770</v>
      </c>
      <c r="I20" s="69">
        <v>9588</v>
      </c>
      <c r="J20" s="69">
        <v>17506</v>
      </c>
      <c r="K20" s="69">
        <v>14076</v>
      </c>
      <c r="L20" s="68">
        <v>26976</v>
      </c>
      <c r="M20" s="69">
        <v>25316</v>
      </c>
      <c r="N20" s="69">
        <v>5346</v>
      </c>
      <c r="O20" s="69">
        <v>6059</v>
      </c>
      <c r="P20" s="69">
        <v>5459</v>
      </c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 s="63" customFormat="1" ht="14.1" customHeight="1" x14ac:dyDescent="0.3">
      <c r="A21" s="119"/>
      <c r="B21" s="99"/>
      <c r="C21" s="107" t="s">
        <v>83</v>
      </c>
      <c r="D21" s="103"/>
      <c r="E21" s="108"/>
      <c r="F21" s="97" t="s">
        <v>58</v>
      </c>
      <c r="G21" s="71"/>
      <c r="H21" s="71"/>
      <c r="I21" s="71"/>
      <c r="J21" s="74"/>
      <c r="K21" s="71"/>
      <c r="L21" s="71"/>
      <c r="M21" s="71"/>
      <c r="N21" s="74"/>
      <c r="O21" s="78"/>
      <c r="P21" s="78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</row>
    <row r="22" spans="1:41" s="66" customFormat="1" ht="14.1" customHeight="1" x14ac:dyDescent="0.3">
      <c r="A22" s="122"/>
      <c r="B22" s="104"/>
      <c r="C22" s="105"/>
      <c r="D22" s="116" t="s">
        <v>69</v>
      </c>
      <c r="E22" s="112"/>
      <c r="F22" s="35" t="s">
        <v>65</v>
      </c>
      <c r="G22" s="36">
        <f t="shared" ref="G22:AO22" si="3">SUM(G19*105%)</f>
        <v>0.50924999999999998</v>
      </c>
      <c r="H22" s="36">
        <f t="shared" si="3"/>
        <v>0.50924999999999998</v>
      </c>
      <c r="I22" s="36">
        <f t="shared" si="3"/>
        <v>0.50924999999999998</v>
      </c>
      <c r="J22" s="36">
        <f t="shared" si="3"/>
        <v>0.50924999999999998</v>
      </c>
      <c r="K22" s="36">
        <f t="shared" si="3"/>
        <v>0.50924999999999998</v>
      </c>
      <c r="L22" s="36">
        <f t="shared" si="3"/>
        <v>0.50924999999999998</v>
      </c>
      <c r="M22" s="36">
        <f t="shared" si="3"/>
        <v>0.50924999999999998</v>
      </c>
      <c r="N22" s="36">
        <f t="shared" si="3"/>
        <v>0.50924999999999998</v>
      </c>
      <c r="O22" s="36">
        <f t="shared" si="3"/>
        <v>0.50924999999999998</v>
      </c>
      <c r="P22" s="36">
        <f t="shared" si="3"/>
        <v>0.50924999999999998</v>
      </c>
      <c r="Q22" s="36">
        <f t="shared" si="3"/>
        <v>0.50924999999999998</v>
      </c>
      <c r="R22" s="36">
        <f t="shared" si="3"/>
        <v>0.50924999999999998</v>
      </c>
      <c r="S22" s="36">
        <f t="shared" si="3"/>
        <v>0.50924999999999998</v>
      </c>
      <c r="T22" s="36">
        <f t="shared" si="3"/>
        <v>0.50924999999999998</v>
      </c>
      <c r="U22" s="36">
        <f t="shared" si="3"/>
        <v>0.50924999999999998</v>
      </c>
      <c r="V22" s="36">
        <f t="shared" si="3"/>
        <v>0.50924999999999998</v>
      </c>
      <c r="W22" s="36">
        <f t="shared" si="3"/>
        <v>0.50924999999999998</v>
      </c>
      <c r="X22" s="36">
        <f t="shared" si="3"/>
        <v>0.50924999999999998</v>
      </c>
      <c r="Y22" s="36">
        <f t="shared" si="3"/>
        <v>0.50924999999999998</v>
      </c>
      <c r="Z22" s="36">
        <f t="shared" si="3"/>
        <v>0.50924999999999998</v>
      </c>
      <c r="AA22" s="36">
        <f t="shared" si="3"/>
        <v>0.50924999999999998</v>
      </c>
      <c r="AB22" s="36">
        <f t="shared" si="3"/>
        <v>0.50924999999999998</v>
      </c>
      <c r="AC22" s="36">
        <f t="shared" si="3"/>
        <v>0.50924999999999998</v>
      </c>
      <c r="AD22" s="36">
        <f t="shared" si="3"/>
        <v>0.50924999999999998</v>
      </c>
      <c r="AE22" s="36">
        <f t="shared" si="3"/>
        <v>0.50924999999999998</v>
      </c>
      <c r="AF22" s="36">
        <f t="shared" si="3"/>
        <v>0.50924999999999998</v>
      </c>
      <c r="AG22" s="36">
        <f t="shared" si="3"/>
        <v>0.50924999999999998</v>
      </c>
      <c r="AH22" s="36">
        <f t="shared" si="3"/>
        <v>0.50924999999999998</v>
      </c>
      <c r="AI22" s="36">
        <f t="shared" si="3"/>
        <v>0.50924999999999998</v>
      </c>
      <c r="AJ22" s="36">
        <f t="shared" si="3"/>
        <v>0.50924999999999998</v>
      </c>
      <c r="AK22" s="36">
        <f t="shared" si="3"/>
        <v>0.50924999999999998</v>
      </c>
      <c r="AL22" s="36">
        <f t="shared" si="3"/>
        <v>0.50924999999999998</v>
      </c>
      <c r="AM22" s="36">
        <f t="shared" si="3"/>
        <v>0.50924999999999998</v>
      </c>
      <c r="AN22" s="36">
        <f t="shared" si="3"/>
        <v>0.50924999999999998</v>
      </c>
      <c r="AO22" s="36">
        <f t="shared" si="3"/>
        <v>0.50924999999999998</v>
      </c>
    </row>
    <row r="23" spans="1:41" ht="14.1" customHeight="1" x14ac:dyDescent="0.3">
      <c r="A23" s="33"/>
      <c r="B23" s="33"/>
      <c r="C23" s="33"/>
      <c r="D23" s="33"/>
      <c r="E23" s="33"/>
      <c r="F23" s="3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</row>
    <row r="24" spans="1:41" ht="14.1" customHeight="1" x14ac:dyDescent="0.3">
      <c r="A24" s="144" t="s">
        <v>80</v>
      </c>
      <c r="B24" s="145"/>
      <c r="C24" s="145"/>
      <c r="D24" s="145"/>
      <c r="E24" s="146"/>
      <c r="F24" s="125" t="s">
        <v>59</v>
      </c>
      <c r="G24" s="52">
        <v>43636</v>
      </c>
      <c r="H24" s="52">
        <v>43637</v>
      </c>
      <c r="I24" s="52">
        <v>43640</v>
      </c>
      <c r="J24" s="52">
        <v>43641</v>
      </c>
      <c r="K24" s="52">
        <v>43642</v>
      </c>
      <c r="L24" s="52">
        <v>43643</v>
      </c>
      <c r="M24" s="52">
        <v>43644</v>
      </c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</row>
    <row r="25" spans="1:41" ht="14.1" customHeight="1" x14ac:dyDescent="0.3">
      <c r="A25" s="147" t="s">
        <v>70</v>
      </c>
      <c r="B25" s="148"/>
      <c r="C25" s="148"/>
      <c r="D25" s="164" t="s">
        <v>102</v>
      </c>
      <c r="E25" s="150"/>
      <c r="F25" s="126"/>
      <c r="G25" s="55" t="s">
        <v>12</v>
      </c>
      <c r="H25" s="53" t="s">
        <v>13</v>
      </c>
      <c r="I25" s="53" t="s">
        <v>14</v>
      </c>
      <c r="J25" s="53" t="s">
        <v>15</v>
      </c>
      <c r="K25" s="53" t="s">
        <v>16</v>
      </c>
      <c r="L25" s="53" t="s">
        <v>17</v>
      </c>
      <c r="M25" s="53" t="s">
        <v>18</v>
      </c>
      <c r="N25" s="53" t="s">
        <v>19</v>
      </c>
      <c r="O25" s="53" t="s">
        <v>20</v>
      </c>
      <c r="P25" s="53" t="s">
        <v>21</v>
      </c>
      <c r="Q25" s="53" t="s">
        <v>22</v>
      </c>
      <c r="R25" s="53" t="s">
        <v>23</v>
      </c>
      <c r="S25" s="53" t="s">
        <v>24</v>
      </c>
      <c r="T25" s="53" t="s">
        <v>25</v>
      </c>
      <c r="U25" s="53" t="s">
        <v>26</v>
      </c>
      <c r="V25" s="53" t="s">
        <v>27</v>
      </c>
      <c r="W25" s="53" t="s">
        <v>28</v>
      </c>
      <c r="X25" s="53" t="s">
        <v>29</v>
      </c>
      <c r="Y25" s="53" t="s">
        <v>30</v>
      </c>
      <c r="Z25" s="53" t="s">
        <v>37</v>
      </c>
      <c r="AA25" s="53" t="s">
        <v>38</v>
      </c>
      <c r="AB25" s="53" t="s">
        <v>39</v>
      </c>
      <c r="AC25" s="53" t="s">
        <v>40</v>
      </c>
      <c r="AD25" s="53" t="s">
        <v>41</v>
      </c>
      <c r="AE25" s="53" t="s">
        <v>42</v>
      </c>
      <c r="AF25" s="53" t="s">
        <v>43</v>
      </c>
      <c r="AG25" s="53" t="s">
        <v>44</v>
      </c>
      <c r="AH25" s="53" t="s">
        <v>45</v>
      </c>
      <c r="AI25" s="53" t="s">
        <v>46</v>
      </c>
      <c r="AJ25" s="53" t="s">
        <v>47</v>
      </c>
      <c r="AK25" s="53" t="s">
        <v>48</v>
      </c>
      <c r="AL25" s="53" t="s">
        <v>49</v>
      </c>
      <c r="AM25" s="53" t="s">
        <v>50</v>
      </c>
      <c r="AN25" s="53" t="s">
        <v>51</v>
      </c>
      <c r="AO25" s="53" t="s">
        <v>52</v>
      </c>
    </row>
    <row r="26" spans="1:41" s="62" customFormat="1" ht="14.1" customHeight="1" x14ac:dyDescent="0.3">
      <c r="A26" s="118"/>
      <c r="B26" s="98"/>
      <c r="C26" s="99"/>
      <c r="D26" s="115" t="s">
        <v>68</v>
      </c>
      <c r="E26" s="114"/>
      <c r="F26" s="94" t="s">
        <v>55</v>
      </c>
      <c r="G26" s="58">
        <v>0.83</v>
      </c>
      <c r="H26" s="58">
        <v>0.97</v>
      </c>
      <c r="I26" s="58">
        <v>0.88</v>
      </c>
      <c r="J26" s="58">
        <v>0.83499999999999996</v>
      </c>
      <c r="K26" s="58">
        <v>0.81499999999999995</v>
      </c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</row>
    <row r="27" spans="1:41" s="63" customFormat="1" ht="13.2" customHeight="1" x14ac:dyDescent="0.3">
      <c r="A27" s="119"/>
      <c r="B27" s="99"/>
      <c r="C27" s="100" t="s">
        <v>71</v>
      </c>
      <c r="D27" s="101"/>
      <c r="E27" s="109" t="e">
        <f>SUM((D27-B29)/B29)</f>
        <v>#DIV/0!</v>
      </c>
      <c r="F27" s="94" t="s">
        <v>53</v>
      </c>
      <c r="G27" s="56">
        <v>0.96</v>
      </c>
      <c r="H27" s="56">
        <v>0.98</v>
      </c>
      <c r="I27" s="54">
        <v>0.88</v>
      </c>
      <c r="J27" s="54">
        <v>0.83499999999999996</v>
      </c>
      <c r="K27" s="54">
        <v>0.81499999999999995</v>
      </c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</row>
    <row r="28" spans="1:41" s="63" customFormat="1" ht="14.1" customHeight="1" x14ac:dyDescent="0.3">
      <c r="A28" s="120"/>
      <c r="B28" s="113"/>
      <c r="C28" s="100" t="s">
        <v>72</v>
      </c>
      <c r="D28" s="101">
        <v>0.99</v>
      </c>
      <c r="E28" s="109" t="e">
        <f>SUM((D28-B29)/B29)</f>
        <v>#DIV/0!</v>
      </c>
      <c r="F28" s="94" t="s">
        <v>54</v>
      </c>
      <c r="G28" s="54">
        <v>0.80500000000000005</v>
      </c>
      <c r="H28" s="54">
        <v>0.875</v>
      </c>
      <c r="I28" s="54">
        <v>0.80500000000000005</v>
      </c>
      <c r="J28" s="54">
        <v>0.81499999999999995</v>
      </c>
      <c r="K28" s="54">
        <v>0.77500000000000002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</row>
    <row r="29" spans="1:41" s="63" customFormat="1" ht="14.1" customHeight="1" thickBot="1" x14ac:dyDescent="0.35">
      <c r="A29" s="121" t="s">
        <v>58</v>
      </c>
      <c r="B29" s="106"/>
      <c r="C29" s="99"/>
      <c r="D29" s="99"/>
      <c r="E29" s="110"/>
      <c r="F29" s="94" t="s">
        <v>67</v>
      </c>
      <c r="G29" s="58">
        <v>0.92</v>
      </c>
      <c r="H29" s="58">
        <v>0.88500000000000001</v>
      </c>
      <c r="I29" s="58">
        <v>0.84</v>
      </c>
      <c r="J29" s="58">
        <v>0.82499999999999996</v>
      </c>
      <c r="K29" s="58">
        <v>0.78500000000000003</v>
      </c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</row>
    <row r="30" spans="1:41" s="66" customFormat="1" ht="14.1" customHeight="1" x14ac:dyDescent="0.3">
      <c r="A30" s="121"/>
      <c r="B30" s="106"/>
      <c r="C30" s="102"/>
      <c r="D30" s="102"/>
      <c r="E30" s="111"/>
      <c r="F30" s="95" t="s">
        <v>56</v>
      </c>
      <c r="G30" s="65">
        <f>(G26+G29)/2</f>
        <v>0.875</v>
      </c>
      <c r="H30" s="65">
        <f t="shared" ref="H30:AO30" si="4">G30</f>
        <v>0.875</v>
      </c>
      <c r="I30" s="65">
        <f t="shared" si="4"/>
        <v>0.875</v>
      </c>
      <c r="J30" s="65">
        <f t="shared" si="4"/>
        <v>0.875</v>
      </c>
      <c r="K30" s="65">
        <f t="shared" si="4"/>
        <v>0.875</v>
      </c>
      <c r="L30" s="65">
        <f t="shared" si="4"/>
        <v>0.875</v>
      </c>
      <c r="M30" s="65">
        <f t="shared" si="4"/>
        <v>0.875</v>
      </c>
      <c r="N30" s="65">
        <f t="shared" si="4"/>
        <v>0.875</v>
      </c>
      <c r="O30" s="65">
        <f t="shared" si="4"/>
        <v>0.875</v>
      </c>
      <c r="P30" s="65">
        <f t="shared" si="4"/>
        <v>0.875</v>
      </c>
      <c r="Q30" s="65">
        <f t="shared" si="4"/>
        <v>0.875</v>
      </c>
      <c r="R30" s="65">
        <f t="shared" si="4"/>
        <v>0.875</v>
      </c>
      <c r="S30" s="65">
        <f t="shared" si="4"/>
        <v>0.875</v>
      </c>
      <c r="T30" s="65">
        <f t="shared" si="4"/>
        <v>0.875</v>
      </c>
      <c r="U30" s="65">
        <f t="shared" si="4"/>
        <v>0.875</v>
      </c>
      <c r="V30" s="65">
        <f t="shared" si="4"/>
        <v>0.875</v>
      </c>
      <c r="W30" s="65">
        <f t="shared" si="4"/>
        <v>0.875</v>
      </c>
      <c r="X30" s="65">
        <f t="shared" si="4"/>
        <v>0.875</v>
      </c>
      <c r="Y30" s="65">
        <f t="shared" si="4"/>
        <v>0.875</v>
      </c>
      <c r="Z30" s="65">
        <f t="shared" si="4"/>
        <v>0.875</v>
      </c>
      <c r="AA30" s="65">
        <f t="shared" si="4"/>
        <v>0.875</v>
      </c>
      <c r="AB30" s="65">
        <f t="shared" si="4"/>
        <v>0.875</v>
      </c>
      <c r="AC30" s="65">
        <f t="shared" si="4"/>
        <v>0.875</v>
      </c>
      <c r="AD30" s="65">
        <f t="shared" si="4"/>
        <v>0.875</v>
      </c>
      <c r="AE30" s="65">
        <f t="shared" si="4"/>
        <v>0.875</v>
      </c>
      <c r="AF30" s="65">
        <f t="shared" si="4"/>
        <v>0.875</v>
      </c>
      <c r="AG30" s="65">
        <f t="shared" si="4"/>
        <v>0.875</v>
      </c>
      <c r="AH30" s="65">
        <f t="shared" si="4"/>
        <v>0.875</v>
      </c>
      <c r="AI30" s="65">
        <f t="shared" si="4"/>
        <v>0.875</v>
      </c>
      <c r="AJ30" s="65">
        <f t="shared" si="4"/>
        <v>0.875</v>
      </c>
      <c r="AK30" s="65">
        <f t="shared" si="4"/>
        <v>0.875</v>
      </c>
      <c r="AL30" s="65">
        <f t="shared" si="4"/>
        <v>0.875</v>
      </c>
      <c r="AM30" s="65">
        <f t="shared" si="4"/>
        <v>0.875</v>
      </c>
      <c r="AN30" s="65">
        <f t="shared" si="4"/>
        <v>0.875</v>
      </c>
      <c r="AO30" s="65">
        <f t="shared" si="4"/>
        <v>0.875</v>
      </c>
    </row>
    <row r="31" spans="1:41" ht="14.1" customHeight="1" x14ac:dyDescent="0.3">
      <c r="A31" s="119"/>
      <c r="B31" s="99"/>
      <c r="C31" s="107" t="s">
        <v>82</v>
      </c>
      <c r="D31" s="103">
        <v>0.87</v>
      </c>
      <c r="E31" s="108">
        <f>SUM((B29-D31)/(D31))</f>
        <v>-1</v>
      </c>
      <c r="F31" s="96" t="s">
        <v>57</v>
      </c>
      <c r="G31" s="68">
        <v>43019</v>
      </c>
      <c r="H31" s="69">
        <v>32592</v>
      </c>
      <c r="I31" s="69">
        <v>6909</v>
      </c>
      <c r="J31" s="69">
        <v>3109</v>
      </c>
      <c r="K31" s="69">
        <v>9116</v>
      </c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</row>
    <row r="32" spans="1:41" s="63" customFormat="1" ht="14.1" customHeight="1" x14ac:dyDescent="0.3">
      <c r="A32" s="119"/>
      <c r="B32" s="99"/>
      <c r="C32" s="107" t="s">
        <v>83</v>
      </c>
      <c r="D32" s="103"/>
      <c r="E32" s="108"/>
      <c r="F32" s="97" t="s">
        <v>58</v>
      </c>
      <c r="G32" s="71"/>
      <c r="H32" s="71"/>
      <c r="I32" s="78"/>
      <c r="J32" s="78"/>
      <c r="K32" s="78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</row>
    <row r="33" spans="1:41" s="66" customFormat="1" ht="14.1" customHeight="1" x14ac:dyDescent="0.3">
      <c r="A33" s="122"/>
      <c r="B33" s="104"/>
      <c r="C33" s="105"/>
      <c r="D33" s="116" t="s">
        <v>69</v>
      </c>
      <c r="E33" s="112"/>
      <c r="F33" s="35" t="s">
        <v>65</v>
      </c>
      <c r="G33" s="36">
        <f t="shared" ref="G33:AO33" si="5">SUM(G30*105%)</f>
        <v>0.91875000000000007</v>
      </c>
      <c r="H33" s="36">
        <f t="shared" si="5"/>
        <v>0.91875000000000007</v>
      </c>
      <c r="I33" s="36">
        <f t="shared" si="5"/>
        <v>0.91875000000000007</v>
      </c>
      <c r="J33" s="36">
        <f t="shared" si="5"/>
        <v>0.91875000000000007</v>
      </c>
      <c r="K33" s="36">
        <f t="shared" si="5"/>
        <v>0.91875000000000007</v>
      </c>
      <c r="L33" s="36">
        <f t="shared" si="5"/>
        <v>0.91875000000000007</v>
      </c>
      <c r="M33" s="36">
        <f t="shared" si="5"/>
        <v>0.91875000000000007</v>
      </c>
      <c r="N33" s="36">
        <f t="shared" si="5"/>
        <v>0.91875000000000007</v>
      </c>
      <c r="O33" s="36">
        <f t="shared" si="5"/>
        <v>0.91875000000000007</v>
      </c>
      <c r="P33" s="36">
        <f t="shared" si="5"/>
        <v>0.91875000000000007</v>
      </c>
      <c r="Q33" s="36">
        <f t="shared" si="5"/>
        <v>0.91875000000000007</v>
      </c>
      <c r="R33" s="36">
        <f t="shared" si="5"/>
        <v>0.91875000000000007</v>
      </c>
      <c r="S33" s="36">
        <f t="shared" si="5"/>
        <v>0.91875000000000007</v>
      </c>
      <c r="T33" s="36">
        <f t="shared" si="5"/>
        <v>0.91875000000000007</v>
      </c>
      <c r="U33" s="36">
        <f t="shared" si="5"/>
        <v>0.91875000000000007</v>
      </c>
      <c r="V33" s="36">
        <f t="shared" si="5"/>
        <v>0.91875000000000007</v>
      </c>
      <c r="W33" s="36">
        <f t="shared" si="5"/>
        <v>0.91875000000000007</v>
      </c>
      <c r="X33" s="36">
        <f t="shared" si="5"/>
        <v>0.91875000000000007</v>
      </c>
      <c r="Y33" s="36">
        <f t="shared" si="5"/>
        <v>0.91875000000000007</v>
      </c>
      <c r="Z33" s="36">
        <f t="shared" si="5"/>
        <v>0.91875000000000007</v>
      </c>
      <c r="AA33" s="36">
        <f t="shared" si="5"/>
        <v>0.91875000000000007</v>
      </c>
      <c r="AB33" s="36">
        <f t="shared" si="5"/>
        <v>0.91875000000000007</v>
      </c>
      <c r="AC33" s="36">
        <f t="shared" si="5"/>
        <v>0.91875000000000007</v>
      </c>
      <c r="AD33" s="36">
        <f t="shared" si="5"/>
        <v>0.91875000000000007</v>
      </c>
      <c r="AE33" s="36">
        <f t="shared" si="5"/>
        <v>0.91875000000000007</v>
      </c>
      <c r="AF33" s="36">
        <f t="shared" si="5"/>
        <v>0.91875000000000007</v>
      </c>
      <c r="AG33" s="36">
        <f t="shared" si="5"/>
        <v>0.91875000000000007</v>
      </c>
      <c r="AH33" s="36">
        <f t="shared" si="5"/>
        <v>0.91875000000000007</v>
      </c>
      <c r="AI33" s="36">
        <f t="shared" si="5"/>
        <v>0.91875000000000007</v>
      </c>
      <c r="AJ33" s="36">
        <f t="shared" si="5"/>
        <v>0.91875000000000007</v>
      </c>
      <c r="AK33" s="36">
        <f t="shared" si="5"/>
        <v>0.91875000000000007</v>
      </c>
      <c r="AL33" s="36">
        <f t="shared" si="5"/>
        <v>0.91875000000000007</v>
      </c>
      <c r="AM33" s="36">
        <f t="shared" si="5"/>
        <v>0.91875000000000007</v>
      </c>
      <c r="AN33" s="36">
        <f t="shared" si="5"/>
        <v>0.91875000000000007</v>
      </c>
      <c r="AO33" s="36">
        <f t="shared" si="5"/>
        <v>0.91875000000000007</v>
      </c>
    </row>
    <row r="34" spans="1:41" ht="14.1" customHeight="1" x14ac:dyDescent="0.3">
      <c r="A34" s="33"/>
      <c r="B34" s="33"/>
      <c r="C34" s="33"/>
      <c r="D34" s="33"/>
      <c r="E34" s="33"/>
      <c r="F34" s="3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</row>
    <row r="35" spans="1:41" ht="14.1" customHeight="1" x14ac:dyDescent="0.3">
      <c r="A35" s="144" t="s">
        <v>80</v>
      </c>
      <c r="B35" s="145"/>
      <c r="C35" s="145"/>
      <c r="D35" s="145"/>
      <c r="E35" s="146"/>
      <c r="F35" s="125" t="s">
        <v>59</v>
      </c>
      <c r="G35" s="52">
        <v>43635</v>
      </c>
      <c r="H35" s="52">
        <v>43636</v>
      </c>
      <c r="I35" s="52">
        <v>43637</v>
      </c>
      <c r="J35" s="52">
        <v>43640</v>
      </c>
      <c r="K35" s="52">
        <v>43641</v>
      </c>
      <c r="L35" s="52">
        <v>43642</v>
      </c>
      <c r="M35" s="52">
        <v>43643</v>
      </c>
      <c r="N35" s="52">
        <v>43644</v>
      </c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</row>
    <row r="36" spans="1:41" ht="14.1" customHeight="1" x14ac:dyDescent="0.3">
      <c r="A36" s="147" t="s">
        <v>70</v>
      </c>
      <c r="B36" s="148"/>
      <c r="C36" s="148"/>
      <c r="D36" s="163" t="s">
        <v>101</v>
      </c>
      <c r="E36" s="150"/>
      <c r="F36" s="126"/>
      <c r="G36" s="55" t="s">
        <v>12</v>
      </c>
      <c r="H36" s="53" t="s">
        <v>13</v>
      </c>
      <c r="I36" s="53" t="s">
        <v>14</v>
      </c>
      <c r="J36" s="53" t="s">
        <v>15</v>
      </c>
      <c r="K36" s="53" t="s">
        <v>16</v>
      </c>
      <c r="L36" s="53" t="s">
        <v>17</v>
      </c>
      <c r="M36" s="53" t="s">
        <v>18</v>
      </c>
      <c r="N36" s="53" t="s">
        <v>19</v>
      </c>
      <c r="O36" s="53" t="s">
        <v>20</v>
      </c>
      <c r="P36" s="53" t="s">
        <v>21</v>
      </c>
      <c r="Q36" s="53" t="s">
        <v>22</v>
      </c>
      <c r="R36" s="53" t="s">
        <v>23</v>
      </c>
      <c r="S36" s="53" t="s">
        <v>24</v>
      </c>
      <c r="T36" s="53" t="s">
        <v>25</v>
      </c>
      <c r="U36" s="53" t="s">
        <v>26</v>
      </c>
      <c r="V36" s="53" t="s">
        <v>27</v>
      </c>
      <c r="W36" s="53" t="s">
        <v>28</v>
      </c>
      <c r="X36" s="53" t="s">
        <v>29</v>
      </c>
      <c r="Y36" s="53" t="s">
        <v>30</v>
      </c>
      <c r="Z36" s="53" t="s">
        <v>37</v>
      </c>
      <c r="AA36" s="53" t="s">
        <v>38</v>
      </c>
      <c r="AB36" s="53" t="s">
        <v>39</v>
      </c>
      <c r="AC36" s="53" t="s">
        <v>40</v>
      </c>
      <c r="AD36" s="53" t="s">
        <v>41</v>
      </c>
      <c r="AE36" s="53" t="s">
        <v>42</v>
      </c>
      <c r="AF36" s="53" t="s">
        <v>43</v>
      </c>
      <c r="AG36" s="53" t="s">
        <v>44</v>
      </c>
      <c r="AH36" s="53" t="s">
        <v>45</v>
      </c>
      <c r="AI36" s="53" t="s">
        <v>46</v>
      </c>
      <c r="AJ36" s="53" t="s">
        <v>47</v>
      </c>
      <c r="AK36" s="53" t="s">
        <v>48</v>
      </c>
      <c r="AL36" s="53" t="s">
        <v>49</v>
      </c>
      <c r="AM36" s="53" t="s">
        <v>50</v>
      </c>
      <c r="AN36" s="53" t="s">
        <v>51</v>
      </c>
      <c r="AO36" s="53" t="s">
        <v>52</v>
      </c>
    </row>
    <row r="37" spans="1:41" s="62" customFormat="1" ht="14.1" customHeight="1" x14ac:dyDescent="0.3">
      <c r="A37" s="118"/>
      <c r="B37" s="98"/>
      <c r="C37" s="99"/>
      <c r="D37" s="115" t="s">
        <v>68</v>
      </c>
      <c r="E37" s="114"/>
      <c r="F37" s="94" t="s">
        <v>55</v>
      </c>
      <c r="G37" s="58">
        <v>0.95</v>
      </c>
      <c r="H37" s="58">
        <v>0.99</v>
      </c>
      <c r="I37" s="58">
        <v>0.96499999999999997</v>
      </c>
      <c r="J37" s="58">
        <v>0.97499999999999998</v>
      </c>
      <c r="K37" s="58">
        <v>0.96499999999999997</v>
      </c>
      <c r="L37" s="58">
        <v>0.95499999999999996</v>
      </c>
      <c r="M37" s="58">
        <v>0.96</v>
      </c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</row>
    <row r="38" spans="1:41" s="63" customFormat="1" ht="13.2" customHeight="1" x14ac:dyDescent="0.3">
      <c r="A38" s="119"/>
      <c r="B38" s="99"/>
      <c r="C38" s="100" t="s">
        <v>71</v>
      </c>
      <c r="D38" s="101"/>
      <c r="E38" s="109" t="e">
        <f>SUM((D38-B40)/B40)</f>
        <v>#DIV/0!</v>
      </c>
      <c r="F38" s="94" t="s">
        <v>53</v>
      </c>
      <c r="G38" s="56">
        <v>0.99</v>
      </c>
      <c r="H38" s="56">
        <v>0.99</v>
      </c>
      <c r="I38" s="54">
        <v>0.97499999999999998</v>
      </c>
      <c r="J38" s="54">
        <v>0.97499999999999998</v>
      </c>
      <c r="K38" s="54">
        <v>0.96499999999999997</v>
      </c>
      <c r="L38" s="54">
        <v>0.97</v>
      </c>
      <c r="M38" s="54">
        <v>0.97</v>
      </c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</row>
    <row r="39" spans="1:41" s="63" customFormat="1" ht="14.1" customHeight="1" x14ac:dyDescent="0.3">
      <c r="A39" s="120"/>
      <c r="B39" s="113"/>
      <c r="C39" s="100" t="s">
        <v>72</v>
      </c>
      <c r="D39" s="101">
        <v>1</v>
      </c>
      <c r="E39" s="109" t="e">
        <f>SUM((D39-B40)/B40)</f>
        <v>#DIV/0!</v>
      </c>
      <c r="F39" s="94" t="s">
        <v>54</v>
      </c>
      <c r="G39" s="54">
        <v>0.94</v>
      </c>
      <c r="H39" s="54">
        <v>0.96499999999999997</v>
      </c>
      <c r="I39" s="54">
        <v>0.96499999999999997</v>
      </c>
      <c r="J39" s="54">
        <v>0.96</v>
      </c>
      <c r="K39" s="54">
        <v>0.96</v>
      </c>
      <c r="L39" s="54">
        <v>0.94</v>
      </c>
      <c r="M39" s="54">
        <v>0.95499999999999996</v>
      </c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</row>
    <row r="40" spans="1:41" s="63" customFormat="1" ht="14.1" customHeight="1" thickBot="1" x14ac:dyDescent="0.35">
      <c r="A40" s="121" t="s">
        <v>58</v>
      </c>
      <c r="B40" s="106"/>
      <c r="C40" s="99"/>
      <c r="D40" s="99"/>
      <c r="E40" s="110"/>
      <c r="F40" s="94" t="s">
        <v>67</v>
      </c>
      <c r="G40" s="58">
        <v>0.98</v>
      </c>
      <c r="H40" s="58">
        <v>0.96499999999999997</v>
      </c>
      <c r="I40" s="58">
        <v>0.97499999999999998</v>
      </c>
      <c r="J40" s="58">
        <v>0.97</v>
      </c>
      <c r="K40" s="58">
        <v>0.96</v>
      </c>
      <c r="L40" s="58">
        <v>0.95499999999999996</v>
      </c>
      <c r="M40" s="58">
        <v>0.96499999999999997</v>
      </c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</row>
    <row r="41" spans="1:41" s="66" customFormat="1" ht="14.1" customHeight="1" x14ac:dyDescent="0.3">
      <c r="A41" s="121"/>
      <c r="B41" s="106"/>
      <c r="C41" s="102"/>
      <c r="D41" s="102"/>
      <c r="E41" s="111"/>
      <c r="F41" s="95" t="s">
        <v>56</v>
      </c>
      <c r="G41" s="65">
        <f>(G37+G40)/2</f>
        <v>0.96499999999999997</v>
      </c>
      <c r="H41" s="65">
        <f t="shared" ref="H41:AO41" si="6">G41</f>
        <v>0.96499999999999997</v>
      </c>
      <c r="I41" s="65">
        <f t="shared" si="6"/>
        <v>0.96499999999999997</v>
      </c>
      <c r="J41" s="65">
        <f t="shared" si="6"/>
        <v>0.96499999999999997</v>
      </c>
      <c r="K41" s="65">
        <f t="shared" si="6"/>
        <v>0.96499999999999997</v>
      </c>
      <c r="L41" s="65">
        <f t="shared" si="6"/>
        <v>0.96499999999999997</v>
      </c>
      <c r="M41" s="65">
        <f t="shared" si="6"/>
        <v>0.96499999999999997</v>
      </c>
      <c r="N41" s="65">
        <f t="shared" si="6"/>
        <v>0.96499999999999997</v>
      </c>
      <c r="O41" s="65">
        <f t="shared" si="6"/>
        <v>0.96499999999999997</v>
      </c>
      <c r="P41" s="65">
        <f t="shared" si="6"/>
        <v>0.96499999999999997</v>
      </c>
      <c r="Q41" s="65">
        <f t="shared" si="6"/>
        <v>0.96499999999999997</v>
      </c>
      <c r="R41" s="65">
        <f t="shared" si="6"/>
        <v>0.96499999999999997</v>
      </c>
      <c r="S41" s="65">
        <f t="shared" si="6"/>
        <v>0.96499999999999997</v>
      </c>
      <c r="T41" s="65">
        <f t="shared" si="6"/>
        <v>0.96499999999999997</v>
      </c>
      <c r="U41" s="65">
        <f t="shared" si="6"/>
        <v>0.96499999999999997</v>
      </c>
      <c r="V41" s="65">
        <f t="shared" si="6"/>
        <v>0.96499999999999997</v>
      </c>
      <c r="W41" s="65">
        <f t="shared" si="6"/>
        <v>0.96499999999999997</v>
      </c>
      <c r="X41" s="65">
        <f t="shared" si="6"/>
        <v>0.96499999999999997</v>
      </c>
      <c r="Y41" s="65">
        <f t="shared" si="6"/>
        <v>0.96499999999999997</v>
      </c>
      <c r="Z41" s="65">
        <f t="shared" si="6"/>
        <v>0.96499999999999997</v>
      </c>
      <c r="AA41" s="65">
        <f t="shared" si="6"/>
        <v>0.96499999999999997</v>
      </c>
      <c r="AB41" s="65">
        <f t="shared" si="6"/>
        <v>0.96499999999999997</v>
      </c>
      <c r="AC41" s="65">
        <f t="shared" si="6"/>
        <v>0.96499999999999997</v>
      </c>
      <c r="AD41" s="65">
        <f t="shared" si="6"/>
        <v>0.96499999999999997</v>
      </c>
      <c r="AE41" s="65">
        <f t="shared" si="6"/>
        <v>0.96499999999999997</v>
      </c>
      <c r="AF41" s="65">
        <f t="shared" si="6"/>
        <v>0.96499999999999997</v>
      </c>
      <c r="AG41" s="65">
        <f t="shared" si="6"/>
        <v>0.96499999999999997</v>
      </c>
      <c r="AH41" s="65">
        <f t="shared" si="6"/>
        <v>0.96499999999999997</v>
      </c>
      <c r="AI41" s="65">
        <f t="shared" si="6"/>
        <v>0.96499999999999997</v>
      </c>
      <c r="AJ41" s="65">
        <f t="shared" si="6"/>
        <v>0.96499999999999997</v>
      </c>
      <c r="AK41" s="65">
        <f t="shared" si="6"/>
        <v>0.96499999999999997</v>
      </c>
      <c r="AL41" s="65">
        <f t="shared" si="6"/>
        <v>0.96499999999999997</v>
      </c>
      <c r="AM41" s="65">
        <f t="shared" si="6"/>
        <v>0.96499999999999997</v>
      </c>
      <c r="AN41" s="65">
        <f t="shared" si="6"/>
        <v>0.96499999999999997</v>
      </c>
      <c r="AO41" s="65">
        <f t="shared" si="6"/>
        <v>0.96499999999999997</v>
      </c>
    </row>
    <row r="42" spans="1:41" ht="14.1" customHeight="1" x14ac:dyDescent="0.3">
      <c r="A42" s="119"/>
      <c r="B42" s="99"/>
      <c r="C42" s="107" t="s">
        <v>82</v>
      </c>
      <c r="D42" s="103">
        <v>0.96</v>
      </c>
      <c r="E42" s="108">
        <f>SUM((B40-D42)/(D42))</f>
        <v>-1</v>
      </c>
      <c r="F42" s="96" t="s">
        <v>57</v>
      </c>
      <c r="G42" s="68">
        <v>24327</v>
      </c>
      <c r="H42" s="69">
        <v>10025</v>
      </c>
      <c r="I42" s="69">
        <v>8866</v>
      </c>
      <c r="J42" s="69">
        <v>8641</v>
      </c>
      <c r="K42" s="69">
        <v>5404</v>
      </c>
      <c r="L42" s="69">
        <v>9668</v>
      </c>
      <c r="M42" s="69">
        <v>6049</v>
      </c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</row>
    <row r="43" spans="1:41" s="63" customFormat="1" ht="14.1" customHeight="1" x14ac:dyDescent="0.3">
      <c r="A43" s="119"/>
      <c r="B43" s="99"/>
      <c r="C43" s="107" t="s">
        <v>83</v>
      </c>
      <c r="D43" s="103"/>
      <c r="E43" s="108"/>
      <c r="F43" s="97" t="s">
        <v>58</v>
      </c>
      <c r="G43" s="71"/>
      <c r="H43" s="71"/>
      <c r="I43" s="71"/>
      <c r="J43" s="71"/>
      <c r="K43" s="74"/>
      <c r="L43" s="78"/>
      <c r="M43" s="78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</row>
    <row r="44" spans="1:41" s="66" customFormat="1" ht="14.1" customHeight="1" x14ac:dyDescent="0.3">
      <c r="A44" s="122"/>
      <c r="B44" s="104"/>
      <c r="C44" s="105"/>
      <c r="D44" s="116" t="s">
        <v>69</v>
      </c>
      <c r="E44" s="112"/>
      <c r="F44" s="35" t="s">
        <v>65</v>
      </c>
      <c r="G44" s="36">
        <f t="shared" ref="G44:AO44" si="7">SUM(G41*105%)</f>
        <v>1.01325</v>
      </c>
      <c r="H44" s="36">
        <f t="shared" si="7"/>
        <v>1.01325</v>
      </c>
      <c r="I44" s="36">
        <f t="shared" si="7"/>
        <v>1.01325</v>
      </c>
      <c r="J44" s="36">
        <f t="shared" si="7"/>
        <v>1.01325</v>
      </c>
      <c r="K44" s="36">
        <f t="shared" si="7"/>
        <v>1.01325</v>
      </c>
      <c r="L44" s="36">
        <f t="shared" si="7"/>
        <v>1.01325</v>
      </c>
      <c r="M44" s="36">
        <f t="shared" si="7"/>
        <v>1.01325</v>
      </c>
      <c r="N44" s="36">
        <f t="shared" si="7"/>
        <v>1.01325</v>
      </c>
      <c r="O44" s="36">
        <f t="shared" si="7"/>
        <v>1.01325</v>
      </c>
      <c r="P44" s="36">
        <f t="shared" si="7"/>
        <v>1.01325</v>
      </c>
      <c r="Q44" s="36">
        <f t="shared" si="7"/>
        <v>1.01325</v>
      </c>
      <c r="R44" s="36">
        <f t="shared" si="7"/>
        <v>1.01325</v>
      </c>
      <c r="S44" s="36">
        <f t="shared" si="7"/>
        <v>1.01325</v>
      </c>
      <c r="T44" s="36">
        <f t="shared" si="7"/>
        <v>1.01325</v>
      </c>
      <c r="U44" s="36">
        <f t="shared" si="7"/>
        <v>1.01325</v>
      </c>
      <c r="V44" s="36">
        <f t="shared" si="7"/>
        <v>1.01325</v>
      </c>
      <c r="W44" s="36">
        <f t="shared" si="7"/>
        <v>1.01325</v>
      </c>
      <c r="X44" s="36">
        <f t="shared" si="7"/>
        <v>1.01325</v>
      </c>
      <c r="Y44" s="36">
        <f t="shared" si="7"/>
        <v>1.01325</v>
      </c>
      <c r="Z44" s="36">
        <f t="shared" si="7"/>
        <v>1.01325</v>
      </c>
      <c r="AA44" s="36">
        <f t="shared" si="7"/>
        <v>1.01325</v>
      </c>
      <c r="AB44" s="36">
        <f t="shared" si="7"/>
        <v>1.01325</v>
      </c>
      <c r="AC44" s="36">
        <f t="shared" si="7"/>
        <v>1.01325</v>
      </c>
      <c r="AD44" s="36">
        <f t="shared" si="7"/>
        <v>1.01325</v>
      </c>
      <c r="AE44" s="36">
        <f t="shared" si="7"/>
        <v>1.01325</v>
      </c>
      <c r="AF44" s="36">
        <f t="shared" si="7"/>
        <v>1.01325</v>
      </c>
      <c r="AG44" s="36">
        <f t="shared" si="7"/>
        <v>1.01325</v>
      </c>
      <c r="AH44" s="36">
        <f t="shared" si="7"/>
        <v>1.01325</v>
      </c>
      <c r="AI44" s="36">
        <f t="shared" si="7"/>
        <v>1.01325</v>
      </c>
      <c r="AJ44" s="36">
        <f t="shared" si="7"/>
        <v>1.01325</v>
      </c>
      <c r="AK44" s="36">
        <f t="shared" si="7"/>
        <v>1.01325</v>
      </c>
      <c r="AL44" s="36">
        <f t="shared" si="7"/>
        <v>1.01325</v>
      </c>
      <c r="AM44" s="36">
        <f t="shared" si="7"/>
        <v>1.01325</v>
      </c>
      <c r="AN44" s="36">
        <f t="shared" si="7"/>
        <v>1.01325</v>
      </c>
      <c r="AO44" s="36">
        <f t="shared" si="7"/>
        <v>1.01325</v>
      </c>
    </row>
    <row r="45" spans="1:41" ht="14.1" customHeight="1" x14ac:dyDescent="0.3">
      <c r="A45" s="33"/>
      <c r="B45" s="33"/>
      <c r="C45" s="33"/>
      <c r="D45" s="33"/>
      <c r="E45" s="33"/>
      <c r="F45" s="3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</row>
  </sheetData>
  <mergeCells count="18">
    <mergeCell ref="A35:E35"/>
    <mergeCell ref="A36:C36"/>
    <mergeCell ref="D36:E36"/>
    <mergeCell ref="A13:E13"/>
    <mergeCell ref="A14:C14"/>
    <mergeCell ref="D14:E14"/>
    <mergeCell ref="A24:E24"/>
    <mergeCell ref="A25:C25"/>
    <mergeCell ref="D25:E25"/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>
      <selection activeCell="E16" sqref="E16"/>
    </sheetView>
  </sheetViews>
  <sheetFormatPr defaultColWidth="11" defaultRowHeight="15.6" x14ac:dyDescent="0.3"/>
  <cols>
    <col min="1" max="7" width="11" style="178"/>
    <col min="8" max="8" width="6.6640625" style="178" customWidth="1"/>
    <col min="9" max="12" width="9.21875" style="178" customWidth="1"/>
    <col min="13" max="16384" width="11" style="178"/>
  </cols>
  <sheetData>
    <row r="1" spans="1:7" ht="19.8" x14ac:dyDescent="0.3">
      <c r="A1" s="175" t="s">
        <v>104</v>
      </c>
      <c r="B1" s="176"/>
      <c r="C1" s="176"/>
      <c r="D1" s="176"/>
      <c r="E1" s="176"/>
      <c r="F1" s="176"/>
      <c r="G1" s="177"/>
    </row>
    <row r="2" spans="1:7" ht="19.8" x14ac:dyDescent="0.3">
      <c r="A2" s="179" t="s">
        <v>105</v>
      </c>
      <c r="B2" s="180"/>
      <c r="C2" s="180"/>
      <c r="D2" s="180"/>
      <c r="E2" s="180"/>
      <c r="F2" s="180"/>
      <c r="G2" s="181"/>
    </row>
    <row r="3" spans="1:7" s="189" customFormat="1" ht="19.8" x14ac:dyDescent="0.3">
      <c r="A3" s="182" t="s">
        <v>106</v>
      </c>
      <c r="B3" s="183">
        <v>0.3</v>
      </c>
      <c r="C3" s="184" t="s">
        <v>107</v>
      </c>
      <c r="D3" s="185">
        <v>1</v>
      </c>
      <c r="E3" s="186" t="s">
        <v>108</v>
      </c>
      <c r="F3" s="187">
        <v>10000</v>
      </c>
      <c r="G3" s="188" t="s">
        <v>109</v>
      </c>
    </row>
    <row r="4" spans="1:7" x14ac:dyDescent="0.3">
      <c r="A4" s="190" t="s">
        <v>110</v>
      </c>
      <c r="B4" s="191">
        <v>43658</v>
      </c>
      <c r="C4" s="191">
        <v>43661</v>
      </c>
      <c r="D4" s="191">
        <v>43662</v>
      </c>
      <c r="E4" s="191">
        <v>43663</v>
      </c>
      <c r="F4" s="191">
        <v>43664</v>
      </c>
      <c r="G4" s="191">
        <v>43665</v>
      </c>
    </row>
    <row r="5" spans="1:7" x14ac:dyDescent="0.3">
      <c r="A5" s="192">
        <v>1</v>
      </c>
      <c r="B5" s="193" t="s">
        <v>111</v>
      </c>
      <c r="C5" s="193"/>
      <c r="D5" s="193"/>
      <c r="E5" s="193"/>
      <c r="F5" s="193"/>
      <c r="G5" s="193"/>
    </row>
    <row r="6" spans="1:7" x14ac:dyDescent="0.3">
      <c r="A6" s="192">
        <v>2</v>
      </c>
      <c r="B6" s="193" t="s">
        <v>112</v>
      </c>
      <c r="C6" s="193"/>
      <c r="D6" s="193"/>
      <c r="E6" s="193"/>
      <c r="F6" s="193"/>
      <c r="G6" s="193"/>
    </row>
    <row r="7" spans="1:7" x14ac:dyDescent="0.3">
      <c r="A7" s="192">
        <v>3</v>
      </c>
      <c r="B7" s="193" t="s">
        <v>85</v>
      </c>
      <c r="C7" s="193"/>
      <c r="D7" s="193"/>
      <c r="E7" s="193"/>
      <c r="F7" s="193"/>
      <c r="G7" s="193"/>
    </row>
    <row r="8" spans="1:7" x14ac:dyDescent="0.3">
      <c r="A8" s="192">
        <v>4</v>
      </c>
      <c r="B8" s="193"/>
      <c r="C8" s="193"/>
      <c r="D8" s="193"/>
      <c r="E8" s="193"/>
      <c r="F8" s="193"/>
      <c r="G8" s="193"/>
    </row>
    <row r="9" spans="1:7" x14ac:dyDescent="0.3">
      <c r="A9" s="192">
        <v>5</v>
      </c>
      <c r="B9" s="193"/>
      <c r="C9" s="193"/>
      <c r="D9" s="193"/>
      <c r="E9" s="193"/>
      <c r="F9" s="193"/>
      <c r="G9" s="193"/>
    </row>
    <row r="10" spans="1:7" x14ac:dyDescent="0.3">
      <c r="A10" s="192">
        <v>6</v>
      </c>
      <c r="B10" s="193"/>
      <c r="C10" s="193"/>
      <c r="D10" s="193"/>
      <c r="E10" s="193"/>
      <c r="F10" s="193"/>
      <c r="G10" s="193"/>
    </row>
    <row r="11" spans="1:7" x14ac:dyDescent="0.3">
      <c r="A11" s="192">
        <v>7</v>
      </c>
      <c r="B11" s="193"/>
      <c r="C11" s="193"/>
      <c r="D11" s="193"/>
      <c r="E11" s="193"/>
      <c r="F11" s="193"/>
      <c r="G11" s="193"/>
    </row>
    <row r="12" spans="1:7" x14ac:dyDescent="0.3">
      <c r="A12" s="192">
        <v>8</v>
      </c>
      <c r="B12" s="193"/>
      <c r="C12" s="193"/>
      <c r="D12" s="193"/>
      <c r="E12" s="193"/>
      <c r="F12" s="193"/>
      <c r="G12" s="193"/>
    </row>
    <row r="13" spans="1:7" x14ac:dyDescent="0.3">
      <c r="A13" s="192">
        <v>9</v>
      </c>
      <c r="B13" s="193"/>
      <c r="C13" s="193"/>
      <c r="D13" s="193"/>
      <c r="E13" s="193"/>
      <c r="F13" s="193"/>
      <c r="G13" s="193"/>
    </row>
    <row r="14" spans="1:7" x14ac:dyDescent="0.3">
      <c r="A14" s="192">
        <v>10</v>
      </c>
      <c r="B14" s="193"/>
      <c r="C14" s="193"/>
      <c r="D14" s="193"/>
      <c r="E14" s="193"/>
      <c r="F14" s="193"/>
      <c r="G14" s="193"/>
    </row>
    <row r="15" spans="1:7" x14ac:dyDescent="0.3">
      <c r="A15" s="192">
        <v>11</v>
      </c>
      <c r="B15" s="193"/>
      <c r="C15" s="193"/>
      <c r="D15" s="193"/>
      <c r="E15" s="193"/>
      <c r="F15" s="193"/>
      <c r="G15" s="193"/>
    </row>
    <row r="16" spans="1:7" x14ac:dyDescent="0.3">
      <c r="A16" s="192">
        <v>12</v>
      </c>
      <c r="B16" s="193"/>
      <c r="C16" s="193"/>
      <c r="D16" s="193"/>
      <c r="E16" s="193"/>
      <c r="F16" s="193"/>
      <c r="G16" s="193"/>
    </row>
    <row r="17" spans="1:7" x14ac:dyDescent="0.3">
      <c r="A17" s="192">
        <v>13</v>
      </c>
      <c r="B17" s="193"/>
      <c r="C17" s="193"/>
      <c r="D17" s="193"/>
      <c r="E17" s="193"/>
      <c r="F17" s="193"/>
      <c r="G17" s="193"/>
    </row>
    <row r="18" spans="1:7" x14ac:dyDescent="0.3">
      <c r="A18" s="192">
        <v>14</v>
      </c>
      <c r="B18" s="193"/>
      <c r="C18" s="193"/>
      <c r="D18" s="193"/>
      <c r="E18" s="193"/>
      <c r="F18" s="193"/>
      <c r="G18" s="193"/>
    </row>
    <row r="19" spans="1:7" x14ac:dyDescent="0.3">
      <c r="A19" s="192">
        <v>15</v>
      </c>
      <c r="B19" s="193"/>
      <c r="C19" s="193"/>
      <c r="D19" s="193"/>
      <c r="E19" s="193"/>
      <c r="F19" s="193"/>
      <c r="G19" s="193"/>
    </row>
    <row r="20" spans="1:7" x14ac:dyDescent="0.3">
      <c r="A20" s="192">
        <v>16</v>
      </c>
      <c r="B20" s="193"/>
      <c r="C20" s="193"/>
      <c r="D20" s="193"/>
      <c r="E20" s="193"/>
      <c r="F20" s="193"/>
      <c r="G20" s="193"/>
    </row>
    <row r="21" spans="1:7" x14ac:dyDescent="0.3">
      <c r="A21" s="192">
        <v>17</v>
      </c>
      <c r="B21" s="193"/>
      <c r="C21" s="193"/>
      <c r="D21" s="193"/>
      <c r="E21" s="193"/>
      <c r="F21" s="193"/>
      <c r="G21" s="193"/>
    </row>
    <row r="22" spans="1:7" x14ac:dyDescent="0.3">
      <c r="A22" s="192">
        <v>18</v>
      </c>
      <c r="B22" s="193"/>
      <c r="C22" s="193"/>
      <c r="D22" s="193"/>
      <c r="E22" s="193"/>
      <c r="F22" s="193"/>
      <c r="G22" s="193"/>
    </row>
    <row r="23" spans="1:7" x14ac:dyDescent="0.3">
      <c r="A23" s="192">
        <v>19</v>
      </c>
      <c r="B23" s="193"/>
      <c r="C23" s="193"/>
      <c r="D23" s="193"/>
      <c r="E23" s="193"/>
      <c r="F23" s="193"/>
      <c r="G23" s="193"/>
    </row>
    <row r="24" spans="1:7" x14ac:dyDescent="0.3">
      <c r="A24" s="192">
        <v>20</v>
      </c>
      <c r="B24" s="193"/>
      <c r="C24" s="193"/>
      <c r="D24" s="193"/>
      <c r="E24" s="193"/>
      <c r="F24" s="193"/>
      <c r="G24" s="193"/>
    </row>
    <row r="26" spans="1:7" ht="19.8" x14ac:dyDescent="0.3">
      <c r="A26" s="194" t="s">
        <v>113</v>
      </c>
      <c r="B26" s="195"/>
      <c r="C26" s="195"/>
      <c r="D26" s="195"/>
      <c r="E26" s="196"/>
    </row>
    <row r="27" spans="1:7" ht="21" x14ac:dyDescent="0.3">
      <c r="A27" s="197">
        <v>1</v>
      </c>
      <c r="B27" s="198" t="s">
        <v>114</v>
      </c>
      <c r="C27" s="199"/>
      <c r="D27" s="199"/>
      <c r="E27" s="200"/>
    </row>
    <row r="28" spans="1:7" ht="21" x14ac:dyDescent="0.3">
      <c r="A28" s="197">
        <v>2</v>
      </c>
      <c r="B28" s="198" t="s">
        <v>115</v>
      </c>
      <c r="C28" s="201"/>
      <c r="D28" s="201"/>
      <c r="E28" s="202"/>
    </row>
    <row r="29" spans="1:7" ht="21" x14ac:dyDescent="0.3">
      <c r="A29" s="197">
        <v>3</v>
      </c>
      <c r="B29" s="198" t="s">
        <v>116</v>
      </c>
      <c r="C29" s="199"/>
      <c r="D29" s="199"/>
      <c r="E29" s="200"/>
    </row>
    <row r="30" spans="1:7" ht="21" x14ac:dyDescent="0.3">
      <c r="A30" s="197">
        <v>4</v>
      </c>
      <c r="B30" s="198" t="s">
        <v>117</v>
      </c>
      <c r="C30" s="199"/>
      <c r="D30" s="199"/>
      <c r="E30" s="200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9"/>
  <sheetViews>
    <sheetView showGridLines="0" tabSelected="1" zoomScaleNormal="100" workbookViewId="0">
      <pane xSplit="6" ySplit="1" topLeftCell="G2" activePane="bottomRight" state="frozen"/>
      <selection pane="topRight" activeCell="C1" sqref="C1"/>
      <selection pane="bottomLeft" activeCell="A2" sqref="A2"/>
      <selection pane="bottomRight" activeCell="G26" sqref="G26"/>
    </sheetView>
  </sheetViews>
  <sheetFormatPr defaultColWidth="10.33203125" defaultRowHeight="16.5" customHeight="1" x14ac:dyDescent="0.3"/>
  <cols>
    <col min="1" max="1" width="7.77734375" style="75" customWidth="1"/>
    <col min="2" max="5" width="7.77734375" style="57" customWidth="1"/>
    <col min="6" max="6" width="10.33203125" style="75" customWidth="1"/>
    <col min="7" max="24" width="10.33203125" style="57"/>
    <col min="25" max="25" width="10.33203125" style="57" customWidth="1"/>
    <col min="26" max="26" width="10.33203125" style="57"/>
    <col min="27" max="27" width="10.33203125" style="57" customWidth="1"/>
    <col min="28" max="28" width="10.33203125" style="57"/>
    <col min="29" max="29" width="10.33203125" style="57" customWidth="1"/>
    <col min="30" max="30" width="10.33203125" style="57"/>
    <col min="31" max="31" width="10.33203125" style="57" customWidth="1"/>
    <col min="32" max="32" width="10.33203125" style="57"/>
    <col min="33" max="33" width="10.33203125" style="57" customWidth="1"/>
    <col min="34" max="34" width="10.33203125" style="57"/>
    <col min="35" max="35" width="10.33203125" style="57" customWidth="1"/>
    <col min="36" max="36" width="10.33203125" style="57"/>
    <col min="37" max="37" width="10.33203125" style="57" customWidth="1"/>
    <col min="38" max="38" width="10.33203125" style="57"/>
    <col min="39" max="39" width="10.33203125" style="57" customWidth="1"/>
    <col min="40" max="40" width="10.33203125" style="57"/>
    <col min="41" max="41" width="10.33203125" style="57" customWidth="1"/>
    <col min="42" max="16384" width="10.33203125" style="57"/>
  </cols>
  <sheetData>
    <row r="1" spans="1:41" ht="16.5" customHeight="1" x14ac:dyDescent="0.3">
      <c r="G1" s="169" t="s">
        <v>32</v>
      </c>
      <c r="H1" s="170"/>
      <c r="I1" s="155" t="s">
        <v>33</v>
      </c>
      <c r="J1" s="156"/>
      <c r="K1" s="157" t="s">
        <v>36</v>
      </c>
      <c r="L1" s="158"/>
      <c r="M1" s="159" t="s">
        <v>5</v>
      </c>
      <c r="N1" s="160"/>
      <c r="O1" s="161" t="s">
        <v>34</v>
      </c>
      <c r="P1" s="162"/>
      <c r="Q1" s="151" t="s">
        <v>35</v>
      </c>
      <c r="R1" s="152"/>
      <c r="S1" s="167" t="s">
        <v>97</v>
      </c>
      <c r="T1" s="168"/>
    </row>
    <row r="2" spans="1:41" ht="14.1" customHeight="1" x14ac:dyDescent="0.3">
      <c r="A2" s="144" t="s">
        <v>80</v>
      </c>
      <c r="B2" s="145"/>
      <c r="C2" s="145"/>
      <c r="D2" s="145"/>
      <c r="E2" s="146"/>
      <c r="F2" s="128" t="s">
        <v>59</v>
      </c>
      <c r="G2" s="52">
        <v>43636</v>
      </c>
      <c r="H2" s="52">
        <v>43637</v>
      </c>
      <c r="I2" s="52">
        <v>43640</v>
      </c>
      <c r="J2" s="52">
        <v>43641</v>
      </c>
      <c r="K2" s="52">
        <v>43642</v>
      </c>
      <c r="L2" s="52">
        <v>43643</v>
      </c>
      <c r="M2" s="52">
        <v>43644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</row>
    <row r="3" spans="1:41" ht="14.1" customHeight="1" x14ac:dyDescent="0.3">
      <c r="A3" s="147" t="s">
        <v>70</v>
      </c>
      <c r="B3" s="148"/>
      <c r="C3" s="148"/>
      <c r="D3" s="163" t="s">
        <v>98</v>
      </c>
      <c r="E3" s="150"/>
      <c r="F3" s="136"/>
      <c r="G3" s="55" t="s">
        <v>12</v>
      </c>
      <c r="H3" s="53" t="s">
        <v>13</v>
      </c>
      <c r="I3" s="53" t="s">
        <v>14</v>
      </c>
      <c r="J3" s="53" t="s">
        <v>15</v>
      </c>
      <c r="K3" s="53" t="s">
        <v>16</v>
      </c>
      <c r="L3" s="53" t="s">
        <v>17</v>
      </c>
      <c r="M3" s="53" t="s">
        <v>18</v>
      </c>
      <c r="N3" s="53" t="s">
        <v>19</v>
      </c>
      <c r="O3" s="53" t="s">
        <v>20</v>
      </c>
      <c r="P3" s="53" t="s">
        <v>21</v>
      </c>
      <c r="Q3" s="53" t="s">
        <v>22</v>
      </c>
      <c r="R3" s="53" t="s">
        <v>23</v>
      </c>
      <c r="S3" s="53" t="s">
        <v>24</v>
      </c>
      <c r="T3" s="53" t="s">
        <v>25</v>
      </c>
      <c r="U3" s="53" t="s">
        <v>26</v>
      </c>
      <c r="V3" s="53" t="s">
        <v>27</v>
      </c>
      <c r="W3" s="53" t="s">
        <v>28</v>
      </c>
      <c r="X3" s="53" t="s">
        <v>29</v>
      </c>
      <c r="Y3" s="53" t="s">
        <v>30</v>
      </c>
      <c r="Z3" s="53" t="s">
        <v>37</v>
      </c>
      <c r="AA3" s="53" t="s">
        <v>38</v>
      </c>
      <c r="AB3" s="53" t="s">
        <v>39</v>
      </c>
      <c r="AC3" s="53" t="s">
        <v>40</v>
      </c>
      <c r="AD3" s="53" t="s">
        <v>41</v>
      </c>
      <c r="AE3" s="53" t="s">
        <v>42</v>
      </c>
      <c r="AF3" s="53" t="s">
        <v>43</v>
      </c>
      <c r="AG3" s="53" t="s">
        <v>44</v>
      </c>
      <c r="AH3" s="53" t="s">
        <v>45</v>
      </c>
      <c r="AI3" s="53" t="s">
        <v>46</v>
      </c>
      <c r="AJ3" s="53" t="s">
        <v>47</v>
      </c>
      <c r="AK3" s="53" t="s">
        <v>48</v>
      </c>
      <c r="AL3" s="53" t="s">
        <v>49</v>
      </c>
      <c r="AM3" s="53" t="s">
        <v>50</v>
      </c>
      <c r="AN3" s="53" t="s">
        <v>51</v>
      </c>
      <c r="AO3" s="53" t="s">
        <v>52</v>
      </c>
    </row>
    <row r="4" spans="1:41" s="62" customFormat="1" ht="14.1" customHeight="1" x14ac:dyDescent="0.3">
      <c r="A4" s="118"/>
      <c r="B4" s="98"/>
      <c r="C4" s="99"/>
      <c r="D4" s="115" t="s">
        <v>68</v>
      </c>
      <c r="E4" s="114"/>
      <c r="F4" s="129" t="s">
        <v>55</v>
      </c>
      <c r="G4" s="58">
        <v>0.81</v>
      </c>
      <c r="H4" s="58">
        <v>0.875</v>
      </c>
      <c r="I4" s="58">
        <v>0.86</v>
      </c>
      <c r="J4" s="58">
        <v>0.86499999999999999</v>
      </c>
      <c r="K4" s="58">
        <v>0.84499999999999997</v>
      </c>
      <c r="L4" s="58">
        <v>0.84</v>
      </c>
      <c r="M4" s="58">
        <v>0.86</v>
      </c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3" customFormat="1" ht="13.2" customHeight="1" x14ac:dyDescent="0.3">
      <c r="A5" s="119"/>
      <c r="B5" s="99"/>
      <c r="C5" s="100" t="s">
        <v>71</v>
      </c>
      <c r="D5" s="101">
        <v>0.99</v>
      </c>
      <c r="E5" s="109">
        <f>SUM((D5-B7)/B7)</f>
        <v>0.17159763313609469</v>
      </c>
      <c r="F5" s="129" t="s">
        <v>53</v>
      </c>
      <c r="G5" s="56">
        <v>0.87</v>
      </c>
      <c r="H5" s="56">
        <v>0.875</v>
      </c>
      <c r="I5" s="54">
        <v>0.87</v>
      </c>
      <c r="J5" s="54">
        <v>0.87</v>
      </c>
      <c r="K5" s="54">
        <v>0.85499999999999998</v>
      </c>
      <c r="L5" s="54">
        <v>0.86499999999999999</v>
      </c>
      <c r="M5" s="54">
        <v>0.875</v>
      </c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1" s="63" customFormat="1" ht="14.1" customHeight="1" x14ac:dyDescent="0.3">
      <c r="A6" s="120"/>
      <c r="B6" s="113"/>
      <c r="C6" s="100" t="s">
        <v>72</v>
      </c>
      <c r="D6" s="101">
        <v>0.88</v>
      </c>
      <c r="E6" s="109">
        <f>SUM((D6-B7)/B7)</f>
        <v>4.1420118343195304E-2</v>
      </c>
      <c r="F6" s="129" t="s">
        <v>54</v>
      </c>
      <c r="G6" s="54">
        <v>0.81</v>
      </c>
      <c r="H6" s="54">
        <v>0.84499999999999997</v>
      </c>
      <c r="I6" s="54">
        <v>0.85</v>
      </c>
      <c r="J6" s="54">
        <v>0.84499999999999997</v>
      </c>
      <c r="K6" s="54">
        <v>0.84</v>
      </c>
      <c r="L6" s="54">
        <v>0.84</v>
      </c>
      <c r="M6" s="54">
        <v>0.85499999999999998</v>
      </c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7" spans="1:41" s="63" customFormat="1" ht="14.1" customHeight="1" thickBot="1" x14ac:dyDescent="0.35">
      <c r="A7" s="121" t="s">
        <v>58</v>
      </c>
      <c r="B7" s="106">
        <v>0.84499999999999997</v>
      </c>
      <c r="C7" s="99"/>
      <c r="D7" s="99"/>
      <c r="E7" s="110"/>
      <c r="F7" s="129" t="s">
        <v>67</v>
      </c>
      <c r="G7" s="58">
        <v>0.85499999999999998</v>
      </c>
      <c r="H7" s="58">
        <v>0.85499999999999998</v>
      </c>
      <c r="I7" s="58">
        <v>0.86</v>
      </c>
      <c r="J7" s="58">
        <v>0.84499999999999997</v>
      </c>
      <c r="K7" s="58">
        <v>0.84</v>
      </c>
      <c r="L7" s="58">
        <v>0.86</v>
      </c>
      <c r="M7" s="58">
        <v>0.85499999999999998</v>
      </c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66" customFormat="1" ht="14.1" customHeight="1" x14ac:dyDescent="0.3">
      <c r="A8" s="121"/>
      <c r="B8" s="106"/>
      <c r="C8" s="102"/>
      <c r="D8" s="102"/>
      <c r="E8" s="111"/>
      <c r="F8" s="130" t="s">
        <v>56</v>
      </c>
      <c r="G8" s="65">
        <f>(G4+G7)/2</f>
        <v>0.83250000000000002</v>
      </c>
      <c r="H8" s="65">
        <f t="shared" ref="H8:AO8" si="0">G8</f>
        <v>0.83250000000000002</v>
      </c>
      <c r="I8" s="65">
        <f t="shared" si="0"/>
        <v>0.83250000000000002</v>
      </c>
      <c r="J8" s="65">
        <f t="shared" si="0"/>
        <v>0.83250000000000002</v>
      </c>
      <c r="K8" s="65">
        <f t="shared" si="0"/>
        <v>0.83250000000000002</v>
      </c>
      <c r="L8" s="65">
        <f t="shared" si="0"/>
        <v>0.83250000000000002</v>
      </c>
      <c r="M8" s="65">
        <f t="shared" si="0"/>
        <v>0.83250000000000002</v>
      </c>
      <c r="N8" s="65">
        <f t="shared" si="0"/>
        <v>0.83250000000000002</v>
      </c>
      <c r="O8" s="65">
        <f t="shared" si="0"/>
        <v>0.83250000000000002</v>
      </c>
      <c r="P8" s="65">
        <f t="shared" si="0"/>
        <v>0.83250000000000002</v>
      </c>
      <c r="Q8" s="65">
        <f t="shared" si="0"/>
        <v>0.83250000000000002</v>
      </c>
      <c r="R8" s="65">
        <f t="shared" si="0"/>
        <v>0.83250000000000002</v>
      </c>
      <c r="S8" s="65">
        <f t="shared" si="0"/>
        <v>0.83250000000000002</v>
      </c>
      <c r="T8" s="65">
        <f t="shared" si="0"/>
        <v>0.83250000000000002</v>
      </c>
      <c r="U8" s="65">
        <f t="shared" si="0"/>
        <v>0.83250000000000002</v>
      </c>
      <c r="V8" s="65">
        <f t="shared" si="0"/>
        <v>0.83250000000000002</v>
      </c>
      <c r="W8" s="65">
        <f t="shared" si="0"/>
        <v>0.83250000000000002</v>
      </c>
      <c r="X8" s="65">
        <f t="shared" si="0"/>
        <v>0.83250000000000002</v>
      </c>
      <c r="Y8" s="65">
        <f t="shared" si="0"/>
        <v>0.83250000000000002</v>
      </c>
      <c r="Z8" s="65">
        <f t="shared" si="0"/>
        <v>0.83250000000000002</v>
      </c>
      <c r="AA8" s="65">
        <f t="shared" si="0"/>
        <v>0.83250000000000002</v>
      </c>
      <c r="AB8" s="65">
        <f t="shared" si="0"/>
        <v>0.83250000000000002</v>
      </c>
      <c r="AC8" s="65">
        <f t="shared" si="0"/>
        <v>0.83250000000000002</v>
      </c>
      <c r="AD8" s="65">
        <f t="shared" si="0"/>
        <v>0.83250000000000002</v>
      </c>
      <c r="AE8" s="65">
        <f t="shared" si="0"/>
        <v>0.83250000000000002</v>
      </c>
      <c r="AF8" s="65">
        <f t="shared" si="0"/>
        <v>0.83250000000000002</v>
      </c>
      <c r="AG8" s="65">
        <f t="shared" si="0"/>
        <v>0.83250000000000002</v>
      </c>
      <c r="AH8" s="65">
        <f t="shared" si="0"/>
        <v>0.83250000000000002</v>
      </c>
      <c r="AI8" s="65">
        <f t="shared" si="0"/>
        <v>0.83250000000000002</v>
      </c>
      <c r="AJ8" s="65">
        <f t="shared" si="0"/>
        <v>0.83250000000000002</v>
      </c>
      <c r="AK8" s="65">
        <f t="shared" si="0"/>
        <v>0.83250000000000002</v>
      </c>
      <c r="AL8" s="65">
        <f t="shared" si="0"/>
        <v>0.83250000000000002</v>
      </c>
      <c r="AM8" s="65">
        <f t="shared" si="0"/>
        <v>0.83250000000000002</v>
      </c>
      <c r="AN8" s="65">
        <f t="shared" si="0"/>
        <v>0.83250000000000002</v>
      </c>
      <c r="AO8" s="65">
        <f t="shared" si="0"/>
        <v>0.83250000000000002</v>
      </c>
    </row>
    <row r="9" spans="1:41" ht="14.1" customHeight="1" x14ac:dyDescent="0.3">
      <c r="A9" s="119"/>
      <c r="B9" s="99"/>
      <c r="C9" s="107" t="s">
        <v>82</v>
      </c>
      <c r="D9" s="103">
        <v>0.82</v>
      </c>
      <c r="E9" s="108">
        <f>SUM((B7-D9)/(D9))</f>
        <v>3.0487804878048811E-2</v>
      </c>
      <c r="F9" s="131" t="s">
        <v>57</v>
      </c>
      <c r="G9" s="68">
        <v>179740</v>
      </c>
      <c r="H9" s="69">
        <v>71229</v>
      </c>
      <c r="I9" s="69">
        <v>33203</v>
      </c>
      <c r="J9" s="69">
        <v>38187</v>
      </c>
      <c r="K9" s="69">
        <v>30043</v>
      </c>
      <c r="L9" s="69">
        <v>47242</v>
      </c>
      <c r="M9" s="69">
        <v>35000</v>
      </c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</row>
    <row r="10" spans="1:41" s="63" customFormat="1" ht="14.1" customHeight="1" x14ac:dyDescent="0.3">
      <c r="A10" s="119"/>
      <c r="B10" s="99"/>
      <c r="C10" s="107" t="s">
        <v>83</v>
      </c>
      <c r="D10" s="103"/>
      <c r="E10" s="108"/>
      <c r="F10" s="132" t="s">
        <v>58</v>
      </c>
      <c r="G10" s="71"/>
      <c r="H10" s="71"/>
      <c r="I10" s="71"/>
      <c r="J10" s="71"/>
      <c r="K10" s="77">
        <v>0.84499999999999997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</row>
    <row r="11" spans="1:41" s="66" customFormat="1" ht="14.1" customHeight="1" x14ac:dyDescent="0.3">
      <c r="A11" s="122"/>
      <c r="B11" s="104"/>
      <c r="C11" s="105"/>
      <c r="D11" s="116" t="s">
        <v>69</v>
      </c>
      <c r="E11" s="112"/>
      <c r="F11" s="35" t="s">
        <v>65</v>
      </c>
      <c r="G11" s="36">
        <f t="shared" ref="G11:AO11" si="1">SUM(G8*105%)</f>
        <v>0.87412500000000004</v>
      </c>
      <c r="H11" s="36">
        <f t="shared" si="1"/>
        <v>0.87412500000000004</v>
      </c>
      <c r="I11" s="36">
        <f t="shared" si="1"/>
        <v>0.87412500000000004</v>
      </c>
      <c r="J11" s="36">
        <f t="shared" si="1"/>
        <v>0.87412500000000004</v>
      </c>
      <c r="K11" s="36">
        <f t="shared" si="1"/>
        <v>0.87412500000000004</v>
      </c>
      <c r="L11" s="36">
        <f t="shared" si="1"/>
        <v>0.87412500000000004</v>
      </c>
      <c r="M11" s="36">
        <f t="shared" si="1"/>
        <v>0.87412500000000004</v>
      </c>
      <c r="N11" s="36">
        <f t="shared" si="1"/>
        <v>0.87412500000000004</v>
      </c>
      <c r="O11" s="36">
        <f t="shared" si="1"/>
        <v>0.87412500000000004</v>
      </c>
      <c r="P11" s="36">
        <f t="shared" si="1"/>
        <v>0.87412500000000004</v>
      </c>
      <c r="Q11" s="36">
        <f t="shared" si="1"/>
        <v>0.87412500000000004</v>
      </c>
      <c r="R11" s="36">
        <f t="shared" si="1"/>
        <v>0.87412500000000004</v>
      </c>
      <c r="S11" s="36">
        <f t="shared" si="1"/>
        <v>0.87412500000000004</v>
      </c>
      <c r="T11" s="36">
        <f t="shared" si="1"/>
        <v>0.87412500000000004</v>
      </c>
      <c r="U11" s="36">
        <f t="shared" si="1"/>
        <v>0.87412500000000004</v>
      </c>
      <c r="V11" s="36">
        <f t="shared" si="1"/>
        <v>0.87412500000000004</v>
      </c>
      <c r="W11" s="36">
        <f t="shared" si="1"/>
        <v>0.87412500000000004</v>
      </c>
      <c r="X11" s="36">
        <f t="shared" si="1"/>
        <v>0.87412500000000004</v>
      </c>
      <c r="Y11" s="36">
        <f t="shared" si="1"/>
        <v>0.87412500000000004</v>
      </c>
      <c r="Z11" s="36">
        <f t="shared" si="1"/>
        <v>0.87412500000000004</v>
      </c>
      <c r="AA11" s="36">
        <f t="shared" si="1"/>
        <v>0.87412500000000004</v>
      </c>
      <c r="AB11" s="36">
        <f t="shared" si="1"/>
        <v>0.87412500000000004</v>
      </c>
      <c r="AC11" s="36">
        <f t="shared" si="1"/>
        <v>0.87412500000000004</v>
      </c>
      <c r="AD11" s="36">
        <f t="shared" si="1"/>
        <v>0.87412500000000004</v>
      </c>
      <c r="AE11" s="36">
        <f t="shared" si="1"/>
        <v>0.87412500000000004</v>
      </c>
      <c r="AF11" s="36">
        <f t="shared" si="1"/>
        <v>0.87412500000000004</v>
      </c>
      <c r="AG11" s="36">
        <f t="shared" si="1"/>
        <v>0.87412500000000004</v>
      </c>
      <c r="AH11" s="36">
        <f t="shared" si="1"/>
        <v>0.87412500000000004</v>
      </c>
      <c r="AI11" s="36">
        <f t="shared" si="1"/>
        <v>0.87412500000000004</v>
      </c>
      <c r="AJ11" s="36">
        <f t="shared" si="1"/>
        <v>0.87412500000000004</v>
      </c>
      <c r="AK11" s="36">
        <f t="shared" si="1"/>
        <v>0.87412500000000004</v>
      </c>
      <c r="AL11" s="36">
        <f t="shared" si="1"/>
        <v>0.87412500000000004</v>
      </c>
      <c r="AM11" s="36">
        <f t="shared" si="1"/>
        <v>0.87412500000000004</v>
      </c>
      <c r="AN11" s="36">
        <f t="shared" si="1"/>
        <v>0.87412500000000004</v>
      </c>
      <c r="AO11" s="36">
        <f t="shared" si="1"/>
        <v>0.87412500000000004</v>
      </c>
    </row>
    <row r="12" spans="1:41" ht="14.1" customHeight="1" x14ac:dyDescent="0.3">
      <c r="A12" s="33"/>
      <c r="B12" s="33"/>
      <c r="C12" s="33"/>
      <c r="D12" s="33"/>
      <c r="E12" s="33"/>
      <c r="F12" s="3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</row>
    <row r="13" spans="1:41" ht="14.1" customHeight="1" x14ac:dyDescent="0.3">
      <c r="A13" s="144" t="s">
        <v>80</v>
      </c>
      <c r="B13" s="145"/>
      <c r="C13" s="145"/>
      <c r="D13" s="145"/>
      <c r="E13" s="146"/>
      <c r="F13" s="138" t="s">
        <v>59</v>
      </c>
      <c r="G13" s="52">
        <v>43636</v>
      </c>
      <c r="H13" s="52">
        <v>43637</v>
      </c>
      <c r="I13" s="52">
        <v>43640</v>
      </c>
      <c r="J13" s="52">
        <v>43641</v>
      </c>
      <c r="K13" s="52">
        <v>43642</v>
      </c>
      <c r="L13" s="52">
        <v>43643</v>
      </c>
      <c r="M13" s="52">
        <v>43644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</row>
    <row r="14" spans="1:41" ht="14.1" customHeight="1" x14ac:dyDescent="0.3">
      <c r="A14" s="147" t="s">
        <v>70</v>
      </c>
      <c r="B14" s="148"/>
      <c r="C14" s="148"/>
      <c r="D14" s="163" t="s">
        <v>100</v>
      </c>
      <c r="E14" s="150"/>
      <c r="F14" s="139"/>
      <c r="G14" s="55" t="s">
        <v>12</v>
      </c>
      <c r="H14" s="53" t="s">
        <v>13</v>
      </c>
      <c r="I14" s="53" t="s">
        <v>14</v>
      </c>
      <c r="J14" s="53" t="s">
        <v>15</v>
      </c>
      <c r="K14" s="53" t="s">
        <v>16</v>
      </c>
      <c r="L14" s="53" t="s">
        <v>17</v>
      </c>
      <c r="M14" s="53" t="s">
        <v>18</v>
      </c>
      <c r="N14" s="53" t="s">
        <v>19</v>
      </c>
      <c r="O14" s="53" t="s">
        <v>20</v>
      </c>
      <c r="P14" s="53" t="s">
        <v>21</v>
      </c>
      <c r="Q14" s="53" t="s">
        <v>22</v>
      </c>
      <c r="R14" s="53" t="s">
        <v>23</v>
      </c>
      <c r="S14" s="53" t="s">
        <v>24</v>
      </c>
      <c r="T14" s="53" t="s">
        <v>25</v>
      </c>
      <c r="U14" s="53" t="s">
        <v>26</v>
      </c>
      <c r="V14" s="53" t="s">
        <v>27</v>
      </c>
      <c r="W14" s="53" t="s">
        <v>28</v>
      </c>
      <c r="X14" s="53" t="s">
        <v>29</v>
      </c>
      <c r="Y14" s="53" t="s">
        <v>30</v>
      </c>
      <c r="Z14" s="53" t="s">
        <v>37</v>
      </c>
      <c r="AA14" s="53" t="s">
        <v>38</v>
      </c>
      <c r="AB14" s="53" t="s">
        <v>39</v>
      </c>
      <c r="AC14" s="53" t="s">
        <v>40</v>
      </c>
      <c r="AD14" s="53" t="s">
        <v>41</v>
      </c>
      <c r="AE14" s="53" t="s">
        <v>42</v>
      </c>
      <c r="AF14" s="53" t="s">
        <v>43</v>
      </c>
      <c r="AG14" s="53" t="s">
        <v>44</v>
      </c>
      <c r="AH14" s="53" t="s">
        <v>45</v>
      </c>
      <c r="AI14" s="53" t="s">
        <v>46</v>
      </c>
      <c r="AJ14" s="53" t="s">
        <v>47</v>
      </c>
      <c r="AK14" s="53" t="s">
        <v>48</v>
      </c>
      <c r="AL14" s="53" t="s">
        <v>49</v>
      </c>
      <c r="AM14" s="53" t="s">
        <v>50</v>
      </c>
      <c r="AN14" s="53" t="s">
        <v>51</v>
      </c>
      <c r="AO14" s="53" t="s">
        <v>52</v>
      </c>
    </row>
    <row r="15" spans="1:41" s="62" customFormat="1" ht="14.1" customHeight="1" x14ac:dyDescent="0.3">
      <c r="A15" s="118"/>
      <c r="B15" s="98"/>
      <c r="C15" s="99"/>
      <c r="D15" s="115" t="s">
        <v>68</v>
      </c>
      <c r="E15" s="114"/>
      <c r="F15" s="140" t="s">
        <v>55</v>
      </c>
      <c r="G15" s="58">
        <v>0.63500000000000001</v>
      </c>
      <c r="H15" s="58">
        <v>0.70499999999999996</v>
      </c>
      <c r="I15" s="58">
        <v>0.72</v>
      </c>
      <c r="J15" s="58">
        <v>0.70499999999999996</v>
      </c>
      <c r="K15" s="58">
        <v>0.68</v>
      </c>
      <c r="L15" s="58">
        <v>0.69499999999999995</v>
      </c>
      <c r="M15" s="58">
        <v>0.71499999999999997</v>
      </c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</row>
    <row r="16" spans="1:41" s="63" customFormat="1" ht="13.2" customHeight="1" x14ac:dyDescent="0.3">
      <c r="A16" s="119"/>
      <c r="B16" s="99"/>
      <c r="C16" s="100" t="s">
        <v>71</v>
      </c>
      <c r="D16" s="101">
        <v>0.83</v>
      </c>
      <c r="E16" s="109" t="e">
        <f>SUM((D16-B18)/B18)</f>
        <v>#DIV/0!</v>
      </c>
      <c r="F16" s="140" t="s">
        <v>53</v>
      </c>
      <c r="G16" s="54">
        <v>0.69</v>
      </c>
      <c r="H16" s="56">
        <v>0.745</v>
      </c>
      <c r="I16" s="54">
        <v>0.72499999999999998</v>
      </c>
      <c r="J16" s="54">
        <v>0.70499999999999996</v>
      </c>
      <c r="K16" s="54">
        <v>0.68500000000000005</v>
      </c>
      <c r="L16" s="54">
        <v>0.71499999999999997</v>
      </c>
      <c r="M16" s="54">
        <v>0.71499999999999997</v>
      </c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</row>
    <row r="17" spans="1:41" s="63" customFormat="1" ht="14.1" customHeight="1" x14ac:dyDescent="0.3">
      <c r="A17" s="120"/>
      <c r="B17" s="113"/>
      <c r="C17" s="100" t="s">
        <v>72</v>
      </c>
      <c r="D17" s="101">
        <v>0.75</v>
      </c>
      <c r="E17" s="109" t="e">
        <f>SUM((D17-B18)/B18)</f>
        <v>#DIV/0!</v>
      </c>
      <c r="F17" s="140" t="s">
        <v>54</v>
      </c>
      <c r="G17" s="54">
        <v>0.63500000000000001</v>
      </c>
      <c r="H17" s="54">
        <v>0.7</v>
      </c>
      <c r="I17" s="54">
        <v>0.7</v>
      </c>
      <c r="J17" s="54">
        <v>0.67</v>
      </c>
      <c r="K17" s="54">
        <v>0.66500000000000004</v>
      </c>
      <c r="L17" s="54">
        <v>0.69</v>
      </c>
      <c r="M17" s="54">
        <v>0.69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</row>
    <row r="18" spans="1:41" s="63" customFormat="1" ht="14.1" customHeight="1" thickBot="1" x14ac:dyDescent="0.35">
      <c r="A18" s="121" t="s">
        <v>58</v>
      </c>
      <c r="B18" s="106"/>
      <c r="C18" s="99"/>
      <c r="D18" s="99"/>
      <c r="E18" s="110"/>
      <c r="F18" s="140" t="s">
        <v>67</v>
      </c>
      <c r="G18" s="58">
        <v>0.68500000000000005</v>
      </c>
      <c r="H18" s="58">
        <v>0.71</v>
      </c>
      <c r="I18" s="58">
        <v>0.7</v>
      </c>
      <c r="J18" s="58">
        <v>0.67500000000000004</v>
      </c>
      <c r="K18" s="58">
        <v>0.68</v>
      </c>
      <c r="L18" s="58">
        <v>0.70499999999999996</v>
      </c>
      <c r="M18" s="58">
        <v>0.69499999999999995</v>
      </c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</row>
    <row r="19" spans="1:41" s="66" customFormat="1" ht="14.1" customHeight="1" x14ac:dyDescent="0.3">
      <c r="A19" s="121"/>
      <c r="B19" s="106"/>
      <c r="C19" s="102"/>
      <c r="D19" s="102"/>
      <c r="E19" s="111"/>
      <c r="F19" s="141" t="s">
        <v>56</v>
      </c>
      <c r="G19" s="65">
        <f>(G15+G18)/2</f>
        <v>0.66</v>
      </c>
      <c r="H19" s="65">
        <f t="shared" ref="H19:AO19" si="2">G19</f>
        <v>0.66</v>
      </c>
      <c r="I19" s="65">
        <f t="shared" si="2"/>
        <v>0.66</v>
      </c>
      <c r="J19" s="65">
        <f t="shared" si="2"/>
        <v>0.66</v>
      </c>
      <c r="K19" s="65">
        <f t="shared" si="2"/>
        <v>0.66</v>
      </c>
      <c r="L19" s="65">
        <f t="shared" si="2"/>
        <v>0.66</v>
      </c>
      <c r="M19" s="65">
        <f t="shared" si="2"/>
        <v>0.66</v>
      </c>
      <c r="N19" s="65">
        <f t="shared" si="2"/>
        <v>0.66</v>
      </c>
      <c r="O19" s="65">
        <f t="shared" si="2"/>
        <v>0.66</v>
      </c>
      <c r="P19" s="65">
        <f t="shared" si="2"/>
        <v>0.66</v>
      </c>
      <c r="Q19" s="65">
        <f t="shared" si="2"/>
        <v>0.66</v>
      </c>
      <c r="R19" s="65">
        <f t="shared" si="2"/>
        <v>0.66</v>
      </c>
      <c r="S19" s="65">
        <f t="shared" si="2"/>
        <v>0.66</v>
      </c>
      <c r="T19" s="65">
        <f t="shared" si="2"/>
        <v>0.66</v>
      </c>
      <c r="U19" s="65">
        <f t="shared" si="2"/>
        <v>0.66</v>
      </c>
      <c r="V19" s="65">
        <f t="shared" si="2"/>
        <v>0.66</v>
      </c>
      <c r="W19" s="65">
        <f t="shared" si="2"/>
        <v>0.66</v>
      </c>
      <c r="X19" s="65">
        <f t="shared" si="2"/>
        <v>0.66</v>
      </c>
      <c r="Y19" s="65">
        <f t="shared" si="2"/>
        <v>0.66</v>
      </c>
      <c r="Z19" s="65">
        <f t="shared" si="2"/>
        <v>0.66</v>
      </c>
      <c r="AA19" s="65">
        <f t="shared" si="2"/>
        <v>0.66</v>
      </c>
      <c r="AB19" s="65">
        <f t="shared" si="2"/>
        <v>0.66</v>
      </c>
      <c r="AC19" s="65">
        <f t="shared" si="2"/>
        <v>0.66</v>
      </c>
      <c r="AD19" s="65">
        <f t="shared" si="2"/>
        <v>0.66</v>
      </c>
      <c r="AE19" s="65">
        <f t="shared" si="2"/>
        <v>0.66</v>
      </c>
      <c r="AF19" s="65">
        <f t="shared" si="2"/>
        <v>0.66</v>
      </c>
      <c r="AG19" s="65">
        <f t="shared" si="2"/>
        <v>0.66</v>
      </c>
      <c r="AH19" s="65">
        <f t="shared" si="2"/>
        <v>0.66</v>
      </c>
      <c r="AI19" s="65">
        <f t="shared" si="2"/>
        <v>0.66</v>
      </c>
      <c r="AJ19" s="65">
        <f t="shared" si="2"/>
        <v>0.66</v>
      </c>
      <c r="AK19" s="65">
        <f t="shared" si="2"/>
        <v>0.66</v>
      </c>
      <c r="AL19" s="65">
        <f t="shared" si="2"/>
        <v>0.66</v>
      </c>
      <c r="AM19" s="65">
        <f t="shared" si="2"/>
        <v>0.66</v>
      </c>
      <c r="AN19" s="65">
        <f t="shared" si="2"/>
        <v>0.66</v>
      </c>
      <c r="AO19" s="65">
        <f t="shared" si="2"/>
        <v>0.66</v>
      </c>
    </row>
    <row r="20" spans="1:41" ht="14.1" customHeight="1" x14ac:dyDescent="0.3">
      <c r="A20" s="119"/>
      <c r="B20" s="99"/>
      <c r="C20" s="107" t="s">
        <v>82</v>
      </c>
      <c r="D20" s="103">
        <v>0.65</v>
      </c>
      <c r="E20" s="108">
        <f>SUM((B18-D20)/(D20))</f>
        <v>-1</v>
      </c>
      <c r="F20" s="142" t="s">
        <v>57</v>
      </c>
      <c r="G20" s="134">
        <v>93916</v>
      </c>
      <c r="H20" s="68">
        <v>164855</v>
      </c>
      <c r="I20" s="69">
        <v>40330</v>
      </c>
      <c r="J20" s="69">
        <v>36584</v>
      </c>
      <c r="K20" s="69">
        <v>35124</v>
      </c>
      <c r="L20" s="68">
        <v>107105</v>
      </c>
      <c r="M20" s="69">
        <v>35620</v>
      </c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 s="63" customFormat="1" ht="14.1" customHeight="1" x14ac:dyDescent="0.3">
      <c r="A21" s="119"/>
      <c r="B21" s="99"/>
      <c r="C21" s="107" t="s">
        <v>83</v>
      </c>
      <c r="D21" s="103"/>
      <c r="E21" s="108"/>
      <c r="F21" s="143" t="s">
        <v>58</v>
      </c>
      <c r="G21" s="71"/>
      <c r="H21" s="71"/>
      <c r="I21" s="71"/>
      <c r="J21" s="71"/>
      <c r="K21" s="77">
        <v>0.67500000000000004</v>
      </c>
      <c r="L21" s="71"/>
      <c r="M21" s="117">
        <v>0.71499999999999997</v>
      </c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</row>
    <row r="22" spans="1:41" s="66" customFormat="1" ht="14.1" customHeight="1" x14ac:dyDescent="0.3">
      <c r="A22" s="122"/>
      <c r="B22" s="104"/>
      <c r="C22" s="105"/>
      <c r="D22" s="116" t="s">
        <v>69</v>
      </c>
      <c r="E22" s="112"/>
      <c r="F22" s="35" t="s">
        <v>65</v>
      </c>
      <c r="G22" s="36">
        <f t="shared" ref="G22:AO22" si="3">SUM(G19*105%)</f>
        <v>0.69300000000000006</v>
      </c>
      <c r="H22" s="36">
        <f t="shared" si="3"/>
        <v>0.69300000000000006</v>
      </c>
      <c r="I22" s="36">
        <f t="shared" si="3"/>
        <v>0.69300000000000006</v>
      </c>
      <c r="J22" s="36">
        <f t="shared" si="3"/>
        <v>0.69300000000000006</v>
      </c>
      <c r="K22" s="36">
        <f t="shared" si="3"/>
        <v>0.69300000000000006</v>
      </c>
      <c r="L22" s="36">
        <f t="shared" si="3"/>
        <v>0.69300000000000006</v>
      </c>
      <c r="M22" s="36">
        <f t="shared" si="3"/>
        <v>0.69300000000000006</v>
      </c>
      <c r="N22" s="36">
        <f t="shared" si="3"/>
        <v>0.69300000000000006</v>
      </c>
      <c r="O22" s="36">
        <f t="shared" si="3"/>
        <v>0.69300000000000006</v>
      </c>
      <c r="P22" s="36">
        <f t="shared" si="3"/>
        <v>0.69300000000000006</v>
      </c>
      <c r="Q22" s="36">
        <f t="shared" si="3"/>
        <v>0.69300000000000006</v>
      </c>
      <c r="R22" s="36">
        <f t="shared" si="3"/>
        <v>0.69300000000000006</v>
      </c>
      <c r="S22" s="36">
        <f t="shared" si="3"/>
        <v>0.69300000000000006</v>
      </c>
      <c r="T22" s="36">
        <f t="shared" si="3"/>
        <v>0.69300000000000006</v>
      </c>
      <c r="U22" s="36">
        <f t="shared" si="3"/>
        <v>0.69300000000000006</v>
      </c>
      <c r="V22" s="36">
        <f t="shared" si="3"/>
        <v>0.69300000000000006</v>
      </c>
      <c r="W22" s="36">
        <f t="shared" si="3"/>
        <v>0.69300000000000006</v>
      </c>
      <c r="X22" s="36">
        <f t="shared" si="3"/>
        <v>0.69300000000000006</v>
      </c>
      <c r="Y22" s="36">
        <f t="shared" si="3"/>
        <v>0.69300000000000006</v>
      </c>
      <c r="Z22" s="36">
        <f t="shared" si="3"/>
        <v>0.69300000000000006</v>
      </c>
      <c r="AA22" s="36">
        <f t="shared" si="3"/>
        <v>0.69300000000000006</v>
      </c>
      <c r="AB22" s="36">
        <f t="shared" si="3"/>
        <v>0.69300000000000006</v>
      </c>
      <c r="AC22" s="36">
        <f t="shared" si="3"/>
        <v>0.69300000000000006</v>
      </c>
      <c r="AD22" s="36">
        <f t="shared" si="3"/>
        <v>0.69300000000000006</v>
      </c>
      <c r="AE22" s="36">
        <f t="shared" si="3"/>
        <v>0.69300000000000006</v>
      </c>
      <c r="AF22" s="36">
        <f t="shared" si="3"/>
        <v>0.69300000000000006</v>
      </c>
      <c r="AG22" s="36">
        <f t="shared" si="3"/>
        <v>0.69300000000000006</v>
      </c>
      <c r="AH22" s="36">
        <f t="shared" si="3"/>
        <v>0.69300000000000006</v>
      </c>
      <c r="AI22" s="36">
        <f t="shared" si="3"/>
        <v>0.69300000000000006</v>
      </c>
      <c r="AJ22" s="36">
        <f t="shared" si="3"/>
        <v>0.69300000000000006</v>
      </c>
      <c r="AK22" s="36">
        <f t="shared" si="3"/>
        <v>0.69300000000000006</v>
      </c>
      <c r="AL22" s="36">
        <f t="shared" si="3"/>
        <v>0.69300000000000006</v>
      </c>
      <c r="AM22" s="36">
        <f t="shared" si="3"/>
        <v>0.69300000000000006</v>
      </c>
      <c r="AN22" s="36">
        <f t="shared" si="3"/>
        <v>0.69300000000000006</v>
      </c>
      <c r="AO22" s="36">
        <f t="shared" si="3"/>
        <v>0.69300000000000006</v>
      </c>
    </row>
    <row r="23" spans="1:41" ht="14.1" customHeight="1" x14ac:dyDescent="0.3">
      <c r="A23" s="33"/>
      <c r="B23" s="33"/>
      <c r="C23" s="33"/>
      <c r="D23" s="33"/>
      <c r="E23" s="33"/>
      <c r="F23" s="3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</row>
    <row r="24" spans="1:41" ht="14.1" customHeight="1" x14ac:dyDescent="0.3">
      <c r="A24" s="144" t="s">
        <v>80</v>
      </c>
      <c r="B24" s="145"/>
      <c r="C24" s="145"/>
      <c r="D24" s="145"/>
      <c r="E24" s="146"/>
      <c r="F24" s="60" t="s">
        <v>59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</row>
    <row r="25" spans="1:41" ht="14.1" customHeight="1" x14ac:dyDescent="0.3">
      <c r="A25" s="147" t="s">
        <v>70</v>
      </c>
      <c r="B25" s="148"/>
      <c r="C25" s="148"/>
      <c r="D25" s="164"/>
      <c r="E25" s="150"/>
      <c r="F25" s="135"/>
      <c r="G25" s="55" t="s">
        <v>12</v>
      </c>
      <c r="H25" s="53" t="s">
        <v>13</v>
      </c>
      <c r="I25" s="53" t="s">
        <v>14</v>
      </c>
      <c r="J25" s="53" t="s">
        <v>15</v>
      </c>
      <c r="K25" s="53" t="s">
        <v>16</v>
      </c>
      <c r="L25" s="53" t="s">
        <v>17</v>
      </c>
      <c r="M25" s="53" t="s">
        <v>18</v>
      </c>
      <c r="N25" s="53" t="s">
        <v>19</v>
      </c>
      <c r="O25" s="53" t="s">
        <v>20</v>
      </c>
      <c r="P25" s="53" t="s">
        <v>21</v>
      </c>
      <c r="Q25" s="53" t="s">
        <v>22</v>
      </c>
      <c r="R25" s="53" t="s">
        <v>23</v>
      </c>
      <c r="S25" s="53" t="s">
        <v>24</v>
      </c>
      <c r="T25" s="53" t="s">
        <v>25</v>
      </c>
      <c r="U25" s="53" t="s">
        <v>26</v>
      </c>
      <c r="V25" s="53" t="s">
        <v>27</v>
      </c>
      <c r="W25" s="53" t="s">
        <v>28</v>
      </c>
      <c r="X25" s="53" t="s">
        <v>29</v>
      </c>
      <c r="Y25" s="53" t="s">
        <v>30</v>
      </c>
      <c r="Z25" s="53" t="s">
        <v>37</v>
      </c>
      <c r="AA25" s="53" t="s">
        <v>38</v>
      </c>
      <c r="AB25" s="53" t="s">
        <v>39</v>
      </c>
      <c r="AC25" s="53" t="s">
        <v>40</v>
      </c>
      <c r="AD25" s="53" t="s">
        <v>41</v>
      </c>
      <c r="AE25" s="53" t="s">
        <v>42</v>
      </c>
      <c r="AF25" s="53" t="s">
        <v>43</v>
      </c>
      <c r="AG25" s="53" t="s">
        <v>44</v>
      </c>
      <c r="AH25" s="53" t="s">
        <v>45</v>
      </c>
      <c r="AI25" s="53" t="s">
        <v>46</v>
      </c>
      <c r="AJ25" s="53" t="s">
        <v>47</v>
      </c>
      <c r="AK25" s="53" t="s">
        <v>48</v>
      </c>
      <c r="AL25" s="53" t="s">
        <v>49</v>
      </c>
      <c r="AM25" s="53" t="s">
        <v>50</v>
      </c>
      <c r="AN25" s="53" t="s">
        <v>51</v>
      </c>
      <c r="AO25" s="53" t="s">
        <v>52</v>
      </c>
    </row>
    <row r="26" spans="1:41" s="62" customFormat="1" ht="14.1" customHeight="1" x14ac:dyDescent="0.3">
      <c r="A26" s="118"/>
      <c r="B26" s="98"/>
      <c r="C26" s="99"/>
      <c r="D26" s="115" t="s">
        <v>68</v>
      </c>
      <c r="E26" s="114"/>
      <c r="F26" s="61" t="s">
        <v>55</v>
      </c>
      <c r="G26" s="58">
        <v>1</v>
      </c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</row>
    <row r="27" spans="1:41" s="63" customFormat="1" ht="13.2" customHeight="1" x14ac:dyDescent="0.3">
      <c r="A27" s="119"/>
      <c r="B27" s="99"/>
      <c r="C27" s="100" t="s">
        <v>71</v>
      </c>
      <c r="D27" s="101"/>
      <c r="E27" s="109" t="e">
        <f>SUM((D27-B29)/B29)</f>
        <v>#DIV/0!</v>
      </c>
      <c r="F27" s="61" t="s">
        <v>53</v>
      </c>
      <c r="G27" s="56">
        <v>1.1000000000000001</v>
      </c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</row>
    <row r="28" spans="1:41" s="63" customFormat="1" ht="14.1" customHeight="1" x14ac:dyDescent="0.3">
      <c r="A28" s="120"/>
      <c r="B28" s="113"/>
      <c r="C28" s="100" t="s">
        <v>72</v>
      </c>
      <c r="D28" s="101"/>
      <c r="E28" s="109" t="e">
        <f>SUM((D28-B29)/B29)</f>
        <v>#DIV/0!</v>
      </c>
      <c r="F28" s="61" t="s">
        <v>54</v>
      </c>
      <c r="G28" s="54">
        <v>0.99</v>
      </c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</row>
    <row r="29" spans="1:41" s="63" customFormat="1" ht="14.1" customHeight="1" thickBot="1" x14ac:dyDescent="0.35">
      <c r="A29" s="121" t="s">
        <v>58</v>
      </c>
      <c r="B29" s="106"/>
      <c r="C29" s="99"/>
      <c r="D29" s="99"/>
      <c r="E29" s="110"/>
      <c r="F29" s="61" t="s">
        <v>67</v>
      </c>
      <c r="G29" s="58">
        <v>1.2</v>
      </c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</row>
    <row r="30" spans="1:41" s="66" customFormat="1" ht="14.1" customHeight="1" x14ac:dyDescent="0.3">
      <c r="A30" s="121"/>
      <c r="B30" s="106"/>
      <c r="C30" s="102"/>
      <c r="D30" s="102"/>
      <c r="E30" s="111"/>
      <c r="F30" s="64" t="s">
        <v>56</v>
      </c>
      <c r="G30" s="65">
        <f>(G26+G29)/2</f>
        <v>1.1000000000000001</v>
      </c>
      <c r="H30" s="65">
        <f t="shared" ref="H30" si="4">G30</f>
        <v>1.1000000000000001</v>
      </c>
      <c r="I30" s="65">
        <f t="shared" ref="I30" si="5">H30</f>
        <v>1.1000000000000001</v>
      </c>
      <c r="J30" s="65">
        <f t="shared" ref="J30" si="6">I30</f>
        <v>1.1000000000000001</v>
      </c>
      <c r="K30" s="65">
        <f t="shared" ref="K30" si="7">J30</f>
        <v>1.1000000000000001</v>
      </c>
      <c r="L30" s="65">
        <f t="shared" ref="L30" si="8">K30</f>
        <v>1.1000000000000001</v>
      </c>
      <c r="M30" s="65">
        <f t="shared" ref="M30" si="9">L30</f>
        <v>1.1000000000000001</v>
      </c>
      <c r="N30" s="65">
        <f t="shared" ref="N30" si="10">M30</f>
        <v>1.1000000000000001</v>
      </c>
      <c r="O30" s="65">
        <f t="shared" ref="O30" si="11">N30</f>
        <v>1.1000000000000001</v>
      </c>
      <c r="P30" s="65">
        <f t="shared" ref="P30" si="12">O30</f>
        <v>1.1000000000000001</v>
      </c>
      <c r="Q30" s="65">
        <f t="shared" ref="Q30" si="13">P30</f>
        <v>1.1000000000000001</v>
      </c>
      <c r="R30" s="65">
        <f t="shared" ref="R30" si="14">Q30</f>
        <v>1.1000000000000001</v>
      </c>
      <c r="S30" s="65">
        <f t="shared" ref="S30" si="15">R30</f>
        <v>1.1000000000000001</v>
      </c>
      <c r="T30" s="65">
        <f t="shared" ref="T30" si="16">S30</f>
        <v>1.1000000000000001</v>
      </c>
      <c r="U30" s="65">
        <f t="shared" ref="U30" si="17">T30</f>
        <v>1.1000000000000001</v>
      </c>
      <c r="V30" s="65">
        <f t="shared" ref="V30" si="18">U30</f>
        <v>1.1000000000000001</v>
      </c>
      <c r="W30" s="65">
        <f t="shared" ref="W30" si="19">V30</f>
        <v>1.1000000000000001</v>
      </c>
      <c r="X30" s="65">
        <f t="shared" ref="X30" si="20">W30</f>
        <v>1.1000000000000001</v>
      </c>
      <c r="Y30" s="65">
        <f t="shared" ref="Y30" si="21">X30</f>
        <v>1.1000000000000001</v>
      </c>
      <c r="Z30" s="65">
        <f t="shared" ref="Z30" si="22">Y30</f>
        <v>1.1000000000000001</v>
      </c>
      <c r="AA30" s="65">
        <f t="shared" ref="AA30" si="23">Z30</f>
        <v>1.1000000000000001</v>
      </c>
      <c r="AB30" s="65">
        <f t="shared" ref="AB30" si="24">AA30</f>
        <v>1.1000000000000001</v>
      </c>
      <c r="AC30" s="65">
        <f t="shared" ref="AC30" si="25">AB30</f>
        <v>1.1000000000000001</v>
      </c>
      <c r="AD30" s="65">
        <f t="shared" ref="AD30" si="26">AC30</f>
        <v>1.1000000000000001</v>
      </c>
      <c r="AE30" s="65">
        <f t="shared" ref="AE30" si="27">AD30</f>
        <v>1.1000000000000001</v>
      </c>
      <c r="AF30" s="65">
        <f t="shared" ref="AF30" si="28">AE30</f>
        <v>1.1000000000000001</v>
      </c>
      <c r="AG30" s="65">
        <f t="shared" ref="AG30" si="29">AF30</f>
        <v>1.1000000000000001</v>
      </c>
      <c r="AH30" s="65">
        <f t="shared" ref="AH30" si="30">AG30</f>
        <v>1.1000000000000001</v>
      </c>
      <c r="AI30" s="65">
        <f t="shared" ref="AI30" si="31">AH30</f>
        <v>1.1000000000000001</v>
      </c>
      <c r="AJ30" s="65">
        <f t="shared" ref="AJ30" si="32">AI30</f>
        <v>1.1000000000000001</v>
      </c>
      <c r="AK30" s="65">
        <f t="shared" ref="AK30" si="33">AJ30</f>
        <v>1.1000000000000001</v>
      </c>
      <c r="AL30" s="65">
        <f t="shared" ref="AL30" si="34">AK30</f>
        <v>1.1000000000000001</v>
      </c>
      <c r="AM30" s="65">
        <f t="shared" ref="AM30" si="35">AL30</f>
        <v>1.1000000000000001</v>
      </c>
      <c r="AN30" s="65">
        <f t="shared" ref="AN30" si="36">AM30</f>
        <v>1.1000000000000001</v>
      </c>
      <c r="AO30" s="65">
        <f t="shared" ref="AO30" si="37">AN30</f>
        <v>1.1000000000000001</v>
      </c>
    </row>
    <row r="31" spans="1:41" ht="14.1" customHeight="1" x14ac:dyDescent="0.3">
      <c r="A31" s="119"/>
      <c r="B31" s="99"/>
      <c r="C31" s="107" t="s">
        <v>82</v>
      </c>
      <c r="D31" s="103"/>
      <c r="E31" s="108" t="e">
        <f>SUM((B29-D31)/(D31))</f>
        <v>#DIV/0!</v>
      </c>
      <c r="F31" s="67" t="s">
        <v>57</v>
      </c>
      <c r="G31" s="68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</row>
    <row r="32" spans="1:41" s="63" customFormat="1" ht="14.1" customHeight="1" x14ac:dyDescent="0.3">
      <c r="A32" s="119"/>
      <c r="B32" s="99"/>
      <c r="C32" s="107" t="s">
        <v>83</v>
      </c>
      <c r="D32" s="103"/>
      <c r="E32" s="108"/>
      <c r="F32" s="70" t="s">
        <v>58</v>
      </c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</row>
    <row r="33" spans="1:41" s="66" customFormat="1" ht="14.1" customHeight="1" x14ac:dyDescent="0.3">
      <c r="A33" s="122"/>
      <c r="B33" s="104"/>
      <c r="C33" s="105"/>
      <c r="D33" s="116" t="s">
        <v>69</v>
      </c>
      <c r="E33" s="112"/>
      <c r="F33" s="35" t="s">
        <v>65</v>
      </c>
      <c r="G33" s="36">
        <f t="shared" ref="G33:AO33" si="38">SUM(G30*105%)</f>
        <v>1.1550000000000002</v>
      </c>
      <c r="H33" s="36">
        <f t="shared" si="38"/>
        <v>1.1550000000000002</v>
      </c>
      <c r="I33" s="36">
        <f t="shared" si="38"/>
        <v>1.1550000000000002</v>
      </c>
      <c r="J33" s="36">
        <f t="shared" si="38"/>
        <v>1.1550000000000002</v>
      </c>
      <c r="K33" s="36">
        <f t="shared" si="38"/>
        <v>1.1550000000000002</v>
      </c>
      <c r="L33" s="36">
        <f t="shared" si="38"/>
        <v>1.1550000000000002</v>
      </c>
      <c r="M33" s="36">
        <f t="shared" si="38"/>
        <v>1.1550000000000002</v>
      </c>
      <c r="N33" s="36">
        <f t="shared" si="38"/>
        <v>1.1550000000000002</v>
      </c>
      <c r="O33" s="36">
        <f t="shared" si="38"/>
        <v>1.1550000000000002</v>
      </c>
      <c r="P33" s="36">
        <f t="shared" si="38"/>
        <v>1.1550000000000002</v>
      </c>
      <c r="Q33" s="36">
        <f t="shared" si="38"/>
        <v>1.1550000000000002</v>
      </c>
      <c r="R33" s="36">
        <f t="shared" si="38"/>
        <v>1.1550000000000002</v>
      </c>
      <c r="S33" s="36">
        <f t="shared" si="38"/>
        <v>1.1550000000000002</v>
      </c>
      <c r="T33" s="36">
        <f t="shared" si="38"/>
        <v>1.1550000000000002</v>
      </c>
      <c r="U33" s="36">
        <f t="shared" si="38"/>
        <v>1.1550000000000002</v>
      </c>
      <c r="V33" s="36">
        <f t="shared" si="38"/>
        <v>1.1550000000000002</v>
      </c>
      <c r="W33" s="36">
        <f t="shared" si="38"/>
        <v>1.1550000000000002</v>
      </c>
      <c r="X33" s="36">
        <f t="shared" si="38"/>
        <v>1.1550000000000002</v>
      </c>
      <c r="Y33" s="36">
        <f t="shared" si="38"/>
        <v>1.1550000000000002</v>
      </c>
      <c r="Z33" s="36">
        <f t="shared" si="38"/>
        <v>1.1550000000000002</v>
      </c>
      <c r="AA33" s="36">
        <f t="shared" si="38"/>
        <v>1.1550000000000002</v>
      </c>
      <c r="AB33" s="36">
        <f t="shared" si="38"/>
        <v>1.1550000000000002</v>
      </c>
      <c r="AC33" s="36">
        <f t="shared" si="38"/>
        <v>1.1550000000000002</v>
      </c>
      <c r="AD33" s="36">
        <f t="shared" si="38"/>
        <v>1.1550000000000002</v>
      </c>
      <c r="AE33" s="36">
        <f t="shared" si="38"/>
        <v>1.1550000000000002</v>
      </c>
      <c r="AF33" s="36">
        <f t="shared" si="38"/>
        <v>1.1550000000000002</v>
      </c>
      <c r="AG33" s="36">
        <f t="shared" si="38"/>
        <v>1.1550000000000002</v>
      </c>
      <c r="AH33" s="36">
        <f t="shared" si="38"/>
        <v>1.1550000000000002</v>
      </c>
      <c r="AI33" s="36">
        <f t="shared" si="38"/>
        <v>1.1550000000000002</v>
      </c>
      <c r="AJ33" s="36">
        <f t="shared" si="38"/>
        <v>1.1550000000000002</v>
      </c>
      <c r="AK33" s="36">
        <f t="shared" si="38"/>
        <v>1.1550000000000002</v>
      </c>
      <c r="AL33" s="36">
        <f t="shared" si="38"/>
        <v>1.1550000000000002</v>
      </c>
      <c r="AM33" s="36">
        <f t="shared" si="38"/>
        <v>1.1550000000000002</v>
      </c>
      <c r="AN33" s="36">
        <f t="shared" si="38"/>
        <v>1.1550000000000002</v>
      </c>
      <c r="AO33" s="36">
        <f t="shared" si="38"/>
        <v>1.1550000000000002</v>
      </c>
    </row>
    <row r="34" spans="1:41" ht="14.1" customHeight="1" x14ac:dyDescent="0.3">
      <c r="A34" s="33"/>
      <c r="B34" s="33"/>
      <c r="C34" s="33"/>
      <c r="D34" s="33"/>
      <c r="E34" s="33"/>
      <c r="F34" s="3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</row>
    <row r="35" spans="1:41" ht="14.1" customHeight="1" x14ac:dyDescent="0.3">
      <c r="A35" s="144" t="s">
        <v>80</v>
      </c>
      <c r="B35" s="145"/>
      <c r="C35" s="145"/>
      <c r="D35" s="145"/>
      <c r="E35" s="146"/>
      <c r="F35" s="60" t="s">
        <v>59</v>
      </c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</row>
    <row r="36" spans="1:41" ht="14.1" customHeight="1" x14ac:dyDescent="0.3">
      <c r="A36" s="147" t="s">
        <v>70</v>
      </c>
      <c r="B36" s="148"/>
      <c r="C36" s="148"/>
      <c r="D36" s="164"/>
      <c r="E36" s="150"/>
      <c r="F36" s="135"/>
      <c r="G36" s="55" t="s">
        <v>12</v>
      </c>
      <c r="H36" s="53" t="s">
        <v>13</v>
      </c>
      <c r="I36" s="53" t="s">
        <v>14</v>
      </c>
      <c r="J36" s="53" t="s">
        <v>15</v>
      </c>
      <c r="K36" s="53" t="s">
        <v>16</v>
      </c>
      <c r="L36" s="53" t="s">
        <v>17</v>
      </c>
      <c r="M36" s="53" t="s">
        <v>18</v>
      </c>
      <c r="N36" s="53" t="s">
        <v>19</v>
      </c>
      <c r="O36" s="53" t="s">
        <v>20</v>
      </c>
      <c r="P36" s="53" t="s">
        <v>21</v>
      </c>
      <c r="Q36" s="53" t="s">
        <v>22</v>
      </c>
      <c r="R36" s="53" t="s">
        <v>23</v>
      </c>
      <c r="S36" s="53" t="s">
        <v>24</v>
      </c>
      <c r="T36" s="53" t="s">
        <v>25</v>
      </c>
      <c r="U36" s="53" t="s">
        <v>26</v>
      </c>
      <c r="V36" s="53" t="s">
        <v>27</v>
      </c>
      <c r="W36" s="53" t="s">
        <v>28</v>
      </c>
      <c r="X36" s="53" t="s">
        <v>29</v>
      </c>
      <c r="Y36" s="53" t="s">
        <v>30</v>
      </c>
      <c r="Z36" s="53" t="s">
        <v>37</v>
      </c>
      <c r="AA36" s="53" t="s">
        <v>38</v>
      </c>
      <c r="AB36" s="53" t="s">
        <v>39</v>
      </c>
      <c r="AC36" s="53" t="s">
        <v>40</v>
      </c>
      <c r="AD36" s="53" t="s">
        <v>41</v>
      </c>
      <c r="AE36" s="53" t="s">
        <v>42</v>
      </c>
      <c r="AF36" s="53" t="s">
        <v>43</v>
      </c>
      <c r="AG36" s="53" t="s">
        <v>44</v>
      </c>
      <c r="AH36" s="53" t="s">
        <v>45</v>
      </c>
      <c r="AI36" s="53" t="s">
        <v>46</v>
      </c>
      <c r="AJ36" s="53" t="s">
        <v>47</v>
      </c>
      <c r="AK36" s="53" t="s">
        <v>48</v>
      </c>
      <c r="AL36" s="53" t="s">
        <v>49</v>
      </c>
      <c r="AM36" s="53" t="s">
        <v>50</v>
      </c>
      <c r="AN36" s="53" t="s">
        <v>51</v>
      </c>
      <c r="AO36" s="53" t="s">
        <v>52</v>
      </c>
    </row>
    <row r="37" spans="1:41" s="62" customFormat="1" ht="14.1" customHeight="1" x14ac:dyDescent="0.3">
      <c r="A37" s="118"/>
      <c r="B37" s="98"/>
      <c r="C37" s="99"/>
      <c r="D37" s="115" t="s">
        <v>68</v>
      </c>
      <c r="E37" s="114"/>
      <c r="F37" s="61" t="s">
        <v>55</v>
      </c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</row>
    <row r="38" spans="1:41" s="63" customFormat="1" ht="13.2" customHeight="1" x14ac:dyDescent="0.3">
      <c r="A38" s="119"/>
      <c r="B38" s="99"/>
      <c r="C38" s="100" t="s">
        <v>71</v>
      </c>
      <c r="D38" s="101"/>
      <c r="E38" s="109" t="e">
        <f>SUM((D38-B40)/B40)</f>
        <v>#DIV/0!</v>
      </c>
      <c r="F38" s="61" t="s">
        <v>53</v>
      </c>
      <c r="G38" s="56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</row>
    <row r="39" spans="1:41" s="63" customFormat="1" ht="14.1" customHeight="1" x14ac:dyDescent="0.3">
      <c r="A39" s="120"/>
      <c r="B39" s="113"/>
      <c r="C39" s="100" t="s">
        <v>72</v>
      </c>
      <c r="D39" s="101"/>
      <c r="E39" s="109" t="e">
        <f>SUM((D39-B40)/B40)</f>
        <v>#DIV/0!</v>
      </c>
      <c r="F39" s="61" t="s">
        <v>54</v>
      </c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</row>
    <row r="40" spans="1:41" s="63" customFormat="1" ht="14.1" customHeight="1" thickBot="1" x14ac:dyDescent="0.35">
      <c r="A40" s="121" t="s">
        <v>58</v>
      </c>
      <c r="B40" s="106"/>
      <c r="C40" s="99"/>
      <c r="D40" s="99"/>
      <c r="E40" s="110"/>
      <c r="F40" s="61" t="s">
        <v>67</v>
      </c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</row>
    <row r="41" spans="1:41" s="66" customFormat="1" ht="14.1" customHeight="1" x14ac:dyDescent="0.3">
      <c r="A41" s="121"/>
      <c r="B41" s="106"/>
      <c r="C41" s="102"/>
      <c r="D41" s="102"/>
      <c r="E41" s="111"/>
      <c r="F41" s="64" t="s">
        <v>56</v>
      </c>
      <c r="G41" s="65">
        <f>(G37+G40)/2</f>
        <v>0</v>
      </c>
      <c r="H41" s="65">
        <f t="shared" ref="H41" si="39">G41</f>
        <v>0</v>
      </c>
      <c r="I41" s="65">
        <f t="shared" ref="I41" si="40">H41</f>
        <v>0</v>
      </c>
      <c r="J41" s="65">
        <f t="shared" ref="J41" si="41">I41</f>
        <v>0</v>
      </c>
      <c r="K41" s="65">
        <f t="shared" ref="K41" si="42">J41</f>
        <v>0</v>
      </c>
      <c r="L41" s="65">
        <f t="shared" ref="L41" si="43">K41</f>
        <v>0</v>
      </c>
      <c r="M41" s="65">
        <f t="shared" ref="M41" si="44">L41</f>
        <v>0</v>
      </c>
      <c r="N41" s="65">
        <f t="shared" ref="N41" si="45">M41</f>
        <v>0</v>
      </c>
      <c r="O41" s="65">
        <f t="shared" ref="O41" si="46">N41</f>
        <v>0</v>
      </c>
      <c r="P41" s="65">
        <f t="shared" ref="P41" si="47">O41</f>
        <v>0</v>
      </c>
      <c r="Q41" s="65">
        <f t="shared" ref="Q41" si="48">P41</f>
        <v>0</v>
      </c>
      <c r="R41" s="65">
        <f t="shared" ref="R41" si="49">Q41</f>
        <v>0</v>
      </c>
      <c r="S41" s="65">
        <f t="shared" ref="S41" si="50">R41</f>
        <v>0</v>
      </c>
      <c r="T41" s="65">
        <f t="shared" ref="T41" si="51">S41</f>
        <v>0</v>
      </c>
      <c r="U41" s="65">
        <f t="shared" ref="U41" si="52">T41</f>
        <v>0</v>
      </c>
      <c r="V41" s="65">
        <f t="shared" ref="V41" si="53">U41</f>
        <v>0</v>
      </c>
      <c r="W41" s="65">
        <f t="shared" ref="W41" si="54">V41</f>
        <v>0</v>
      </c>
      <c r="X41" s="65">
        <f t="shared" ref="X41" si="55">W41</f>
        <v>0</v>
      </c>
      <c r="Y41" s="65">
        <f t="shared" ref="Y41" si="56">X41</f>
        <v>0</v>
      </c>
      <c r="Z41" s="65">
        <f t="shared" ref="Z41" si="57">Y41</f>
        <v>0</v>
      </c>
      <c r="AA41" s="65">
        <f t="shared" ref="AA41" si="58">Z41</f>
        <v>0</v>
      </c>
      <c r="AB41" s="65">
        <f t="shared" ref="AB41" si="59">AA41</f>
        <v>0</v>
      </c>
      <c r="AC41" s="65">
        <f t="shared" ref="AC41" si="60">AB41</f>
        <v>0</v>
      </c>
      <c r="AD41" s="65">
        <f t="shared" ref="AD41" si="61">AC41</f>
        <v>0</v>
      </c>
      <c r="AE41" s="65">
        <f t="shared" ref="AE41" si="62">AD41</f>
        <v>0</v>
      </c>
      <c r="AF41" s="65">
        <f t="shared" ref="AF41" si="63">AE41</f>
        <v>0</v>
      </c>
      <c r="AG41" s="65">
        <f t="shared" ref="AG41" si="64">AF41</f>
        <v>0</v>
      </c>
      <c r="AH41" s="65">
        <f t="shared" ref="AH41" si="65">AG41</f>
        <v>0</v>
      </c>
      <c r="AI41" s="65">
        <f t="shared" ref="AI41" si="66">AH41</f>
        <v>0</v>
      </c>
      <c r="AJ41" s="65">
        <f t="shared" ref="AJ41" si="67">AI41</f>
        <v>0</v>
      </c>
      <c r="AK41" s="65">
        <f t="shared" ref="AK41" si="68">AJ41</f>
        <v>0</v>
      </c>
      <c r="AL41" s="65">
        <f t="shared" ref="AL41" si="69">AK41</f>
        <v>0</v>
      </c>
      <c r="AM41" s="65">
        <f t="shared" ref="AM41" si="70">AL41</f>
        <v>0</v>
      </c>
      <c r="AN41" s="65">
        <f t="shared" ref="AN41" si="71">AM41</f>
        <v>0</v>
      </c>
      <c r="AO41" s="65">
        <f t="shared" ref="AO41" si="72">AN41</f>
        <v>0</v>
      </c>
    </row>
    <row r="42" spans="1:41" ht="14.1" customHeight="1" x14ac:dyDescent="0.3">
      <c r="A42" s="119"/>
      <c r="B42" s="99"/>
      <c r="C42" s="107" t="s">
        <v>82</v>
      </c>
      <c r="D42" s="103"/>
      <c r="E42" s="108" t="e">
        <f>SUM((B40-D42)/(D42))</f>
        <v>#DIV/0!</v>
      </c>
      <c r="F42" s="67" t="s">
        <v>57</v>
      </c>
      <c r="G42" s="68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</row>
    <row r="43" spans="1:41" s="63" customFormat="1" ht="14.1" customHeight="1" x14ac:dyDescent="0.3">
      <c r="A43" s="119"/>
      <c r="B43" s="99"/>
      <c r="C43" s="107" t="s">
        <v>83</v>
      </c>
      <c r="D43" s="103"/>
      <c r="E43" s="108"/>
      <c r="F43" s="70" t="s">
        <v>58</v>
      </c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</row>
    <row r="44" spans="1:41" s="66" customFormat="1" ht="14.1" customHeight="1" x14ac:dyDescent="0.3">
      <c r="A44" s="122"/>
      <c r="B44" s="104"/>
      <c r="C44" s="105"/>
      <c r="D44" s="116" t="s">
        <v>69</v>
      </c>
      <c r="E44" s="112"/>
      <c r="F44" s="35" t="s">
        <v>65</v>
      </c>
      <c r="G44" s="36">
        <f t="shared" ref="G44:AO44" si="73">SUM(G41*105%)</f>
        <v>0</v>
      </c>
      <c r="H44" s="36">
        <f t="shared" si="73"/>
        <v>0</v>
      </c>
      <c r="I44" s="36">
        <f t="shared" si="73"/>
        <v>0</v>
      </c>
      <c r="J44" s="36">
        <f t="shared" si="73"/>
        <v>0</v>
      </c>
      <c r="K44" s="36">
        <f t="shared" si="73"/>
        <v>0</v>
      </c>
      <c r="L44" s="36">
        <f t="shared" si="73"/>
        <v>0</v>
      </c>
      <c r="M44" s="36">
        <f t="shared" si="73"/>
        <v>0</v>
      </c>
      <c r="N44" s="36">
        <f t="shared" si="73"/>
        <v>0</v>
      </c>
      <c r="O44" s="36">
        <f t="shared" si="73"/>
        <v>0</v>
      </c>
      <c r="P44" s="36">
        <f t="shared" si="73"/>
        <v>0</v>
      </c>
      <c r="Q44" s="36">
        <f t="shared" si="73"/>
        <v>0</v>
      </c>
      <c r="R44" s="36">
        <f t="shared" si="73"/>
        <v>0</v>
      </c>
      <c r="S44" s="36">
        <f t="shared" si="73"/>
        <v>0</v>
      </c>
      <c r="T44" s="36">
        <f t="shared" si="73"/>
        <v>0</v>
      </c>
      <c r="U44" s="36">
        <f t="shared" si="73"/>
        <v>0</v>
      </c>
      <c r="V44" s="36">
        <f t="shared" si="73"/>
        <v>0</v>
      </c>
      <c r="W44" s="36">
        <f t="shared" si="73"/>
        <v>0</v>
      </c>
      <c r="X44" s="36">
        <f t="shared" si="73"/>
        <v>0</v>
      </c>
      <c r="Y44" s="36">
        <f t="shared" si="73"/>
        <v>0</v>
      </c>
      <c r="Z44" s="36">
        <f t="shared" si="73"/>
        <v>0</v>
      </c>
      <c r="AA44" s="36">
        <f t="shared" si="73"/>
        <v>0</v>
      </c>
      <c r="AB44" s="36">
        <f t="shared" si="73"/>
        <v>0</v>
      </c>
      <c r="AC44" s="36">
        <f t="shared" si="73"/>
        <v>0</v>
      </c>
      <c r="AD44" s="36">
        <f t="shared" si="73"/>
        <v>0</v>
      </c>
      <c r="AE44" s="36">
        <f t="shared" si="73"/>
        <v>0</v>
      </c>
      <c r="AF44" s="36">
        <f t="shared" si="73"/>
        <v>0</v>
      </c>
      <c r="AG44" s="36">
        <f t="shared" si="73"/>
        <v>0</v>
      </c>
      <c r="AH44" s="36">
        <f t="shared" si="73"/>
        <v>0</v>
      </c>
      <c r="AI44" s="36">
        <f t="shared" si="73"/>
        <v>0</v>
      </c>
      <c r="AJ44" s="36">
        <f t="shared" si="73"/>
        <v>0</v>
      </c>
      <c r="AK44" s="36">
        <f t="shared" si="73"/>
        <v>0</v>
      </c>
      <c r="AL44" s="36">
        <f t="shared" si="73"/>
        <v>0</v>
      </c>
      <c r="AM44" s="36">
        <f t="shared" si="73"/>
        <v>0</v>
      </c>
      <c r="AN44" s="36">
        <f t="shared" si="73"/>
        <v>0</v>
      </c>
      <c r="AO44" s="36">
        <f t="shared" si="73"/>
        <v>0</v>
      </c>
    </row>
    <row r="45" spans="1:41" ht="14.1" customHeight="1" x14ac:dyDescent="0.3">
      <c r="A45" s="33"/>
      <c r="B45" s="33"/>
      <c r="C45" s="33"/>
      <c r="D45" s="33"/>
      <c r="E45" s="33"/>
      <c r="F45" s="3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</row>
    <row r="46" spans="1:41" ht="14.1" customHeight="1" x14ac:dyDescent="0.3">
      <c r="A46" s="144" t="s">
        <v>80</v>
      </c>
      <c r="B46" s="145"/>
      <c r="C46" s="145"/>
      <c r="D46" s="145"/>
      <c r="E46" s="146"/>
      <c r="F46" s="60" t="s">
        <v>59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</row>
    <row r="47" spans="1:41" ht="14.1" customHeight="1" x14ac:dyDescent="0.3">
      <c r="A47" s="147" t="s">
        <v>70</v>
      </c>
      <c r="B47" s="148"/>
      <c r="C47" s="148"/>
      <c r="D47" s="164"/>
      <c r="E47" s="150"/>
      <c r="F47" s="135"/>
      <c r="G47" s="55" t="s">
        <v>12</v>
      </c>
      <c r="H47" s="53" t="s">
        <v>13</v>
      </c>
      <c r="I47" s="53" t="s">
        <v>14</v>
      </c>
      <c r="J47" s="53" t="s">
        <v>15</v>
      </c>
      <c r="K47" s="53" t="s">
        <v>16</v>
      </c>
      <c r="L47" s="53" t="s">
        <v>17</v>
      </c>
      <c r="M47" s="53" t="s">
        <v>18</v>
      </c>
      <c r="N47" s="53" t="s">
        <v>19</v>
      </c>
      <c r="O47" s="53" t="s">
        <v>20</v>
      </c>
      <c r="P47" s="53" t="s">
        <v>21</v>
      </c>
      <c r="Q47" s="53" t="s">
        <v>22</v>
      </c>
      <c r="R47" s="53" t="s">
        <v>23</v>
      </c>
      <c r="S47" s="53" t="s">
        <v>24</v>
      </c>
      <c r="T47" s="53" t="s">
        <v>25</v>
      </c>
      <c r="U47" s="53" t="s">
        <v>26</v>
      </c>
      <c r="V47" s="53" t="s">
        <v>27</v>
      </c>
      <c r="W47" s="53" t="s">
        <v>28</v>
      </c>
      <c r="X47" s="53" t="s">
        <v>29</v>
      </c>
      <c r="Y47" s="53" t="s">
        <v>30</v>
      </c>
      <c r="Z47" s="53" t="s">
        <v>37</v>
      </c>
      <c r="AA47" s="53" t="s">
        <v>38</v>
      </c>
      <c r="AB47" s="53" t="s">
        <v>39</v>
      </c>
      <c r="AC47" s="53" t="s">
        <v>40</v>
      </c>
      <c r="AD47" s="53" t="s">
        <v>41</v>
      </c>
      <c r="AE47" s="53" t="s">
        <v>42</v>
      </c>
      <c r="AF47" s="53" t="s">
        <v>43</v>
      </c>
      <c r="AG47" s="53" t="s">
        <v>44</v>
      </c>
      <c r="AH47" s="53" t="s">
        <v>45</v>
      </c>
      <c r="AI47" s="53" t="s">
        <v>46</v>
      </c>
      <c r="AJ47" s="53" t="s">
        <v>47</v>
      </c>
      <c r="AK47" s="53" t="s">
        <v>48</v>
      </c>
      <c r="AL47" s="53" t="s">
        <v>49</v>
      </c>
      <c r="AM47" s="53" t="s">
        <v>50</v>
      </c>
      <c r="AN47" s="53" t="s">
        <v>51</v>
      </c>
      <c r="AO47" s="53" t="s">
        <v>52</v>
      </c>
    </row>
    <row r="48" spans="1:41" s="62" customFormat="1" ht="14.1" customHeight="1" x14ac:dyDescent="0.3">
      <c r="A48" s="118"/>
      <c r="B48" s="98"/>
      <c r="C48" s="99"/>
      <c r="D48" s="115" t="s">
        <v>68</v>
      </c>
      <c r="E48" s="114"/>
      <c r="F48" s="61" t="s">
        <v>55</v>
      </c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</row>
    <row r="49" spans="1:41" s="63" customFormat="1" ht="13.2" customHeight="1" x14ac:dyDescent="0.3">
      <c r="A49" s="119"/>
      <c r="B49" s="99"/>
      <c r="C49" s="100" t="s">
        <v>71</v>
      </c>
      <c r="D49" s="101"/>
      <c r="E49" s="109" t="e">
        <f>SUM((D49-B51)/B51)</f>
        <v>#DIV/0!</v>
      </c>
      <c r="F49" s="61" t="s">
        <v>53</v>
      </c>
      <c r="G49" s="56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</row>
    <row r="50" spans="1:41" s="63" customFormat="1" ht="14.1" customHeight="1" x14ac:dyDescent="0.3">
      <c r="A50" s="120"/>
      <c r="B50" s="113"/>
      <c r="C50" s="100" t="s">
        <v>72</v>
      </c>
      <c r="D50" s="101"/>
      <c r="E50" s="109" t="e">
        <f>SUM((D50-B51)/B51)</f>
        <v>#DIV/0!</v>
      </c>
      <c r="F50" s="61" t="s">
        <v>54</v>
      </c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</row>
    <row r="51" spans="1:41" s="63" customFormat="1" ht="14.1" customHeight="1" thickBot="1" x14ac:dyDescent="0.35">
      <c r="A51" s="121" t="s">
        <v>58</v>
      </c>
      <c r="B51" s="106"/>
      <c r="C51" s="99"/>
      <c r="D51" s="99"/>
      <c r="E51" s="110"/>
      <c r="F51" s="61" t="s">
        <v>67</v>
      </c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</row>
    <row r="52" spans="1:41" s="66" customFormat="1" ht="14.1" customHeight="1" x14ac:dyDescent="0.3">
      <c r="A52" s="121"/>
      <c r="B52" s="106"/>
      <c r="C52" s="102"/>
      <c r="D52" s="102"/>
      <c r="E52" s="111"/>
      <c r="F52" s="64" t="s">
        <v>56</v>
      </c>
      <c r="G52" s="65">
        <f>(G48+G51)/2</f>
        <v>0</v>
      </c>
      <c r="H52" s="65">
        <f t="shared" ref="H52" si="74">G52</f>
        <v>0</v>
      </c>
      <c r="I52" s="65">
        <f t="shared" ref="I52" si="75">H52</f>
        <v>0</v>
      </c>
      <c r="J52" s="65">
        <f t="shared" ref="J52" si="76">I52</f>
        <v>0</v>
      </c>
      <c r="K52" s="65">
        <f t="shared" ref="K52" si="77">J52</f>
        <v>0</v>
      </c>
      <c r="L52" s="65">
        <f t="shared" ref="L52" si="78">K52</f>
        <v>0</v>
      </c>
      <c r="M52" s="65">
        <f t="shared" ref="M52" si="79">L52</f>
        <v>0</v>
      </c>
      <c r="N52" s="65">
        <f t="shared" ref="N52" si="80">M52</f>
        <v>0</v>
      </c>
      <c r="O52" s="65">
        <f t="shared" ref="O52" si="81">N52</f>
        <v>0</v>
      </c>
      <c r="P52" s="65">
        <f t="shared" ref="P52" si="82">O52</f>
        <v>0</v>
      </c>
      <c r="Q52" s="65">
        <f t="shared" ref="Q52" si="83">P52</f>
        <v>0</v>
      </c>
      <c r="R52" s="65">
        <f t="shared" ref="R52" si="84">Q52</f>
        <v>0</v>
      </c>
      <c r="S52" s="65">
        <f t="shared" ref="S52" si="85">R52</f>
        <v>0</v>
      </c>
      <c r="T52" s="65">
        <f t="shared" ref="T52" si="86">S52</f>
        <v>0</v>
      </c>
      <c r="U52" s="65">
        <f t="shared" ref="U52" si="87">T52</f>
        <v>0</v>
      </c>
      <c r="V52" s="65">
        <f t="shared" ref="V52" si="88">U52</f>
        <v>0</v>
      </c>
      <c r="W52" s="65">
        <f t="shared" ref="W52" si="89">V52</f>
        <v>0</v>
      </c>
      <c r="X52" s="65">
        <f t="shared" ref="X52" si="90">W52</f>
        <v>0</v>
      </c>
      <c r="Y52" s="65">
        <f t="shared" ref="Y52" si="91">X52</f>
        <v>0</v>
      </c>
      <c r="Z52" s="65">
        <f t="shared" ref="Z52" si="92">Y52</f>
        <v>0</v>
      </c>
      <c r="AA52" s="65">
        <f t="shared" ref="AA52" si="93">Z52</f>
        <v>0</v>
      </c>
      <c r="AB52" s="65">
        <f t="shared" ref="AB52" si="94">AA52</f>
        <v>0</v>
      </c>
      <c r="AC52" s="65">
        <f t="shared" ref="AC52" si="95">AB52</f>
        <v>0</v>
      </c>
      <c r="AD52" s="65">
        <f t="shared" ref="AD52" si="96">AC52</f>
        <v>0</v>
      </c>
      <c r="AE52" s="65">
        <f t="shared" ref="AE52" si="97">AD52</f>
        <v>0</v>
      </c>
      <c r="AF52" s="65">
        <f t="shared" ref="AF52" si="98">AE52</f>
        <v>0</v>
      </c>
      <c r="AG52" s="65">
        <f t="shared" ref="AG52" si="99">AF52</f>
        <v>0</v>
      </c>
      <c r="AH52" s="65">
        <f t="shared" ref="AH52" si="100">AG52</f>
        <v>0</v>
      </c>
      <c r="AI52" s="65">
        <f t="shared" ref="AI52" si="101">AH52</f>
        <v>0</v>
      </c>
      <c r="AJ52" s="65">
        <f t="shared" ref="AJ52" si="102">AI52</f>
        <v>0</v>
      </c>
      <c r="AK52" s="65">
        <f t="shared" ref="AK52" si="103">AJ52</f>
        <v>0</v>
      </c>
      <c r="AL52" s="65">
        <f t="shared" ref="AL52" si="104">AK52</f>
        <v>0</v>
      </c>
      <c r="AM52" s="65">
        <f t="shared" ref="AM52" si="105">AL52</f>
        <v>0</v>
      </c>
      <c r="AN52" s="65">
        <f t="shared" ref="AN52" si="106">AM52</f>
        <v>0</v>
      </c>
      <c r="AO52" s="65">
        <f t="shared" ref="AO52" si="107">AN52</f>
        <v>0</v>
      </c>
    </row>
    <row r="53" spans="1:41" ht="14.1" customHeight="1" x14ac:dyDescent="0.3">
      <c r="A53" s="119"/>
      <c r="B53" s="99"/>
      <c r="C53" s="107" t="s">
        <v>82</v>
      </c>
      <c r="D53" s="103"/>
      <c r="E53" s="108" t="e">
        <f>SUM((B51-D53)/(D53))</f>
        <v>#DIV/0!</v>
      </c>
      <c r="F53" s="67" t="s">
        <v>57</v>
      </c>
      <c r="G53" s="68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</row>
    <row r="54" spans="1:41" s="63" customFormat="1" ht="14.1" customHeight="1" x14ac:dyDescent="0.3">
      <c r="A54" s="119"/>
      <c r="B54" s="99"/>
      <c r="C54" s="107" t="s">
        <v>83</v>
      </c>
      <c r="D54" s="103"/>
      <c r="E54" s="108"/>
      <c r="F54" s="70" t="s">
        <v>58</v>
      </c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</row>
    <row r="55" spans="1:41" s="66" customFormat="1" ht="14.1" customHeight="1" x14ac:dyDescent="0.3">
      <c r="A55" s="122"/>
      <c r="B55" s="104"/>
      <c r="C55" s="105"/>
      <c r="D55" s="116" t="s">
        <v>69</v>
      </c>
      <c r="E55" s="112"/>
      <c r="F55" s="35" t="s">
        <v>65</v>
      </c>
      <c r="G55" s="36">
        <f t="shared" ref="G55:AO55" si="108">SUM(G52*105%)</f>
        <v>0</v>
      </c>
      <c r="H55" s="36">
        <f t="shared" si="108"/>
        <v>0</v>
      </c>
      <c r="I55" s="36">
        <f t="shared" si="108"/>
        <v>0</v>
      </c>
      <c r="J55" s="36">
        <f t="shared" si="108"/>
        <v>0</v>
      </c>
      <c r="K55" s="36">
        <f t="shared" si="108"/>
        <v>0</v>
      </c>
      <c r="L55" s="36">
        <f t="shared" si="108"/>
        <v>0</v>
      </c>
      <c r="M55" s="36">
        <f t="shared" si="108"/>
        <v>0</v>
      </c>
      <c r="N55" s="36">
        <f t="shared" si="108"/>
        <v>0</v>
      </c>
      <c r="O55" s="36">
        <f t="shared" si="108"/>
        <v>0</v>
      </c>
      <c r="P55" s="36">
        <f t="shared" si="108"/>
        <v>0</v>
      </c>
      <c r="Q55" s="36">
        <f t="shared" si="108"/>
        <v>0</v>
      </c>
      <c r="R55" s="36">
        <f t="shared" si="108"/>
        <v>0</v>
      </c>
      <c r="S55" s="36">
        <f t="shared" si="108"/>
        <v>0</v>
      </c>
      <c r="T55" s="36">
        <f t="shared" si="108"/>
        <v>0</v>
      </c>
      <c r="U55" s="36">
        <f t="shared" si="108"/>
        <v>0</v>
      </c>
      <c r="V55" s="36">
        <f t="shared" si="108"/>
        <v>0</v>
      </c>
      <c r="W55" s="36">
        <f t="shared" si="108"/>
        <v>0</v>
      </c>
      <c r="X55" s="36">
        <f t="shared" si="108"/>
        <v>0</v>
      </c>
      <c r="Y55" s="36">
        <f t="shared" si="108"/>
        <v>0</v>
      </c>
      <c r="Z55" s="36">
        <f t="shared" si="108"/>
        <v>0</v>
      </c>
      <c r="AA55" s="36">
        <f t="shared" si="108"/>
        <v>0</v>
      </c>
      <c r="AB55" s="36">
        <f t="shared" si="108"/>
        <v>0</v>
      </c>
      <c r="AC55" s="36">
        <f t="shared" si="108"/>
        <v>0</v>
      </c>
      <c r="AD55" s="36">
        <f t="shared" si="108"/>
        <v>0</v>
      </c>
      <c r="AE55" s="36">
        <f t="shared" si="108"/>
        <v>0</v>
      </c>
      <c r="AF55" s="36">
        <f t="shared" si="108"/>
        <v>0</v>
      </c>
      <c r="AG55" s="36">
        <f t="shared" si="108"/>
        <v>0</v>
      </c>
      <c r="AH55" s="36">
        <f t="shared" si="108"/>
        <v>0</v>
      </c>
      <c r="AI55" s="36">
        <f t="shared" si="108"/>
        <v>0</v>
      </c>
      <c r="AJ55" s="36">
        <f t="shared" si="108"/>
        <v>0</v>
      </c>
      <c r="AK55" s="36">
        <f t="shared" si="108"/>
        <v>0</v>
      </c>
      <c r="AL55" s="36">
        <f t="shared" si="108"/>
        <v>0</v>
      </c>
      <c r="AM55" s="36">
        <f t="shared" si="108"/>
        <v>0</v>
      </c>
      <c r="AN55" s="36">
        <f t="shared" si="108"/>
        <v>0</v>
      </c>
      <c r="AO55" s="36">
        <f t="shared" si="108"/>
        <v>0</v>
      </c>
    </row>
    <row r="56" spans="1:41" ht="14.1" customHeight="1" x14ac:dyDescent="0.3">
      <c r="A56" s="33"/>
      <c r="B56" s="33"/>
      <c r="C56" s="33"/>
      <c r="D56" s="33"/>
      <c r="E56" s="33"/>
      <c r="F56" s="3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</row>
    <row r="57" spans="1:41" ht="14.1" customHeight="1" x14ac:dyDescent="0.3">
      <c r="A57" s="144" t="s">
        <v>80</v>
      </c>
      <c r="B57" s="145"/>
      <c r="C57" s="145"/>
      <c r="D57" s="145"/>
      <c r="E57" s="146"/>
      <c r="F57" s="60" t="s">
        <v>59</v>
      </c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</row>
    <row r="58" spans="1:41" ht="14.1" customHeight="1" x14ac:dyDescent="0.3">
      <c r="A58" s="147" t="s">
        <v>70</v>
      </c>
      <c r="B58" s="148"/>
      <c r="C58" s="148"/>
      <c r="D58" s="164"/>
      <c r="E58" s="150"/>
      <c r="F58" s="135"/>
      <c r="G58" s="55" t="s">
        <v>12</v>
      </c>
      <c r="H58" s="53" t="s">
        <v>13</v>
      </c>
      <c r="I58" s="53" t="s">
        <v>14</v>
      </c>
      <c r="J58" s="53" t="s">
        <v>15</v>
      </c>
      <c r="K58" s="53" t="s">
        <v>16</v>
      </c>
      <c r="L58" s="53" t="s">
        <v>17</v>
      </c>
      <c r="M58" s="53" t="s">
        <v>18</v>
      </c>
      <c r="N58" s="53" t="s">
        <v>19</v>
      </c>
      <c r="O58" s="53" t="s">
        <v>20</v>
      </c>
      <c r="P58" s="53" t="s">
        <v>21</v>
      </c>
      <c r="Q58" s="53" t="s">
        <v>22</v>
      </c>
      <c r="R58" s="53" t="s">
        <v>23</v>
      </c>
      <c r="S58" s="53" t="s">
        <v>24</v>
      </c>
      <c r="T58" s="53" t="s">
        <v>25</v>
      </c>
      <c r="U58" s="53" t="s">
        <v>26</v>
      </c>
      <c r="V58" s="53" t="s">
        <v>27</v>
      </c>
      <c r="W58" s="53" t="s">
        <v>28</v>
      </c>
      <c r="X58" s="53" t="s">
        <v>29</v>
      </c>
      <c r="Y58" s="53" t="s">
        <v>30</v>
      </c>
      <c r="Z58" s="53" t="s">
        <v>37</v>
      </c>
      <c r="AA58" s="53" t="s">
        <v>38</v>
      </c>
      <c r="AB58" s="53" t="s">
        <v>39</v>
      </c>
      <c r="AC58" s="53" t="s">
        <v>40</v>
      </c>
      <c r="AD58" s="53" t="s">
        <v>41</v>
      </c>
      <c r="AE58" s="53" t="s">
        <v>42</v>
      </c>
      <c r="AF58" s="53" t="s">
        <v>43</v>
      </c>
      <c r="AG58" s="53" t="s">
        <v>44</v>
      </c>
      <c r="AH58" s="53" t="s">
        <v>45</v>
      </c>
      <c r="AI58" s="53" t="s">
        <v>46</v>
      </c>
      <c r="AJ58" s="53" t="s">
        <v>47</v>
      </c>
      <c r="AK58" s="53" t="s">
        <v>48</v>
      </c>
      <c r="AL58" s="53" t="s">
        <v>49</v>
      </c>
      <c r="AM58" s="53" t="s">
        <v>50</v>
      </c>
      <c r="AN58" s="53" t="s">
        <v>51</v>
      </c>
      <c r="AO58" s="53" t="s">
        <v>52</v>
      </c>
    </row>
    <row r="59" spans="1:41" s="62" customFormat="1" ht="14.1" customHeight="1" x14ac:dyDescent="0.3">
      <c r="A59" s="118"/>
      <c r="B59" s="98"/>
      <c r="C59" s="99"/>
      <c r="D59" s="115" t="s">
        <v>68</v>
      </c>
      <c r="E59" s="114"/>
      <c r="F59" s="61" t="s">
        <v>55</v>
      </c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</row>
    <row r="60" spans="1:41" s="63" customFormat="1" ht="13.2" customHeight="1" x14ac:dyDescent="0.3">
      <c r="A60" s="119"/>
      <c r="B60" s="99"/>
      <c r="C60" s="100" t="s">
        <v>71</v>
      </c>
      <c r="D60" s="101"/>
      <c r="E60" s="109" t="e">
        <f>SUM((D60-B62)/B62)</f>
        <v>#DIV/0!</v>
      </c>
      <c r="F60" s="61" t="s">
        <v>53</v>
      </c>
      <c r="G60" s="56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</row>
    <row r="61" spans="1:41" s="63" customFormat="1" ht="14.1" customHeight="1" x14ac:dyDescent="0.3">
      <c r="A61" s="120"/>
      <c r="B61" s="113"/>
      <c r="C61" s="100" t="s">
        <v>72</v>
      </c>
      <c r="D61" s="101"/>
      <c r="E61" s="109" t="e">
        <f>SUM((D61-B62)/B62)</f>
        <v>#DIV/0!</v>
      </c>
      <c r="F61" s="61" t="s">
        <v>54</v>
      </c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</row>
    <row r="62" spans="1:41" s="63" customFormat="1" ht="14.1" customHeight="1" thickBot="1" x14ac:dyDescent="0.35">
      <c r="A62" s="121" t="s">
        <v>58</v>
      </c>
      <c r="B62" s="106"/>
      <c r="C62" s="99"/>
      <c r="D62" s="99"/>
      <c r="E62" s="110"/>
      <c r="F62" s="61" t="s">
        <v>67</v>
      </c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</row>
    <row r="63" spans="1:41" s="66" customFormat="1" ht="14.1" customHeight="1" x14ac:dyDescent="0.3">
      <c r="A63" s="121"/>
      <c r="B63" s="106"/>
      <c r="C63" s="102"/>
      <c r="D63" s="102"/>
      <c r="E63" s="111"/>
      <c r="F63" s="64" t="s">
        <v>56</v>
      </c>
      <c r="G63" s="65">
        <f>(G59+G62)/2</f>
        <v>0</v>
      </c>
      <c r="H63" s="65">
        <f t="shared" ref="H63" si="109">G63</f>
        <v>0</v>
      </c>
      <c r="I63" s="65">
        <f t="shared" ref="I63" si="110">H63</f>
        <v>0</v>
      </c>
      <c r="J63" s="65">
        <f t="shared" ref="J63" si="111">I63</f>
        <v>0</v>
      </c>
      <c r="K63" s="65">
        <f t="shared" ref="K63" si="112">J63</f>
        <v>0</v>
      </c>
      <c r="L63" s="65">
        <f t="shared" ref="L63" si="113">K63</f>
        <v>0</v>
      </c>
      <c r="M63" s="65">
        <f t="shared" ref="M63" si="114">L63</f>
        <v>0</v>
      </c>
      <c r="N63" s="65">
        <f t="shared" ref="N63" si="115">M63</f>
        <v>0</v>
      </c>
      <c r="O63" s="65">
        <f t="shared" ref="O63" si="116">N63</f>
        <v>0</v>
      </c>
      <c r="P63" s="65">
        <f t="shared" ref="P63" si="117">O63</f>
        <v>0</v>
      </c>
      <c r="Q63" s="65">
        <f t="shared" ref="Q63" si="118">P63</f>
        <v>0</v>
      </c>
      <c r="R63" s="65">
        <f t="shared" ref="R63" si="119">Q63</f>
        <v>0</v>
      </c>
      <c r="S63" s="65">
        <f t="shared" ref="S63" si="120">R63</f>
        <v>0</v>
      </c>
      <c r="T63" s="65">
        <f t="shared" ref="T63" si="121">S63</f>
        <v>0</v>
      </c>
      <c r="U63" s="65">
        <f t="shared" ref="U63" si="122">T63</f>
        <v>0</v>
      </c>
      <c r="V63" s="65">
        <f t="shared" ref="V63" si="123">U63</f>
        <v>0</v>
      </c>
      <c r="W63" s="65">
        <f t="shared" ref="W63" si="124">V63</f>
        <v>0</v>
      </c>
      <c r="X63" s="65">
        <f t="shared" ref="X63" si="125">W63</f>
        <v>0</v>
      </c>
      <c r="Y63" s="65">
        <f t="shared" ref="Y63" si="126">X63</f>
        <v>0</v>
      </c>
      <c r="Z63" s="65">
        <f t="shared" ref="Z63" si="127">Y63</f>
        <v>0</v>
      </c>
      <c r="AA63" s="65">
        <f t="shared" ref="AA63" si="128">Z63</f>
        <v>0</v>
      </c>
      <c r="AB63" s="65">
        <f t="shared" ref="AB63" si="129">AA63</f>
        <v>0</v>
      </c>
      <c r="AC63" s="65">
        <f t="shared" ref="AC63" si="130">AB63</f>
        <v>0</v>
      </c>
      <c r="AD63" s="65">
        <f t="shared" ref="AD63" si="131">AC63</f>
        <v>0</v>
      </c>
      <c r="AE63" s="65">
        <f t="shared" ref="AE63" si="132">AD63</f>
        <v>0</v>
      </c>
      <c r="AF63" s="65">
        <f t="shared" ref="AF63" si="133">AE63</f>
        <v>0</v>
      </c>
      <c r="AG63" s="65">
        <f t="shared" ref="AG63" si="134">AF63</f>
        <v>0</v>
      </c>
      <c r="AH63" s="65">
        <f t="shared" ref="AH63" si="135">AG63</f>
        <v>0</v>
      </c>
      <c r="AI63" s="65">
        <f t="shared" ref="AI63" si="136">AH63</f>
        <v>0</v>
      </c>
      <c r="AJ63" s="65">
        <f t="shared" ref="AJ63" si="137">AI63</f>
        <v>0</v>
      </c>
      <c r="AK63" s="65">
        <f t="shared" ref="AK63" si="138">AJ63</f>
        <v>0</v>
      </c>
      <c r="AL63" s="65">
        <f t="shared" ref="AL63" si="139">AK63</f>
        <v>0</v>
      </c>
      <c r="AM63" s="65">
        <f t="shared" ref="AM63" si="140">AL63</f>
        <v>0</v>
      </c>
      <c r="AN63" s="65">
        <f t="shared" ref="AN63" si="141">AM63</f>
        <v>0</v>
      </c>
      <c r="AO63" s="65">
        <f t="shared" ref="AO63" si="142">AN63</f>
        <v>0</v>
      </c>
    </row>
    <row r="64" spans="1:41" ht="14.1" customHeight="1" x14ac:dyDescent="0.3">
      <c r="A64" s="119"/>
      <c r="B64" s="99"/>
      <c r="C64" s="107" t="s">
        <v>82</v>
      </c>
      <c r="D64" s="103"/>
      <c r="E64" s="108" t="e">
        <f>SUM((B62-D64)/(D64))</f>
        <v>#DIV/0!</v>
      </c>
      <c r="F64" s="67" t="s">
        <v>57</v>
      </c>
      <c r="G64" s="68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</row>
    <row r="65" spans="1:41" s="63" customFormat="1" ht="14.1" customHeight="1" x14ac:dyDescent="0.3">
      <c r="A65" s="119"/>
      <c r="B65" s="99"/>
      <c r="C65" s="107" t="s">
        <v>83</v>
      </c>
      <c r="D65" s="103"/>
      <c r="E65" s="108"/>
      <c r="F65" s="70" t="s">
        <v>58</v>
      </c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</row>
    <row r="66" spans="1:41" s="66" customFormat="1" ht="14.1" customHeight="1" x14ac:dyDescent="0.3">
      <c r="A66" s="122"/>
      <c r="B66" s="104"/>
      <c r="C66" s="105"/>
      <c r="D66" s="116" t="s">
        <v>69</v>
      </c>
      <c r="E66" s="112"/>
      <c r="F66" s="35" t="s">
        <v>65</v>
      </c>
      <c r="G66" s="36">
        <f t="shared" ref="G66:AO66" si="143">SUM(G63*105%)</f>
        <v>0</v>
      </c>
      <c r="H66" s="36">
        <f t="shared" si="143"/>
        <v>0</v>
      </c>
      <c r="I66" s="36">
        <f t="shared" si="143"/>
        <v>0</v>
      </c>
      <c r="J66" s="36">
        <f t="shared" si="143"/>
        <v>0</v>
      </c>
      <c r="K66" s="36">
        <f t="shared" si="143"/>
        <v>0</v>
      </c>
      <c r="L66" s="36">
        <f t="shared" si="143"/>
        <v>0</v>
      </c>
      <c r="M66" s="36">
        <f t="shared" si="143"/>
        <v>0</v>
      </c>
      <c r="N66" s="36">
        <f t="shared" si="143"/>
        <v>0</v>
      </c>
      <c r="O66" s="36">
        <f t="shared" si="143"/>
        <v>0</v>
      </c>
      <c r="P66" s="36">
        <f t="shared" si="143"/>
        <v>0</v>
      </c>
      <c r="Q66" s="36">
        <f t="shared" si="143"/>
        <v>0</v>
      </c>
      <c r="R66" s="36">
        <f t="shared" si="143"/>
        <v>0</v>
      </c>
      <c r="S66" s="36">
        <f t="shared" si="143"/>
        <v>0</v>
      </c>
      <c r="T66" s="36">
        <f t="shared" si="143"/>
        <v>0</v>
      </c>
      <c r="U66" s="36">
        <f t="shared" si="143"/>
        <v>0</v>
      </c>
      <c r="V66" s="36">
        <f t="shared" si="143"/>
        <v>0</v>
      </c>
      <c r="W66" s="36">
        <f t="shared" si="143"/>
        <v>0</v>
      </c>
      <c r="X66" s="36">
        <f t="shared" si="143"/>
        <v>0</v>
      </c>
      <c r="Y66" s="36">
        <f t="shared" si="143"/>
        <v>0</v>
      </c>
      <c r="Z66" s="36">
        <f t="shared" si="143"/>
        <v>0</v>
      </c>
      <c r="AA66" s="36">
        <f t="shared" si="143"/>
        <v>0</v>
      </c>
      <c r="AB66" s="36">
        <f t="shared" si="143"/>
        <v>0</v>
      </c>
      <c r="AC66" s="36">
        <f t="shared" si="143"/>
        <v>0</v>
      </c>
      <c r="AD66" s="36">
        <f t="shared" si="143"/>
        <v>0</v>
      </c>
      <c r="AE66" s="36">
        <f t="shared" si="143"/>
        <v>0</v>
      </c>
      <c r="AF66" s="36">
        <f t="shared" si="143"/>
        <v>0</v>
      </c>
      <c r="AG66" s="36">
        <f t="shared" si="143"/>
        <v>0</v>
      </c>
      <c r="AH66" s="36">
        <f t="shared" si="143"/>
        <v>0</v>
      </c>
      <c r="AI66" s="36">
        <f t="shared" si="143"/>
        <v>0</v>
      </c>
      <c r="AJ66" s="36">
        <f t="shared" si="143"/>
        <v>0</v>
      </c>
      <c r="AK66" s="36">
        <f t="shared" si="143"/>
        <v>0</v>
      </c>
      <c r="AL66" s="36">
        <f t="shared" si="143"/>
        <v>0</v>
      </c>
      <c r="AM66" s="36">
        <f t="shared" si="143"/>
        <v>0</v>
      </c>
      <c r="AN66" s="36">
        <f t="shared" si="143"/>
        <v>0</v>
      </c>
      <c r="AO66" s="36">
        <f t="shared" si="143"/>
        <v>0</v>
      </c>
    </row>
    <row r="67" spans="1:41" ht="14.1" customHeight="1" x14ac:dyDescent="0.3">
      <c r="A67" s="33"/>
      <c r="B67" s="33"/>
      <c r="C67" s="33"/>
      <c r="D67" s="33"/>
      <c r="E67" s="33"/>
      <c r="F67" s="3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</row>
    <row r="68" spans="1:41" ht="14.1" customHeight="1" x14ac:dyDescent="0.3">
      <c r="A68" s="144" t="s">
        <v>80</v>
      </c>
      <c r="B68" s="145"/>
      <c r="C68" s="145"/>
      <c r="D68" s="145"/>
      <c r="E68" s="146"/>
      <c r="F68" s="60" t="s">
        <v>59</v>
      </c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</row>
    <row r="69" spans="1:41" ht="14.1" customHeight="1" x14ac:dyDescent="0.3">
      <c r="A69" s="147" t="s">
        <v>70</v>
      </c>
      <c r="B69" s="148"/>
      <c r="C69" s="148"/>
      <c r="D69" s="164"/>
      <c r="E69" s="150"/>
      <c r="F69" s="135"/>
      <c r="G69" s="55" t="s">
        <v>12</v>
      </c>
      <c r="H69" s="53" t="s">
        <v>13</v>
      </c>
      <c r="I69" s="53" t="s">
        <v>14</v>
      </c>
      <c r="J69" s="53" t="s">
        <v>15</v>
      </c>
      <c r="K69" s="53" t="s">
        <v>16</v>
      </c>
      <c r="L69" s="53" t="s">
        <v>17</v>
      </c>
      <c r="M69" s="53" t="s">
        <v>18</v>
      </c>
      <c r="N69" s="53" t="s">
        <v>19</v>
      </c>
      <c r="O69" s="53" t="s">
        <v>20</v>
      </c>
      <c r="P69" s="53" t="s">
        <v>21</v>
      </c>
      <c r="Q69" s="53" t="s">
        <v>22</v>
      </c>
      <c r="R69" s="53" t="s">
        <v>23</v>
      </c>
      <c r="S69" s="53" t="s">
        <v>24</v>
      </c>
      <c r="T69" s="53" t="s">
        <v>25</v>
      </c>
      <c r="U69" s="53" t="s">
        <v>26</v>
      </c>
      <c r="V69" s="53" t="s">
        <v>27</v>
      </c>
      <c r="W69" s="53" t="s">
        <v>28</v>
      </c>
      <c r="X69" s="53" t="s">
        <v>29</v>
      </c>
      <c r="Y69" s="53" t="s">
        <v>30</v>
      </c>
      <c r="Z69" s="53" t="s">
        <v>37</v>
      </c>
      <c r="AA69" s="53" t="s">
        <v>38</v>
      </c>
      <c r="AB69" s="53" t="s">
        <v>39</v>
      </c>
      <c r="AC69" s="53" t="s">
        <v>40</v>
      </c>
      <c r="AD69" s="53" t="s">
        <v>41</v>
      </c>
      <c r="AE69" s="53" t="s">
        <v>42</v>
      </c>
      <c r="AF69" s="53" t="s">
        <v>43</v>
      </c>
      <c r="AG69" s="53" t="s">
        <v>44</v>
      </c>
      <c r="AH69" s="53" t="s">
        <v>45</v>
      </c>
      <c r="AI69" s="53" t="s">
        <v>46</v>
      </c>
      <c r="AJ69" s="53" t="s">
        <v>47</v>
      </c>
      <c r="AK69" s="53" t="s">
        <v>48</v>
      </c>
      <c r="AL69" s="53" t="s">
        <v>49</v>
      </c>
      <c r="AM69" s="53" t="s">
        <v>50</v>
      </c>
      <c r="AN69" s="53" t="s">
        <v>51</v>
      </c>
      <c r="AO69" s="53" t="s">
        <v>52</v>
      </c>
    </row>
    <row r="70" spans="1:41" s="62" customFormat="1" ht="14.1" customHeight="1" x14ac:dyDescent="0.3">
      <c r="A70" s="118"/>
      <c r="B70" s="98"/>
      <c r="C70" s="99"/>
      <c r="D70" s="115" t="s">
        <v>68</v>
      </c>
      <c r="E70" s="114"/>
      <c r="F70" s="61" t="s">
        <v>55</v>
      </c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</row>
    <row r="71" spans="1:41" s="63" customFormat="1" ht="13.2" customHeight="1" x14ac:dyDescent="0.3">
      <c r="A71" s="119"/>
      <c r="B71" s="99"/>
      <c r="C71" s="100" t="s">
        <v>71</v>
      </c>
      <c r="D71" s="101"/>
      <c r="E71" s="109" t="e">
        <f>SUM((D71-B73)/B73)</f>
        <v>#DIV/0!</v>
      </c>
      <c r="F71" s="61" t="s">
        <v>53</v>
      </c>
      <c r="G71" s="56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</row>
    <row r="72" spans="1:41" s="63" customFormat="1" ht="14.1" customHeight="1" x14ac:dyDescent="0.3">
      <c r="A72" s="120"/>
      <c r="B72" s="113"/>
      <c r="C72" s="100" t="s">
        <v>72</v>
      </c>
      <c r="D72" s="101"/>
      <c r="E72" s="109" t="e">
        <f>SUM((D72-B73)/B73)</f>
        <v>#DIV/0!</v>
      </c>
      <c r="F72" s="61" t="s">
        <v>54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</row>
    <row r="73" spans="1:41" s="63" customFormat="1" ht="14.1" customHeight="1" thickBot="1" x14ac:dyDescent="0.35">
      <c r="A73" s="121" t="s">
        <v>58</v>
      </c>
      <c r="B73" s="106"/>
      <c r="C73" s="99"/>
      <c r="D73" s="99"/>
      <c r="E73" s="110"/>
      <c r="F73" s="61" t="s">
        <v>67</v>
      </c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</row>
    <row r="74" spans="1:41" s="66" customFormat="1" ht="14.1" customHeight="1" x14ac:dyDescent="0.3">
      <c r="A74" s="121"/>
      <c r="B74" s="106"/>
      <c r="C74" s="102"/>
      <c r="D74" s="102"/>
      <c r="E74" s="111"/>
      <c r="F74" s="64" t="s">
        <v>56</v>
      </c>
      <c r="G74" s="65">
        <f>(G70+G73)/2</f>
        <v>0</v>
      </c>
      <c r="H74" s="65">
        <f t="shared" ref="H74" si="144">G74</f>
        <v>0</v>
      </c>
      <c r="I74" s="65">
        <f t="shared" ref="I74" si="145">H74</f>
        <v>0</v>
      </c>
      <c r="J74" s="65">
        <f t="shared" ref="J74" si="146">I74</f>
        <v>0</v>
      </c>
      <c r="K74" s="65">
        <f t="shared" ref="K74" si="147">J74</f>
        <v>0</v>
      </c>
      <c r="L74" s="65">
        <f t="shared" ref="L74" si="148">K74</f>
        <v>0</v>
      </c>
      <c r="M74" s="65">
        <f t="shared" ref="M74" si="149">L74</f>
        <v>0</v>
      </c>
      <c r="N74" s="65">
        <f t="shared" ref="N74" si="150">M74</f>
        <v>0</v>
      </c>
      <c r="O74" s="65">
        <f t="shared" ref="O74" si="151">N74</f>
        <v>0</v>
      </c>
      <c r="P74" s="65">
        <f t="shared" ref="P74" si="152">O74</f>
        <v>0</v>
      </c>
      <c r="Q74" s="65">
        <f t="shared" ref="Q74" si="153">P74</f>
        <v>0</v>
      </c>
      <c r="R74" s="65">
        <f t="shared" ref="R74" si="154">Q74</f>
        <v>0</v>
      </c>
      <c r="S74" s="65">
        <f t="shared" ref="S74" si="155">R74</f>
        <v>0</v>
      </c>
      <c r="T74" s="65">
        <f t="shared" ref="T74" si="156">S74</f>
        <v>0</v>
      </c>
      <c r="U74" s="65">
        <f t="shared" ref="U74" si="157">T74</f>
        <v>0</v>
      </c>
      <c r="V74" s="65">
        <f t="shared" ref="V74" si="158">U74</f>
        <v>0</v>
      </c>
      <c r="W74" s="65">
        <f t="shared" ref="W74" si="159">V74</f>
        <v>0</v>
      </c>
      <c r="X74" s="65">
        <f t="shared" ref="X74" si="160">W74</f>
        <v>0</v>
      </c>
      <c r="Y74" s="65">
        <f t="shared" ref="Y74" si="161">X74</f>
        <v>0</v>
      </c>
      <c r="Z74" s="65">
        <f t="shared" ref="Z74" si="162">Y74</f>
        <v>0</v>
      </c>
      <c r="AA74" s="65">
        <f t="shared" ref="AA74" si="163">Z74</f>
        <v>0</v>
      </c>
      <c r="AB74" s="65">
        <f t="shared" ref="AB74" si="164">AA74</f>
        <v>0</v>
      </c>
      <c r="AC74" s="65">
        <f t="shared" ref="AC74" si="165">AB74</f>
        <v>0</v>
      </c>
      <c r="AD74" s="65">
        <f t="shared" ref="AD74" si="166">AC74</f>
        <v>0</v>
      </c>
      <c r="AE74" s="65">
        <f t="shared" ref="AE74" si="167">AD74</f>
        <v>0</v>
      </c>
      <c r="AF74" s="65">
        <f t="shared" ref="AF74" si="168">AE74</f>
        <v>0</v>
      </c>
      <c r="AG74" s="65">
        <f t="shared" ref="AG74" si="169">AF74</f>
        <v>0</v>
      </c>
      <c r="AH74" s="65">
        <f t="shared" ref="AH74" si="170">AG74</f>
        <v>0</v>
      </c>
      <c r="AI74" s="65">
        <f t="shared" ref="AI74" si="171">AH74</f>
        <v>0</v>
      </c>
      <c r="AJ74" s="65">
        <f t="shared" ref="AJ74" si="172">AI74</f>
        <v>0</v>
      </c>
      <c r="AK74" s="65">
        <f t="shared" ref="AK74" si="173">AJ74</f>
        <v>0</v>
      </c>
      <c r="AL74" s="65">
        <f t="shared" ref="AL74" si="174">AK74</f>
        <v>0</v>
      </c>
      <c r="AM74" s="65">
        <f t="shared" ref="AM74" si="175">AL74</f>
        <v>0</v>
      </c>
      <c r="AN74" s="65">
        <f t="shared" ref="AN74" si="176">AM74</f>
        <v>0</v>
      </c>
      <c r="AO74" s="65">
        <f t="shared" ref="AO74" si="177">AN74</f>
        <v>0</v>
      </c>
    </row>
    <row r="75" spans="1:41" ht="14.1" customHeight="1" x14ac:dyDescent="0.3">
      <c r="A75" s="119"/>
      <c r="B75" s="99"/>
      <c r="C75" s="107" t="s">
        <v>82</v>
      </c>
      <c r="D75" s="103"/>
      <c r="E75" s="108" t="e">
        <f>SUM((B73-D75)/(D75))</f>
        <v>#DIV/0!</v>
      </c>
      <c r="F75" s="67" t="s">
        <v>57</v>
      </c>
      <c r="G75" s="68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</row>
    <row r="76" spans="1:41" s="63" customFormat="1" ht="14.1" customHeight="1" x14ac:dyDescent="0.3">
      <c r="A76" s="119"/>
      <c r="B76" s="99"/>
      <c r="C76" s="107" t="s">
        <v>83</v>
      </c>
      <c r="D76" s="103"/>
      <c r="E76" s="108"/>
      <c r="F76" s="70" t="s">
        <v>58</v>
      </c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</row>
    <row r="77" spans="1:41" s="66" customFormat="1" ht="14.1" customHeight="1" x14ac:dyDescent="0.3">
      <c r="A77" s="122"/>
      <c r="B77" s="104"/>
      <c r="C77" s="105"/>
      <c r="D77" s="116" t="s">
        <v>69</v>
      </c>
      <c r="E77" s="112"/>
      <c r="F77" s="35" t="s">
        <v>65</v>
      </c>
      <c r="G77" s="36">
        <f t="shared" ref="G77:AO77" si="178">SUM(G74*105%)</f>
        <v>0</v>
      </c>
      <c r="H77" s="36">
        <f t="shared" si="178"/>
        <v>0</v>
      </c>
      <c r="I77" s="36">
        <f t="shared" si="178"/>
        <v>0</v>
      </c>
      <c r="J77" s="36">
        <f t="shared" si="178"/>
        <v>0</v>
      </c>
      <c r="K77" s="36">
        <f t="shared" si="178"/>
        <v>0</v>
      </c>
      <c r="L77" s="36">
        <f t="shared" si="178"/>
        <v>0</v>
      </c>
      <c r="M77" s="36">
        <f t="shared" si="178"/>
        <v>0</v>
      </c>
      <c r="N77" s="36">
        <f t="shared" si="178"/>
        <v>0</v>
      </c>
      <c r="O77" s="36">
        <f t="shared" si="178"/>
        <v>0</v>
      </c>
      <c r="P77" s="36">
        <f t="shared" si="178"/>
        <v>0</v>
      </c>
      <c r="Q77" s="36">
        <f t="shared" si="178"/>
        <v>0</v>
      </c>
      <c r="R77" s="36">
        <f t="shared" si="178"/>
        <v>0</v>
      </c>
      <c r="S77" s="36">
        <f t="shared" si="178"/>
        <v>0</v>
      </c>
      <c r="T77" s="36">
        <f t="shared" si="178"/>
        <v>0</v>
      </c>
      <c r="U77" s="36">
        <f t="shared" si="178"/>
        <v>0</v>
      </c>
      <c r="V77" s="36">
        <f t="shared" si="178"/>
        <v>0</v>
      </c>
      <c r="W77" s="36">
        <f t="shared" si="178"/>
        <v>0</v>
      </c>
      <c r="X77" s="36">
        <f t="shared" si="178"/>
        <v>0</v>
      </c>
      <c r="Y77" s="36">
        <f t="shared" si="178"/>
        <v>0</v>
      </c>
      <c r="Z77" s="36">
        <f t="shared" si="178"/>
        <v>0</v>
      </c>
      <c r="AA77" s="36">
        <f t="shared" si="178"/>
        <v>0</v>
      </c>
      <c r="AB77" s="36">
        <f t="shared" si="178"/>
        <v>0</v>
      </c>
      <c r="AC77" s="36">
        <f t="shared" si="178"/>
        <v>0</v>
      </c>
      <c r="AD77" s="36">
        <f t="shared" si="178"/>
        <v>0</v>
      </c>
      <c r="AE77" s="36">
        <f t="shared" si="178"/>
        <v>0</v>
      </c>
      <c r="AF77" s="36">
        <f t="shared" si="178"/>
        <v>0</v>
      </c>
      <c r="AG77" s="36">
        <f t="shared" si="178"/>
        <v>0</v>
      </c>
      <c r="AH77" s="36">
        <f t="shared" si="178"/>
        <v>0</v>
      </c>
      <c r="AI77" s="36">
        <f t="shared" si="178"/>
        <v>0</v>
      </c>
      <c r="AJ77" s="36">
        <f t="shared" si="178"/>
        <v>0</v>
      </c>
      <c r="AK77" s="36">
        <f t="shared" si="178"/>
        <v>0</v>
      </c>
      <c r="AL77" s="36">
        <f t="shared" si="178"/>
        <v>0</v>
      </c>
      <c r="AM77" s="36">
        <f t="shared" si="178"/>
        <v>0</v>
      </c>
      <c r="AN77" s="36">
        <f t="shared" si="178"/>
        <v>0</v>
      </c>
      <c r="AO77" s="36">
        <f t="shared" si="178"/>
        <v>0</v>
      </c>
    </row>
    <row r="78" spans="1:41" ht="14.1" customHeight="1" x14ac:dyDescent="0.3">
      <c r="A78" s="33"/>
      <c r="B78" s="33"/>
      <c r="C78" s="33"/>
      <c r="D78" s="33"/>
      <c r="E78" s="33"/>
      <c r="F78" s="3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</row>
    <row r="79" spans="1:41" ht="14.1" customHeight="1" x14ac:dyDescent="0.3">
      <c r="A79" s="144" t="s">
        <v>80</v>
      </c>
      <c r="B79" s="145"/>
      <c r="C79" s="145"/>
      <c r="D79" s="145"/>
      <c r="E79" s="146"/>
      <c r="F79" s="60" t="s">
        <v>59</v>
      </c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</row>
    <row r="80" spans="1:41" ht="14.1" customHeight="1" x14ac:dyDescent="0.3">
      <c r="A80" s="147" t="s">
        <v>70</v>
      </c>
      <c r="B80" s="148"/>
      <c r="C80" s="148"/>
      <c r="D80" s="164"/>
      <c r="E80" s="150"/>
      <c r="F80" s="135"/>
      <c r="G80" s="55" t="s">
        <v>12</v>
      </c>
      <c r="H80" s="53" t="s">
        <v>13</v>
      </c>
      <c r="I80" s="53" t="s">
        <v>14</v>
      </c>
      <c r="J80" s="53" t="s">
        <v>15</v>
      </c>
      <c r="K80" s="53" t="s">
        <v>16</v>
      </c>
      <c r="L80" s="53" t="s">
        <v>17</v>
      </c>
      <c r="M80" s="53" t="s">
        <v>18</v>
      </c>
      <c r="N80" s="53" t="s">
        <v>19</v>
      </c>
      <c r="O80" s="53" t="s">
        <v>20</v>
      </c>
      <c r="P80" s="53" t="s">
        <v>21</v>
      </c>
      <c r="Q80" s="53" t="s">
        <v>22</v>
      </c>
      <c r="R80" s="53" t="s">
        <v>23</v>
      </c>
      <c r="S80" s="53" t="s">
        <v>24</v>
      </c>
      <c r="T80" s="53" t="s">
        <v>25</v>
      </c>
      <c r="U80" s="53" t="s">
        <v>26</v>
      </c>
      <c r="V80" s="53" t="s">
        <v>27</v>
      </c>
      <c r="W80" s="53" t="s">
        <v>28</v>
      </c>
      <c r="X80" s="53" t="s">
        <v>29</v>
      </c>
      <c r="Y80" s="53" t="s">
        <v>30</v>
      </c>
      <c r="Z80" s="53" t="s">
        <v>37</v>
      </c>
      <c r="AA80" s="53" t="s">
        <v>38</v>
      </c>
      <c r="AB80" s="53" t="s">
        <v>39</v>
      </c>
      <c r="AC80" s="53" t="s">
        <v>40</v>
      </c>
      <c r="AD80" s="53" t="s">
        <v>41</v>
      </c>
      <c r="AE80" s="53" t="s">
        <v>42</v>
      </c>
      <c r="AF80" s="53" t="s">
        <v>43</v>
      </c>
      <c r="AG80" s="53" t="s">
        <v>44</v>
      </c>
      <c r="AH80" s="53" t="s">
        <v>45</v>
      </c>
      <c r="AI80" s="53" t="s">
        <v>46</v>
      </c>
      <c r="AJ80" s="53" t="s">
        <v>47</v>
      </c>
      <c r="AK80" s="53" t="s">
        <v>48</v>
      </c>
      <c r="AL80" s="53" t="s">
        <v>49</v>
      </c>
      <c r="AM80" s="53" t="s">
        <v>50</v>
      </c>
      <c r="AN80" s="53" t="s">
        <v>51</v>
      </c>
      <c r="AO80" s="53" t="s">
        <v>52</v>
      </c>
    </row>
    <row r="81" spans="1:41" s="62" customFormat="1" ht="14.1" customHeight="1" x14ac:dyDescent="0.3">
      <c r="A81" s="118"/>
      <c r="B81" s="98"/>
      <c r="C81" s="99"/>
      <c r="D81" s="115" t="s">
        <v>68</v>
      </c>
      <c r="E81" s="114"/>
      <c r="F81" s="61" t="s">
        <v>55</v>
      </c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</row>
    <row r="82" spans="1:41" s="63" customFormat="1" ht="13.2" customHeight="1" x14ac:dyDescent="0.3">
      <c r="A82" s="119"/>
      <c r="B82" s="99"/>
      <c r="C82" s="100" t="s">
        <v>71</v>
      </c>
      <c r="D82" s="101"/>
      <c r="E82" s="109" t="e">
        <f>SUM((D82-B84)/B84)</f>
        <v>#DIV/0!</v>
      </c>
      <c r="F82" s="61" t="s">
        <v>53</v>
      </c>
      <c r="G82" s="56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</row>
    <row r="83" spans="1:41" s="63" customFormat="1" ht="14.1" customHeight="1" x14ac:dyDescent="0.3">
      <c r="A83" s="120"/>
      <c r="B83" s="113"/>
      <c r="C83" s="100" t="s">
        <v>72</v>
      </c>
      <c r="D83" s="101"/>
      <c r="E83" s="109" t="e">
        <f>SUM((D83-B84)/B84)</f>
        <v>#DIV/0!</v>
      </c>
      <c r="F83" s="61" t="s">
        <v>54</v>
      </c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</row>
    <row r="84" spans="1:41" s="63" customFormat="1" ht="14.1" customHeight="1" thickBot="1" x14ac:dyDescent="0.35">
      <c r="A84" s="121" t="s">
        <v>58</v>
      </c>
      <c r="B84" s="106"/>
      <c r="C84" s="99"/>
      <c r="D84" s="99"/>
      <c r="E84" s="110"/>
      <c r="F84" s="61" t="s">
        <v>67</v>
      </c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</row>
    <row r="85" spans="1:41" s="66" customFormat="1" ht="14.1" customHeight="1" x14ac:dyDescent="0.3">
      <c r="A85" s="121"/>
      <c r="B85" s="106"/>
      <c r="C85" s="102"/>
      <c r="D85" s="102"/>
      <c r="E85" s="111"/>
      <c r="F85" s="64" t="s">
        <v>56</v>
      </c>
      <c r="G85" s="65">
        <f>(G81+G84)/2</f>
        <v>0</v>
      </c>
      <c r="H85" s="65">
        <f t="shared" ref="H85" si="179">G85</f>
        <v>0</v>
      </c>
      <c r="I85" s="65">
        <f t="shared" ref="I85" si="180">H85</f>
        <v>0</v>
      </c>
      <c r="J85" s="65">
        <f t="shared" ref="J85" si="181">I85</f>
        <v>0</v>
      </c>
      <c r="K85" s="65">
        <f t="shared" ref="K85" si="182">J85</f>
        <v>0</v>
      </c>
      <c r="L85" s="65">
        <f t="shared" ref="L85" si="183">K85</f>
        <v>0</v>
      </c>
      <c r="M85" s="65">
        <f t="shared" ref="M85" si="184">L85</f>
        <v>0</v>
      </c>
      <c r="N85" s="65">
        <f t="shared" ref="N85" si="185">M85</f>
        <v>0</v>
      </c>
      <c r="O85" s="65">
        <f t="shared" ref="O85" si="186">N85</f>
        <v>0</v>
      </c>
      <c r="P85" s="65">
        <f t="shared" ref="P85" si="187">O85</f>
        <v>0</v>
      </c>
      <c r="Q85" s="65">
        <f t="shared" ref="Q85" si="188">P85</f>
        <v>0</v>
      </c>
      <c r="R85" s="65">
        <f t="shared" ref="R85" si="189">Q85</f>
        <v>0</v>
      </c>
      <c r="S85" s="65">
        <f t="shared" ref="S85" si="190">R85</f>
        <v>0</v>
      </c>
      <c r="T85" s="65">
        <f t="shared" ref="T85" si="191">S85</f>
        <v>0</v>
      </c>
      <c r="U85" s="65">
        <f t="shared" ref="U85" si="192">T85</f>
        <v>0</v>
      </c>
      <c r="V85" s="65">
        <f t="shared" ref="V85" si="193">U85</f>
        <v>0</v>
      </c>
      <c r="W85" s="65">
        <f t="shared" ref="W85" si="194">V85</f>
        <v>0</v>
      </c>
      <c r="X85" s="65">
        <f t="shared" ref="X85" si="195">W85</f>
        <v>0</v>
      </c>
      <c r="Y85" s="65">
        <f t="shared" ref="Y85" si="196">X85</f>
        <v>0</v>
      </c>
      <c r="Z85" s="65">
        <f t="shared" ref="Z85" si="197">Y85</f>
        <v>0</v>
      </c>
      <c r="AA85" s="65">
        <f t="shared" ref="AA85" si="198">Z85</f>
        <v>0</v>
      </c>
      <c r="AB85" s="65">
        <f t="shared" ref="AB85" si="199">AA85</f>
        <v>0</v>
      </c>
      <c r="AC85" s="65">
        <f t="shared" ref="AC85" si="200">AB85</f>
        <v>0</v>
      </c>
      <c r="AD85" s="65">
        <f t="shared" ref="AD85" si="201">AC85</f>
        <v>0</v>
      </c>
      <c r="AE85" s="65">
        <f t="shared" ref="AE85" si="202">AD85</f>
        <v>0</v>
      </c>
      <c r="AF85" s="65">
        <f t="shared" ref="AF85" si="203">AE85</f>
        <v>0</v>
      </c>
      <c r="AG85" s="65">
        <f t="shared" ref="AG85" si="204">AF85</f>
        <v>0</v>
      </c>
      <c r="AH85" s="65">
        <f t="shared" ref="AH85" si="205">AG85</f>
        <v>0</v>
      </c>
      <c r="AI85" s="65">
        <f t="shared" ref="AI85" si="206">AH85</f>
        <v>0</v>
      </c>
      <c r="AJ85" s="65">
        <f t="shared" ref="AJ85" si="207">AI85</f>
        <v>0</v>
      </c>
      <c r="AK85" s="65">
        <f t="shared" ref="AK85" si="208">AJ85</f>
        <v>0</v>
      </c>
      <c r="AL85" s="65">
        <f t="shared" ref="AL85" si="209">AK85</f>
        <v>0</v>
      </c>
      <c r="AM85" s="65">
        <f t="shared" ref="AM85" si="210">AL85</f>
        <v>0</v>
      </c>
      <c r="AN85" s="65">
        <f t="shared" ref="AN85" si="211">AM85</f>
        <v>0</v>
      </c>
      <c r="AO85" s="65">
        <f t="shared" ref="AO85" si="212">AN85</f>
        <v>0</v>
      </c>
    </row>
    <row r="86" spans="1:41" ht="14.1" customHeight="1" x14ac:dyDescent="0.3">
      <c r="A86" s="119"/>
      <c r="B86" s="99"/>
      <c r="C86" s="107" t="s">
        <v>82</v>
      </c>
      <c r="D86" s="103"/>
      <c r="E86" s="108" t="e">
        <f>SUM((B84-D86)/(D86))</f>
        <v>#DIV/0!</v>
      </c>
      <c r="F86" s="67" t="s">
        <v>57</v>
      </c>
      <c r="G86" s="68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</row>
    <row r="87" spans="1:41" s="63" customFormat="1" ht="14.1" customHeight="1" x14ac:dyDescent="0.3">
      <c r="A87" s="119"/>
      <c r="B87" s="99"/>
      <c r="C87" s="107" t="s">
        <v>83</v>
      </c>
      <c r="D87" s="103"/>
      <c r="E87" s="108"/>
      <c r="F87" s="70" t="s">
        <v>58</v>
      </c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</row>
    <row r="88" spans="1:41" s="66" customFormat="1" ht="14.1" customHeight="1" x14ac:dyDescent="0.3">
      <c r="A88" s="122"/>
      <c r="B88" s="104"/>
      <c r="C88" s="105"/>
      <c r="D88" s="116" t="s">
        <v>69</v>
      </c>
      <c r="E88" s="112"/>
      <c r="F88" s="35" t="s">
        <v>65</v>
      </c>
      <c r="G88" s="36">
        <f t="shared" ref="G88:AO88" si="213">SUM(G85*105%)</f>
        <v>0</v>
      </c>
      <c r="H88" s="36">
        <f t="shared" si="213"/>
        <v>0</v>
      </c>
      <c r="I88" s="36">
        <f t="shared" si="213"/>
        <v>0</v>
      </c>
      <c r="J88" s="36">
        <f t="shared" si="213"/>
        <v>0</v>
      </c>
      <c r="K88" s="36">
        <f t="shared" si="213"/>
        <v>0</v>
      </c>
      <c r="L88" s="36">
        <f t="shared" si="213"/>
        <v>0</v>
      </c>
      <c r="M88" s="36">
        <f t="shared" si="213"/>
        <v>0</v>
      </c>
      <c r="N88" s="36">
        <f t="shared" si="213"/>
        <v>0</v>
      </c>
      <c r="O88" s="36">
        <f t="shared" si="213"/>
        <v>0</v>
      </c>
      <c r="P88" s="36">
        <f t="shared" si="213"/>
        <v>0</v>
      </c>
      <c r="Q88" s="36">
        <f t="shared" si="213"/>
        <v>0</v>
      </c>
      <c r="R88" s="36">
        <f t="shared" si="213"/>
        <v>0</v>
      </c>
      <c r="S88" s="36">
        <f t="shared" si="213"/>
        <v>0</v>
      </c>
      <c r="T88" s="36">
        <f t="shared" si="213"/>
        <v>0</v>
      </c>
      <c r="U88" s="36">
        <f t="shared" si="213"/>
        <v>0</v>
      </c>
      <c r="V88" s="36">
        <f t="shared" si="213"/>
        <v>0</v>
      </c>
      <c r="W88" s="36">
        <f t="shared" si="213"/>
        <v>0</v>
      </c>
      <c r="X88" s="36">
        <f t="shared" si="213"/>
        <v>0</v>
      </c>
      <c r="Y88" s="36">
        <f t="shared" si="213"/>
        <v>0</v>
      </c>
      <c r="Z88" s="36">
        <f t="shared" si="213"/>
        <v>0</v>
      </c>
      <c r="AA88" s="36">
        <f t="shared" si="213"/>
        <v>0</v>
      </c>
      <c r="AB88" s="36">
        <f t="shared" si="213"/>
        <v>0</v>
      </c>
      <c r="AC88" s="36">
        <f t="shared" si="213"/>
        <v>0</v>
      </c>
      <c r="AD88" s="36">
        <f t="shared" si="213"/>
        <v>0</v>
      </c>
      <c r="AE88" s="36">
        <f t="shared" si="213"/>
        <v>0</v>
      </c>
      <c r="AF88" s="36">
        <f t="shared" si="213"/>
        <v>0</v>
      </c>
      <c r="AG88" s="36">
        <f t="shared" si="213"/>
        <v>0</v>
      </c>
      <c r="AH88" s="36">
        <f t="shared" si="213"/>
        <v>0</v>
      </c>
      <c r="AI88" s="36">
        <f t="shared" si="213"/>
        <v>0</v>
      </c>
      <c r="AJ88" s="36">
        <f t="shared" si="213"/>
        <v>0</v>
      </c>
      <c r="AK88" s="36">
        <f t="shared" si="213"/>
        <v>0</v>
      </c>
      <c r="AL88" s="36">
        <f t="shared" si="213"/>
        <v>0</v>
      </c>
      <c r="AM88" s="36">
        <f t="shared" si="213"/>
        <v>0</v>
      </c>
      <c r="AN88" s="36">
        <f t="shared" si="213"/>
        <v>0</v>
      </c>
      <c r="AO88" s="36">
        <f t="shared" si="213"/>
        <v>0</v>
      </c>
    </row>
    <row r="89" spans="1:41" ht="14.1" customHeight="1" x14ac:dyDescent="0.3">
      <c r="A89" s="33"/>
      <c r="B89" s="33"/>
      <c r="C89" s="33"/>
      <c r="D89" s="33"/>
      <c r="E89" s="33"/>
      <c r="F89" s="3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</row>
  </sheetData>
  <mergeCells count="31">
    <mergeCell ref="A68:E68"/>
    <mergeCell ref="A69:C69"/>
    <mergeCell ref="D69:E69"/>
    <mergeCell ref="A79:E79"/>
    <mergeCell ref="A80:C80"/>
    <mergeCell ref="D80:E80"/>
    <mergeCell ref="A46:E46"/>
    <mergeCell ref="A47:C47"/>
    <mergeCell ref="D47:E47"/>
    <mergeCell ref="A57:E57"/>
    <mergeCell ref="A58:C58"/>
    <mergeCell ref="D58:E58"/>
    <mergeCell ref="A24:E24"/>
    <mergeCell ref="A25:C25"/>
    <mergeCell ref="D25:E25"/>
    <mergeCell ref="A35:E35"/>
    <mergeCell ref="A36:C36"/>
    <mergeCell ref="D36:E36"/>
    <mergeCell ref="S1:T1"/>
    <mergeCell ref="Q1:R1"/>
    <mergeCell ref="G1:H1"/>
    <mergeCell ref="I1:J1"/>
    <mergeCell ref="K1:L1"/>
    <mergeCell ref="M1:N1"/>
    <mergeCell ref="O1:P1"/>
    <mergeCell ref="A14:C14"/>
    <mergeCell ref="D14:E14"/>
    <mergeCell ref="A13:E13"/>
    <mergeCell ref="A2:E2"/>
    <mergeCell ref="A3:C3"/>
    <mergeCell ref="D3:E3"/>
  </mergeCells>
  <pageMargins left="0" right="0" top="0" bottom="0" header="0" footer="0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8"/>
  <sheetViews>
    <sheetView showGridLines="0" topLeftCell="A114" zoomScale="80" zoomScaleNormal="80" workbookViewId="0">
      <selection activeCell="A135" sqref="A135:XFD136"/>
    </sheetView>
  </sheetViews>
  <sheetFormatPr defaultColWidth="12.88671875" defaultRowHeight="14.4" x14ac:dyDescent="0.3"/>
  <sheetData>
    <row r="1" spans="1:20" ht="19.2" x14ac:dyDescent="0.35">
      <c r="A1" s="166">
        <v>43598</v>
      </c>
      <c r="B1" s="166"/>
      <c r="C1" s="166"/>
      <c r="D1" s="166"/>
      <c r="E1" s="166">
        <v>43599</v>
      </c>
      <c r="F1" s="166"/>
      <c r="G1" s="166"/>
      <c r="H1" s="166"/>
      <c r="I1" s="166">
        <v>43600</v>
      </c>
      <c r="J1" s="166"/>
      <c r="K1" s="166"/>
      <c r="L1" s="166"/>
      <c r="M1" s="166">
        <v>43601</v>
      </c>
      <c r="N1" s="166"/>
      <c r="O1" s="166"/>
      <c r="P1" s="166"/>
      <c r="Q1" s="166">
        <v>43602</v>
      </c>
      <c r="R1" s="166"/>
      <c r="S1" s="166"/>
      <c r="T1" s="166"/>
    </row>
    <row r="2" spans="1:20" s="48" customFormat="1" x14ac:dyDescent="0.3">
      <c r="A2" s="46" t="s">
        <v>63</v>
      </c>
      <c r="B2" s="47" t="s">
        <v>64</v>
      </c>
      <c r="C2" s="46" t="s">
        <v>65</v>
      </c>
      <c r="D2" s="46" t="s">
        <v>66</v>
      </c>
      <c r="E2" s="46" t="s">
        <v>63</v>
      </c>
      <c r="F2" s="47" t="s">
        <v>64</v>
      </c>
      <c r="G2" s="46" t="s">
        <v>65</v>
      </c>
      <c r="H2" s="46" t="s">
        <v>66</v>
      </c>
      <c r="I2" s="46" t="s">
        <v>63</v>
      </c>
      <c r="J2" s="47" t="s">
        <v>64</v>
      </c>
      <c r="K2" s="46" t="s">
        <v>65</v>
      </c>
      <c r="L2" s="46" t="s">
        <v>66</v>
      </c>
      <c r="M2" s="46" t="s">
        <v>63</v>
      </c>
      <c r="N2" s="47" t="s">
        <v>64</v>
      </c>
      <c r="O2" s="46" t="s">
        <v>65</v>
      </c>
      <c r="P2" s="46" t="s">
        <v>66</v>
      </c>
      <c r="Q2" s="46" t="s">
        <v>63</v>
      </c>
      <c r="R2" s="47" t="s">
        <v>64</v>
      </c>
      <c r="S2" s="46" t="s">
        <v>65</v>
      </c>
      <c r="T2" s="46" t="s">
        <v>66</v>
      </c>
    </row>
    <row r="3" spans="1:20" ht="17.399999999999999" x14ac:dyDescent="0.35">
      <c r="A3" s="37"/>
      <c r="B3" s="38"/>
      <c r="C3" s="38"/>
      <c r="D3" s="39"/>
      <c r="E3" s="37"/>
      <c r="F3" s="38"/>
      <c r="G3" s="38"/>
      <c r="H3" s="39"/>
      <c r="I3" s="37"/>
      <c r="J3" s="38"/>
      <c r="K3" s="38"/>
      <c r="L3" s="39"/>
      <c r="M3" s="37"/>
      <c r="N3" s="38"/>
      <c r="O3" s="38"/>
      <c r="P3" s="39"/>
      <c r="Q3" s="37"/>
      <c r="R3" s="38"/>
      <c r="S3" s="38"/>
      <c r="T3" s="39"/>
    </row>
    <row r="4" spans="1:20" ht="17.399999999999999" x14ac:dyDescent="0.35">
      <c r="A4" s="37"/>
      <c r="B4" s="38"/>
      <c r="C4" s="38"/>
      <c r="D4" s="39"/>
      <c r="E4" s="37"/>
      <c r="F4" s="38"/>
      <c r="G4" s="38"/>
      <c r="H4" s="39"/>
      <c r="I4" s="37"/>
      <c r="J4" s="38"/>
      <c r="K4" s="38"/>
      <c r="L4" s="39"/>
      <c r="M4" s="37"/>
      <c r="N4" s="38"/>
      <c r="O4" s="38"/>
      <c r="P4" s="39"/>
      <c r="Q4" s="37"/>
      <c r="R4" s="38"/>
      <c r="S4" s="38"/>
      <c r="T4" s="39"/>
    </row>
    <row r="5" spans="1:20" ht="17.399999999999999" x14ac:dyDescent="0.35">
      <c r="A5" s="37"/>
      <c r="B5" s="38"/>
      <c r="C5" s="38"/>
      <c r="D5" s="39"/>
      <c r="E5" s="37"/>
      <c r="F5" s="38"/>
      <c r="G5" s="38"/>
      <c r="H5" s="39"/>
      <c r="I5" s="37"/>
      <c r="J5" s="38"/>
      <c r="K5" s="38"/>
      <c r="L5" s="39"/>
      <c r="M5" s="37"/>
      <c r="N5" s="38"/>
      <c r="O5" s="38"/>
      <c r="P5" s="39"/>
      <c r="Q5" s="37"/>
      <c r="R5" s="38"/>
      <c r="S5" s="38"/>
      <c r="T5" s="39"/>
    </row>
    <row r="6" spans="1:20" ht="17.399999999999999" x14ac:dyDescent="0.35">
      <c r="A6" s="37"/>
      <c r="B6" s="38"/>
      <c r="C6" s="38"/>
      <c r="D6" s="39"/>
      <c r="E6" s="37"/>
      <c r="F6" s="38"/>
      <c r="G6" s="38"/>
      <c r="H6" s="39"/>
      <c r="I6" s="37"/>
      <c r="J6" s="38"/>
      <c r="K6" s="38"/>
      <c r="L6" s="39"/>
      <c r="M6" s="37"/>
      <c r="N6" s="38"/>
      <c r="O6" s="38"/>
      <c r="P6" s="39"/>
      <c r="Q6" s="37"/>
      <c r="R6" s="38"/>
      <c r="S6" s="38"/>
      <c r="T6" s="39"/>
    </row>
    <row r="7" spans="1:20" ht="17.399999999999999" x14ac:dyDescent="0.35">
      <c r="A7" s="37"/>
      <c r="B7" s="38"/>
      <c r="C7" s="38"/>
      <c r="D7" s="39"/>
      <c r="E7" s="37"/>
      <c r="F7" s="38"/>
      <c r="G7" s="38"/>
      <c r="H7" s="39"/>
      <c r="I7" s="37"/>
      <c r="J7" s="38"/>
      <c r="K7" s="38"/>
      <c r="L7" s="39"/>
      <c r="M7" s="37"/>
      <c r="N7" s="38"/>
      <c r="O7" s="38"/>
      <c r="P7" s="39"/>
      <c r="Q7" s="37"/>
      <c r="R7" s="38"/>
      <c r="S7" s="38"/>
      <c r="T7" s="39"/>
    </row>
    <row r="8" spans="1:20" ht="17.399999999999999" x14ac:dyDescent="0.35">
      <c r="A8" s="37"/>
      <c r="B8" s="38"/>
      <c r="C8" s="38"/>
      <c r="D8" s="39"/>
      <c r="E8" s="37"/>
      <c r="F8" s="38"/>
      <c r="G8" s="38"/>
      <c r="H8" s="39"/>
      <c r="I8" s="37"/>
      <c r="J8" s="38"/>
      <c r="K8" s="38"/>
      <c r="L8" s="39"/>
      <c r="M8" s="37"/>
      <c r="N8" s="38"/>
      <c r="O8" s="38"/>
      <c r="P8" s="39"/>
      <c r="Q8" s="37"/>
      <c r="R8" s="38"/>
      <c r="S8" s="38"/>
      <c r="T8" s="39"/>
    </row>
    <row r="9" spans="1:20" ht="17.399999999999999" x14ac:dyDescent="0.35">
      <c r="A9" s="40"/>
      <c r="B9" s="41"/>
      <c r="C9" s="41"/>
      <c r="D9" s="42"/>
      <c r="E9" s="40"/>
      <c r="F9" s="41"/>
      <c r="G9" s="41"/>
      <c r="H9" s="42"/>
      <c r="I9" s="40"/>
      <c r="J9" s="41"/>
      <c r="K9" s="41"/>
      <c r="L9" s="42"/>
      <c r="M9" s="40"/>
      <c r="N9" s="41"/>
      <c r="O9" s="41"/>
      <c r="P9" s="42"/>
      <c r="Q9" s="40"/>
      <c r="R9" s="41"/>
      <c r="S9" s="41"/>
      <c r="T9" s="42"/>
    </row>
    <row r="10" spans="1:20" ht="17.399999999999999" x14ac:dyDescent="0.35">
      <c r="A10" s="43"/>
      <c r="B10" s="44"/>
      <c r="C10" s="44"/>
      <c r="D10" s="45"/>
      <c r="E10" s="43"/>
      <c r="F10" s="44"/>
      <c r="G10" s="44"/>
      <c r="H10" s="45"/>
      <c r="I10" s="43"/>
      <c r="J10" s="44"/>
      <c r="K10" s="44"/>
      <c r="L10" s="45"/>
      <c r="M10" s="43"/>
      <c r="N10" s="44"/>
      <c r="O10" s="44"/>
      <c r="P10" s="45"/>
      <c r="Q10" s="43"/>
      <c r="R10" s="44"/>
      <c r="S10" s="44"/>
      <c r="T10" s="45"/>
    </row>
    <row r="11" spans="1:20" ht="17.399999999999999" x14ac:dyDescent="0.35">
      <c r="A11" s="43"/>
      <c r="B11" s="44"/>
      <c r="C11" s="44"/>
      <c r="D11" s="45"/>
      <c r="E11" s="43"/>
      <c r="F11" s="44"/>
      <c r="G11" s="44"/>
      <c r="H11" s="45"/>
      <c r="I11" s="43"/>
      <c r="J11" s="44"/>
      <c r="K11" s="44"/>
      <c r="L11" s="45"/>
      <c r="M11" s="43"/>
      <c r="N11" s="44"/>
      <c r="O11" s="44"/>
      <c r="P11" s="45"/>
      <c r="Q11" s="43"/>
      <c r="R11" s="44"/>
      <c r="S11" s="44"/>
      <c r="T11" s="45"/>
    </row>
    <row r="12" spans="1:20" ht="17.399999999999999" x14ac:dyDescent="0.35">
      <c r="A12" s="43"/>
      <c r="B12" s="44"/>
      <c r="C12" s="44"/>
      <c r="D12" s="45"/>
      <c r="E12" s="43"/>
      <c r="F12" s="44"/>
      <c r="G12" s="44"/>
      <c r="H12" s="45"/>
      <c r="I12" s="43"/>
      <c r="J12" s="44"/>
      <c r="K12" s="44"/>
      <c r="L12" s="45"/>
      <c r="M12" s="43"/>
      <c r="N12" s="44"/>
      <c r="O12" s="44"/>
      <c r="P12" s="45"/>
      <c r="Q12" s="43"/>
      <c r="R12" s="44"/>
      <c r="S12" s="44"/>
      <c r="T12" s="45"/>
    </row>
    <row r="13" spans="1:20" ht="17.399999999999999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</row>
    <row r="14" spans="1:20" ht="19.2" x14ac:dyDescent="0.35">
      <c r="A14" s="166">
        <v>43605</v>
      </c>
      <c r="B14" s="166"/>
      <c r="C14" s="166"/>
      <c r="D14" s="166"/>
      <c r="E14" s="166">
        <v>43606</v>
      </c>
      <c r="F14" s="166"/>
      <c r="G14" s="166"/>
      <c r="H14" s="166"/>
      <c r="I14" s="166">
        <v>43607</v>
      </c>
      <c r="J14" s="166"/>
      <c r="K14" s="166"/>
      <c r="L14" s="166"/>
      <c r="M14" s="166">
        <v>43608</v>
      </c>
      <c r="N14" s="166"/>
      <c r="O14" s="166"/>
      <c r="P14" s="166"/>
      <c r="Q14" s="166">
        <v>43609</v>
      </c>
      <c r="R14" s="166"/>
      <c r="S14" s="166"/>
      <c r="T14" s="166"/>
    </row>
    <row r="15" spans="1:20" s="48" customFormat="1" x14ac:dyDescent="0.3">
      <c r="A15" s="46" t="s">
        <v>63</v>
      </c>
      <c r="B15" s="47" t="s">
        <v>64</v>
      </c>
      <c r="C15" s="46" t="s">
        <v>65</v>
      </c>
      <c r="D15" s="46" t="s">
        <v>66</v>
      </c>
      <c r="E15" s="46" t="s">
        <v>63</v>
      </c>
      <c r="F15" s="47" t="s">
        <v>64</v>
      </c>
      <c r="G15" s="46" t="s">
        <v>65</v>
      </c>
      <c r="H15" s="46" t="s">
        <v>66</v>
      </c>
      <c r="I15" s="46" t="s">
        <v>63</v>
      </c>
      <c r="J15" s="47" t="s">
        <v>64</v>
      </c>
      <c r="K15" s="46" t="s">
        <v>65</v>
      </c>
      <c r="L15" s="46" t="s">
        <v>66</v>
      </c>
      <c r="M15" s="46" t="s">
        <v>63</v>
      </c>
      <c r="N15" s="47" t="s">
        <v>64</v>
      </c>
      <c r="O15" s="46" t="s">
        <v>65</v>
      </c>
      <c r="P15" s="46" t="s">
        <v>66</v>
      </c>
      <c r="Q15" s="46" t="s">
        <v>63</v>
      </c>
      <c r="R15" s="47" t="s">
        <v>64</v>
      </c>
      <c r="S15" s="46" t="s">
        <v>65</v>
      </c>
      <c r="T15" s="46" t="s">
        <v>66</v>
      </c>
    </row>
    <row r="16" spans="1:20" s="48" customFormat="1" x14ac:dyDescent="0.3">
      <c r="A16" s="79"/>
      <c r="B16" s="80"/>
      <c r="C16" s="80"/>
      <c r="D16" s="81"/>
      <c r="E16" s="79" t="s">
        <v>60</v>
      </c>
      <c r="F16" s="82">
        <v>0.61499999999999999</v>
      </c>
      <c r="G16" s="82">
        <v>0.67</v>
      </c>
      <c r="H16" s="83">
        <v>37500</v>
      </c>
      <c r="I16" s="79"/>
      <c r="J16" s="84"/>
      <c r="K16" s="80"/>
      <c r="L16" s="80"/>
      <c r="M16" s="79" t="s">
        <v>73</v>
      </c>
      <c r="N16" s="82">
        <v>5.12</v>
      </c>
      <c r="O16" s="82">
        <v>5.38</v>
      </c>
      <c r="P16" s="83">
        <v>28542</v>
      </c>
      <c r="Q16" s="79" t="s">
        <v>73</v>
      </c>
      <c r="R16" s="82">
        <v>5.12</v>
      </c>
      <c r="S16" s="82">
        <v>5.38</v>
      </c>
      <c r="T16" s="83">
        <v>28542</v>
      </c>
    </row>
    <row r="17" spans="1:20" s="48" customFormat="1" x14ac:dyDescent="0.3">
      <c r="A17" s="79"/>
      <c r="B17" s="80"/>
      <c r="C17" s="80"/>
      <c r="D17" s="81"/>
      <c r="E17" s="79" t="s">
        <v>61</v>
      </c>
      <c r="F17" s="82">
        <v>1.54</v>
      </c>
      <c r="G17" s="82">
        <v>1.61</v>
      </c>
      <c r="H17" s="83">
        <v>66000</v>
      </c>
      <c r="I17" s="79"/>
      <c r="J17" s="84"/>
      <c r="K17" s="80"/>
      <c r="L17" s="80"/>
      <c r="M17" s="79" t="s">
        <v>61</v>
      </c>
      <c r="N17" s="82">
        <v>1.55</v>
      </c>
      <c r="O17" s="82">
        <v>1.63</v>
      </c>
      <c r="P17" s="83">
        <v>66000</v>
      </c>
      <c r="Q17" s="79" t="s">
        <v>61</v>
      </c>
      <c r="R17" s="82">
        <v>1.55</v>
      </c>
      <c r="S17" s="82">
        <v>1.63</v>
      </c>
      <c r="T17" s="83">
        <v>66000</v>
      </c>
    </row>
    <row r="18" spans="1:20" s="48" customFormat="1" x14ac:dyDescent="0.3">
      <c r="A18" s="79"/>
      <c r="B18" s="80"/>
      <c r="C18" s="80"/>
      <c r="D18" s="81"/>
      <c r="E18" s="79" t="s">
        <v>62</v>
      </c>
      <c r="F18" s="82">
        <v>4.87</v>
      </c>
      <c r="G18" s="82">
        <v>5.13</v>
      </c>
      <c r="H18" s="83">
        <v>44000</v>
      </c>
      <c r="I18" s="79"/>
      <c r="J18" s="84"/>
      <c r="K18" s="80"/>
      <c r="L18" s="80"/>
      <c r="M18" s="79"/>
      <c r="N18" s="82"/>
      <c r="O18" s="82"/>
      <c r="P18" s="83"/>
      <c r="Q18" s="79"/>
      <c r="R18" s="82"/>
      <c r="S18" s="82"/>
      <c r="T18" s="83"/>
    </row>
    <row r="19" spans="1:20" s="48" customFormat="1" x14ac:dyDescent="0.3">
      <c r="A19" s="79"/>
      <c r="B19" s="80"/>
      <c r="C19" s="80"/>
      <c r="D19" s="81"/>
      <c r="E19" s="79"/>
      <c r="F19" s="82"/>
      <c r="G19" s="82"/>
      <c r="H19" s="83"/>
      <c r="I19" s="79"/>
      <c r="J19" s="84"/>
      <c r="K19" s="80"/>
      <c r="L19" s="80"/>
      <c r="M19" s="79"/>
      <c r="N19" s="82"/>
      <c r="O19" s="82"/>
      <c r="P19" s="83"/>
      <c r="Q19" s="79"/>
      <c r="R19" s="82"/>
      <c r="S19" s="82"/>
      <c r="T19" s="83"/>
    </row>
    <row r="20" spans="1:20" s="48" customFormat="1" x14ac:dyDescent="0.3">
      <c r="A20" s="79"/>
      <c r="B20" s="80"/>
      <c r="C20" s="80"/>
      <c r="D20" s="81"/>
      <c r="E20" s="79"/>
      <c r="F20" s="82"/>
      <c r="G20" s="82"/>
      <c r="H20" s="83"/>
      <c r="I20" s="79"/>
      <c r="J20" s="84"/>
      <c r="K20" s="80"/>
      <c r="L20" s="80"/>
      <c r="M20" s="79"/>
      <c r="N20" s="82"/>
      <c r="O20" s="82"/>
      <c r="P20" s="83"/>
      <c r="Q20" s="79"/>
      <c r="R20" s="82"/>
      <c r="S20" s="82"/>
      <c r="T20" s="83"/>
    </row>
    <row r="21" spans="1:20" s="48" customFormat="1" x14ac:dyDescent="0.3">
      <c r="A21" s="79"/>
      <c r="B21" s="80"/>
      <c r="C21" s="80"/>
      <c r="D21" s="81"/>
      <c r="E21" s="79"/>
      <c r="F21" s="82"/>
      <c r="G21" s="82"/>
      <c r="H21" s="83"/>
      <c r="I21" s="79"/>
      <c r="J21" s="84"/>
      <c r="K21" s="80"/>
      <c r="L21" s="80"/>
      <c r="M21" s="79"/>
      <c r="N21" s="82"/>
      <c r="O21" s="82"/>
      <c r="P21" s="83"/>
      <c r="Q21" s="79"/>
      <c r="R21" s="82"/>
      <c r="S21" s="82"/>
      <c r="T21" s="83"/>
    </row>
    <row r="22" spans="1:20" s="48" customFormat="1" x14ac:dyDescent="0.3">
      <c r="A22" s="85"/>
      <c r="B22" s="86"/>
      <c r="C22" s="86"/>
      <c r="D22" s="87"/>
      <c r="E22" s="85"/>
      <c r="F22" s="88"/>
      <c r="G22" s="88"/>
      <c r="H22" s="89"/>
      <c r="I22" s="85"/>
      <c r="J22" s="90"/>
      <c r="K22" s="86"/>
      <c r="L22" s="86"/>
      <c r="M22" s="85"/>
      <c r="N22" s="88"/>
      <c r="O22" s="88"/>
      <c r="P22" s="89"/>
      <c r="Q22" s="85"/>
      <c r="R22" s="88"/>
      <c r="S22" s="88"/>
      <c r="T22" s="89"/>
    </row>
    <row r="23" spans="1:20" s="48" customFormat="1" x14ac:dyDescent="0.3">
      <c r="A23" s="91"/>
      <c r="B23" s="80"/>
      <c r="C23" s="80"/>
      <c r="D23" s="81"/>
      <c r="E23" s="91"/>
      <c r="F23" s="92"/>
      <c r="G23" s="92"/>
      <c r="H23" s="93"/>
      <c r="I23" s="91"/>
      <c r="J23" s="84"/>
      <c r="K23" s="80"/>
      <c r="L23" s="80"/>
      <c r="M23" s="91"/>
      <c r="N23" s="92"/>
      <c r="O23" s="92"/>
      <c r="P23" s="93"/>
      <c r="Q23" s="91"/>
      <c r="R23" s="92"/>
      <c r="S23" s="92"/>
      <c r="T23" s="93"/>
    </row>
    <row r="24" spans="1:20" s="48" customFormat="1" x14ac:dyDescent="0.3">
      <c r="A24" s="91"/>
      <c r="B24" s="80"/>
      <c r="C24" s="80"/>
      <c r="D24" s="81"/>
      <c r="E24" s="91"/>
      <c r="F24" s="92"/>
      <c r="G24" s="92"/>
      <c r="H24" s="93"/>
      <c r="I24" s="91"/>
      <c r="J24" s="84"/>
      <c r="K24" s="80"/>
      <c r="L24" s="80"/>
      <c r="M24" s="91"/>
      <c r="N24" s="92"/>
      <c r="O24" s="92"/>
      <c r="P24" s="93"/>
      <c r="Q24" s="91"/>
      <c r="R24" s="92"/>
      <c r="S24" s="92"/>
      <c r="T24" s="93"/>
    </row>
    <row r="25" spans="1:20" s="48" customFormat="1" x14ac:dyDescent="0.3">
      <c r="A25" s="91"/>
      <c r="B25" s="80"/>
      <c r="C25" s="80"/>
      <c r="D25" s="81"/>
      <c r="E25" s="91"/>
      <c r="F25" s="92"/>
      <c r="G25" s="92"/>
      <c r="H25" s="93"/>
      <c r="I25" s="91"/>
      <c r="J25" s="84"/>
      <c r="K25" s="80"/>
      <c r="L25" s="80"/>
      <c r="M25" s="91"/>
      <c r="N25" s="92"/>
      <c r="O25" s="92"/>
      <c r="P25" s="93"/>
      <c r="Q25" s="91"/>
      <c r="R25" s="92"/>
      <c r="S25" s="92"/>
      <c r="T25" s="93"/>
    </row>
    <row r="26" spans="1:20" ht="17.399999999999999" x14ac:dyDescent="0.35">
      <c r="A26" s="165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</row>
    <row r="27" spans="1:20" ht="19.2" x14ac:dyDescent="0.35">
      <c r="A27" s="166">
        <v>43612</v>
      </c>
      <c r="B27" s="166"/>
      <c r="C27" s="166"/>
      <c r="D27" s="166"/>
      <c r="E27" s="166">
        <v>43613</v>
      </c>
      <c r="F27" s="166"/>
      <c r="G27" s="166"/>
      <c r="H27" s="166"/>
      <c r="I27" s="166">
        <v>43614</v>
      </c>
      <c r="J27" s="166"/>
      <c r="K27" s="166"/>
      <c r="L27" s="166"/>
      <c r="M27" s="166">
        <v>43615</v>
      </c>
      <c r="N27" s="166"/>
      <c r="O27" s="166"/>
      <c r="P27" s="166"/>
      <c r="Q27" s="166">
        <v>43616</v>
      </c>
      <c r="R27" s="166"/>
      <c r="S27" s="166"/>
      <c r="T27" s="166"/>
    </row>
    <row r="28" spans="1:20" s="48" customFormat="1" x14ac:dyDescent="0.3">
      <c r="A28" s="46" t="s">
        <v>63</v>
      </c>
      <c r="B28" s="47" t="s">
        <v>64</v>
      </c>
      <c r="C28" s="46" t="s">
        <v>65</v>
      </c>
      <c r="D28" s="46" t="s">
        <v>66</v>
      </c>
      <c r="E28" s="46" t="s">
        <v>63</v>
      </c>
      <c r="F28" s="47" t="s">
        <v>64</v>
      </c>
      <c r="G28" s="46" t="s">
        <v>65</v>
      </c>
      <c r="H28" s="46" t="s">
        <v>66</v>
      </c>
      <c r="I28" s="46" t="s">
        <v>63</v>
      </c>
      <c r="J28" s="47" t="s">
        <v>64</v>
      </c>
      <c r="K28" s="46" t="s">
        <v>65</v>
      </c>
      <c r="L28" s="46" t="s">
        <v>66</v>
      </c>
      <c r="M28" s="46" t="s">
        <v>63</v>
      </c>
      <c r="N28" s="47" t="s">
        <v>64</v>
      </c>
      <c r="O28" s="46" t="s">
        <v>65</v>
      </c>
      <c r="P28" s="46" t="s">
        <v>66</v>
      </c>
      <c r="Q28" s="46" t="s">
        <v>63</v>
      </c>
      <c r="R28" s="47" t="s">
        <v>64</v>
      </c>
      <c r="S28" s="46" t="s">
        <v>65</v>
      </c>
      <c r="T28" s="46" t="s">
        <v>66</v>
      </c>
    </row>
    <row r="29" spans="1:20" s="48" customFormat="1" x14ac:dyDescent="0.3">
      <c r="A29" s="79" t="s">
        <v>62</v>
      </c>
      <c r="B29" s="82">
        <v>4.88</v>
      </c>
      <c r="C29" s="82">
        <v>5.13</v>
      </c>
      <c r="D29" s="83">
        <v>44000</v>
      </c>
      <c r="E29" s="79"/>
      <c r="F29" s="82"/>
      <c r="G29" s="82"/>
      <c r="H29" s="83"/>
      <c r="I29" s="79"/>
      <c r="J29" s="82"/>
      <c r="K29" s="82"/>
      <c r="L29" s="83"/>
      <c r="M29" s="79"/>
      <c r="N29" s="82"/>
      <c r="O29" s="82"/>
      <c r="P29" s="83"/>
      <c r="Q29" s="79" t="s">
        <v>77</v>
      </c>
      <c r="R29" s="82">
        <v>2.2799999999999998</v>
      </c>
      <c r="S29" s="82">
        <v>2.4</v>
      </c>
      <c r="T29" s="83">
        <v>100000</v>
      </c>
    </row>
    <row r="30" spans="1:20" s="48" customFormat="1" x14ac:dyDescent="0.3">
      <c r="A30" s="79"/>
      <c r="B30" s="82"/>
      <c r="C30" s="82"/>
      <c r="D30" s="83"/>
      <c r="E30" s="79"/>
      <c r="F30" s="82"/>
      <c r="G30" s="82"/>
      <c r="H30" s="83"/>
      <c r="I30" s="79"/>
      <c r="J30" s="82"/>
      <c r="K30" s="82"/>
      <c r="L30" s="83"/>
      <c r="M30" s="79"/>
      <c r="N30" s="82"/>
      <c r="O30" s="82"/>
      <c r="P30" s="83"/>
      <c r="Q30" s="79" t="s">
        <v>78</v>
      </c>
      <c r="R30" s="82">
        <v>3.95</v>
      </c>
      <c r="S30" s="82">
        <v>4.1500000000000004</v>
      </c>
      <c r="T30" s="83">
        <v>11000</v>
      </c>
    </row>
    <row r="31" spans="1:20" s="48" customFormat="1" x14ac:dyDescent="0.3">
      <c r="A31" s="79"/>
      <c r="B31" s="82"/>
      <c r="C31" s="82"/>
      <c r="D31" s="83"/>
      <c r="E31" s="79"/>
      <c r="F31" s="82"/>
      <c r="G31" s="82"/>
      <c r="H31" s="83"/>
      <c r="I31" s="79"/>
      <c r="J31" s="82"/>
      <c r="K31" s="82"/>
      <c r="L31" s="83"/>
      <c r="M31" s="79"/>
      <c r="N31" s="82"/>
      <c r="O31" s="82"/>
      <c r="P31" s="83"/>
      <c r="Q31" s="79"/>
      <c r="R31" s="82"/>
      <c r="S31" s="82"/>
      <c r="T31" s="83"/>
    </row>
    <row r="32" spans="1:20" s="48" customFormat="1" x14ac:dyDescent="0.3">
      <c r="A32" s="79"/>
      <c r="B32" s="82"/>
      <c r="C32" s="82"/>
      <c r="D32" s="83"/>
      <c r="E32" s="79"/>
      <c r="F32" s="82"/>
      <c r="G32" s="82"/>
      <c r="H32" s="83"/>
      <c r="I32" s="79"/>
      <c r="J32" s="82"/>
      <c r="K32" s="82"/>
      <c r="L32" s="83"/>
      <c r="M32" s="79"/>
      <c r="N32" s="82"/>
      <c r="O32" s="82"/>
      <c r="P32" s="83"/>
      <c r="Q32" s="79"/>
      <c r="R32" s="82"/>
      <c r="S32" s="82"/>
      <c r="T32" s="83"/>
    </row>
    <row r="33" spans="1:20" s="48" customFormat="1" x14ac:dyDescent="0.3">
      <c r="A33" s="79"/>
      <c r="B33" s="82"/>
      <c r="C33" s="82"/>
      <c r="D33" s="83"/>
      <c r="E33" s="79"/>
      <c r="F33" s="82"/>
      <c r="G33" s="82"/>
      <c r="H33" s="83"/>
      <c r="I33" s="79"/>
      <c r="J33" s="82"/>
      <c r="K33" s="82"/>
      <c r="L33" s="83"/>
      <c r="M33" s="79"/>
      <c r="N33" s="82"/>
      <c r="O33" s="82"/>
      <c r="P33" s="83"/>
      <c r="Q33" s="79"/>
      <c r="R33" s="82"/>
      <c r="S33" s="82"/>
      <c r="T33" s="83"/>
    </row>
    <row r="34" spans="1:20" s="48" customFormat="1" x14ac:dyDescent="0.3">
      <c r="A34" s="79"/>
      <c r="B34" s="82"/>
      <c r="C34" s="82"/>
      <c r="D34" s="83"/>
      <c r="E34" s="79"/>
      <c r="F34" s="82"/>
      <c r="G34" s="82"/>
      <c r="H34" s="83"/>
      <c r="I34" s="79"/>
      <c r="J34" s="82"/>
      <c r="K34" s="82"/>
      <c r="L34" s="83"/>
      <c r="M34" s="79"/>
      <c r="N34" s="82"/>
      <c r="O34" s="82"/>
      <c r="P34" s="83"/>
      <c r="Q34" s="79"/>
      <c r="R34" s="82"/>
      <c r="S34" s="82"/>
      <c r="T34" s="83"/>
    </row>
    <row r="35" spans="1:20" s="48" customFormat="1" x14ac:dyDescent="0.3">
      <c r="A35" s="85"/>
      <c r="B35" s="88"/>
      <c r="C35" s="88"/>
      <c r="D35" s="89"/>
      <c r="E35" s="85"/>
      <c r="F35" s="88"/>
      <c r="G35" s="88"/>
      <c r="H35" s="89"/>
      <c r="I35" s="85"/>
      <c r="J35" s="88"/>
      <c r="K35" s="88"/>
      <c r="L35" s="89"/>
      <c r="M35" s="85"/>
      <c r="N35" s="88"/>
      <c r="O35" s="88"/>
      <c r="P35" s="89"/>
      <c r="Q35" s="85"/>
      <c r="R35" s="88"/>
      <c r="S35" s="88"/>
      <c r="T35" s="89"/>
    </row>
    <row r="36" spans="1:20" s="48" customFormat="1" x14ac:dyDescent="0.3">
      <c r="A36" s="91"/>
      <c r="B36" s="92"/>
      <c r="C36" s="92"/>
      <c r="D36" s="93"/>
      <c r="E36" s="91"/>
      <c r="F36" s="92"/>
      <c r="G36" s="92"/>
      <c r="H36" s="93"/>
      <c r="I36" s="91"/>
      <c r="J36" s="92"/>
      <c r="K36" s="92"/>
      <c r="L36" s="93"/>
      <c r="M36" s="91"/>
      <c r="N36" s="92"/>
      <c r="O36" s="92"/>
      <c r="P36" s="93"/>
      <c r="Q36" s="91"/>
      <c r="R36" s="92"/>
      <c r="S36" s="92"/>
      <c r="T36" s="93"/>
    </row>
    <row r="37" spans="1:20" s="48" customFormat="1" x14ac:dyDescent="0.3">
      <c r="A37" s="91"/>
      <c r="B37" s="92"/>
      <c r="C37" s="92"/>
      <c r="D37" s="93"/>
      <c r="E37" s="91"/>
      <c r="F37" s="92"/>
      <c r="G37" s="92"/>
      <c r="H37" s="93"/>
      <c r="I37" s="91"/>
      <c r="J37" s="92"/>
      <c r="K37" s="92"/>
      <c r="L37" s="93"/>
      <c r="M37" s="91"/>
      <c r="N37" s="92"/>
      <c r="O37" s="92"/>
      <c r="P37" s="93"/>
      <c r="Q37" s="91"/>
      <c r="R37" s="92"/>
      <c r="S37" s="92"/>
      <c r="T37" s="93"/>
    </row>
    <row r="38" spans="1:20" s="48" customFormat="1" x14ac:dyDescent="0.3">
      <c r="A38" s="91"/>
      <c r="B38" s="92"/>
      <c r="C38" s="92"/>
      <c r="D38" s="93"/>
      <c r="E38" s="91"/>
      <c r="F38" s="92"/>
      <c r="G38" s="92"/>
      <c r="H38" s="93"/>
      <c r="I38" s="91"/>
      <c r="J38" s="92"/>
      <c r="K38" s="92"/>
      <c r="L38" s="93"/>
      <c r="M38" s="91"/>
      <c r="N38" s="92"/>
      <c r="O38" s="92"/>
      <c r="P38" s="93"/>
      <c r="Q38" s="91"/>
      <c r="R38" s="92"/>
      <c r="S38" s="92"/>
      <c r="T38" s="93"/>
    </row>
    <row r="39" spans="1:20" ht="17.399999999999999" x14ac:dyDescent="0.35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</row>
    <row r="40" spans="1:20" ht="19.2" x14ac:dyDescent="0.35">
      <c r="A40" s="166">
        <v>43619</v>
      </c>
      <c r="B40" s="166"/>
      <c r="C40" s="166"/>
      <c r="D40" s="166"/>
      <c r="E40" s="166">
        <v>43620</v>
      </c>
      <c r="F40" s="166"/>
      <c r="G40" s="166"/>
      <c r="H40" s="166"/>
      <c r="I40" s="166">
        <v>43621</v>
      </c>
      <c r="J40" s="166"/>
      <c r="K40" s="166"/>
      <c r="L40" s="166"/>
      <c r="M40" s="166">
        <v>43622</v>
      </c>
      <c r="N40" s="166"/>
      <c r="O40" s="166"/>
      <c r="P40" s="166"/>
      <c r="Q40" s="166">
        <v>43623</v>
      </c>
      <c r="R40" s="166"/>
      <c r="S40" s="166"/>
      <c r="T40" s="166"/>
    </row>
    <row r="41" spans="1:20" s="48" customFormat="1" x14ac:dyDescent="0.3">
      <c r="A41" s="46" t="s">
        <v>63</v>
      </c>
      <c r="B41" s="47" t="s">
        <v>64</v>
      </c>
      <c r="C41" s="46" t="s">
        <v>65</v>
      </c>
      <c r="D41" s="46" t="s">
        <v>66</v>
      </c>
      <c r="E41" s="46" t="s">
        <v>63</v>
      </c>
      <c r="F41" s="47" t="s">
        <v>64</v>
      </c>
      <c r="G41" s="46" t="s">
        <v>65</v>
      </c>
      <c r="H41" s="46" t="s">
        <v>66</v>
      </c>
      <c r="I41" s="46" t="s">
        <v>63</v>
      </c>
      <c r="J41" s="47" t="s">
        <v>64</v>
      </c>
      <c r="K41" s="46" t="s">
        <v>65</v>
      </c>
      <c r="L41" s="46" t="s">
        <v>66</v>
      </c>
      <c r="M41" s="46" t="s">
        <v>63</v>
      </c>
      <c r="N41" s="47" t="s">
        <v>64</v>
      </c>
      <c r="O41" s="46" t="s">
        <v>65</v>
      </c>
      <c r="P41" s="46" t="s">
        <v>66</v>
      </c>
      <c r="Q41" s="46" t="s">
        <v>63</v>
      </c>
      <c r="R41" s="47" t="s">
        <v>64</v>
      </c>
      <c r="S41" s="46" t="s">
        <v>65</v>
      </c>
      <c r="T41" s="46" t="s">
        <v>66</v>
      </c>
    </row>
    <row r="42" spans="1:20" ht="17.399999999999999" x14ac:dyDescent="0.35">
      <c r="A42" s="49" t="s">
        <v>74</v>
      </c>
      <c r="B42" s="38">
        <v>1.33</v>
      </c>
      <c r="C42" s="38">
        <v>1.41</v>
      </c>
      <c r="D42" s="39">
        <v>5000</v>
      </c>
      <c r="E42" s="49" t="s">
        <v>74</v>
      </c>
      <c r="F42" s="38">
        <v>1.33</v>
      </c>
      <c r="G42" s="38">
        <v>1.41</v>
      </c>
      <c r="H42" s="39">
        <v>5000</v>
      </c>
      <c r="I42" s="49"/>
      <c r="J42" s="84"/>
      <c r="K42" s="80"/>
      <c r="L42" s="80"/>
      <c r="M42" s="49"/>
      <c r="N42" s="84"/>
      <c r="O42" s="80"/>
      <c r="P42" s="80"/>
      <c r="Q42" s="79" t="s">
        <v>77</v>
      </c>
      <c r="R42" s="82">
        <v>2.2799999999999998</v>
      </c>
      <c r="S42" s="82">
        <v>2.4</v>
      </c>
      <c r="T42" s="83">
        <v>100000</v>
      </c>
    </row>
    <row r="43" spans="1:20" ht="17.399999999999999" x14ac:dyDescent="0.35">
      <c r="A43" s="79" t="s">
        <v>77</v>
      </c>
      <c r="B43" s="82">
        <v>2.2799999999999998</v>
      </c>
      <c r="C43" s="82">
        <v>2.4</v>
      </c>
      <c r="D43" s="83">
        <v>100000</v>
      </c>
      <c r="E43" s="79" t="s">
        <v>77</v>
      </c>
      <c r="F43" s="82">
        <v>2.2799999999999998</v>
      </c>
      <c r="G43" s="82">
        <v>2.4</v>
      </c>
      <c r="H43" s="83">
        <v>100000</v>
      </c>
      <c r="I43" s="49"/>
      <c r="J43" s="84"/>
      <c r="K43" s="80"/>
      <c r="L43" s="80"/>
      <c r="M43" s="49"/>
      <c r="N43" s="84"/>
      <c r="O43" s="80"/>
      <c r="P43" s="80"/>
      <c r="Q43" s="49"/>
      <c r="R43" s="38"/>
      <c r="S43" s="38"/>
      <c r="T43" s="39"/>
    </row>
    <row r="44" spans="1:20" ht="17.399999999999999" x14ac:dyDescent="0.35">
      <c r="A44" s="79" t="s">
        <v>73</v>
      </c>
      <c r="B44" s="82">
        <v>5.12</v>
      </c>
      <c r="C44" s="82">
        <v>5.38</v>
      </c>
      <c r="D44" s="83">
        <v>28542</v>
      </c>
      <c r="E44" s="79" t="s">
        <v>73</v>
      </c>
      <c r="F44" s="82">
        <v>5.12</v>
      </c>
      <c r="G44" s="82">
        <v>5.38</v>
      </c>
      <c r="H44" s="83">
        <v>28542</v>
      </c>
      <c r="I44" s="49"/>
      <c r="J44" s="84"/>
      <c r="K44" s="80"/>
      <c r="L44" s="80"/>
      <c r="M44" s="49"/>
      <c r="N44" s="84"/>
      <c r="O44" s="80"/>
      <c r="P44" s="80"/>
      <c r="Q44" s="49"/>
      <c r="R44" s="38"/>
      <c r="S44" s="38"/>
      <c r="T44" s="39"/>
    </row>
    <row r="45" spans="1:20" ht="17.399999999999999" x14ac:dyDescent="0.35">
      <c r="A45" s="79" t="s">
        <v>78</v>
      </c>
      <c r="B45" s="82">
        <v>3.95</v>
      </c>
      <c r="C45" s="82">
        <v>4.1500000000000004</v>
      </c>
      <c r="D45" s="83">
        <v>11000</v>
      </c>
      <c r="E45" s="79" t="s">
        <v>78</v>
      </c>
      <c r="F45" s="82">
        <v>3.95</v>
      </c>
      <c r="G45" s="82">
        <v>4.1500000000000004</v>
      </c>
      <c r="H45" s="83">
        <v>11000</v>
      </c>
      <c r="I45" s="49"/>
      <c r="J45" s="84"/>
      <c r="K45" s="80"/>
      <c r="L45" s="80"/>
      <c r="M45" s="49"/>
      <c r="N45" s="84"/>
      <c r="O45" s="80"/>
      <c r="P45" s="80"/>
      <c r="Q45" s="49"/>
      <c r="R45" s="38"/>
      <c r="S45" s="38"/>
      <c r="T45" s="39"/>
    </row>
    <row r="46" spans="1:20" ht="17.399999999999999" x14ac:dyDescent="0.35">
      <c r="A46" s="79" t="s">
        <v>61</v>
      </c>
      <c r="B46" s="82">
        <v>1.55</v>
      </c>
      <c r="C46" s="82">
        <v>1.63</v>
      </c>
      <c r="D46" s="83">
        <v>66000</v>
      </c>
      <c r="E46" s="79" t="s">
        <v>61</v>
      </c>
      <c r="F46" s="82">
        <v>1.55</v>
      </c>
      <c r="G46" s="82">
        <v>1.63</v>
      </c>
      <c r="H46" s="83">
        <v>66000</v>
      </c>
      <c r="I46" s="49"/>
      <c r="J46" s="84"/>
      <c r="K46" s="80"/>
      <c r="L46" s="80"/>
      <c r="M46" s="49"/>
      <c r="N46" s="84"/>
      <c r="O46" s="80"/>
      <c r="P46" s="80"/>
      <c r="Q46" s="49"/>
      <c r="R46" s="38"/>
      <c r="S46" s="38"/>
      <c r="T46" s="39"/>
    </row>
    <row r="47" spans="1:20" ht="17.399999999999999" x14ac:dyDescent="0.35">
      <c r="A47" s="79" t="s">
        <v>62</v>
      </c>
      <c r="B47" s="82">
        <v>4.88</v>
      </c>
      <c r="C47" s="82">
        <v>5.13</v>
      </c>
      <c r="D47" s="83">
        <v>44000</v>
      </c>
      <c r="E47" s="79" t="s">
        <v>62</v>
      </c>
      <c r="F47" s="82">
        <v>4.88</v>
      </c>
      <c r="G47" s="82">
        <v>5.13</v>
      </c>
      <c r="H47" s="83">
        <v>44000</v>
      </c>
      <c r="I47" s="49"/>
      <c r="J47" s="84"/>
      <c r="K47" s="80"/>
      <c r="L47" s="80"/>
      <c r="M47" s="49"/>
      <c r="N47" s="84"/>
      <c r="O47" s="80"/>
      <c r="P47" s="80"/>
      <c r="Q47" s="49"/>
      <c r="R47" s="38"/>
      <c r="S47" s="38"/>
      <c r="T47" s="39"/>
    </row>
    <row r="48" spans="1:20" ht="17.399999999999999" x14ac:dyDescent="0.35">
      <c r="A48" s="79"/>
      <c r="B48" s="82"/>
      <c r="C48" s="82"/>
      <c r="D48" s="83"/>
      <c r="E48" s="50"/>
      <c r="F48" s="41"/>
      <c r="G48" s="41"/>
      <c r="H48" s="42"/>
      <c r="I48" s="50"/>
      <c r="J48" s="90"/>
      <c r="K48" s="86"/>
      <c r="L48" s="86"/>
      <c r="M48" s="50"/>
      <c r="N48" s="90"/>
      <c r="O48" s="86"/>
      <c r="P48" s="86"/>
      <c r="Q48" s="50"/>
      <c r="R48" s="41"/>
      <c r="S48" s="41"/>
      <c r="T48" s="42"/>
    </row>
    <row r="49" spans="1:20" ht="17.399999999999999" x14ac:dyDescent="0.35">
      <c r="A49" s="51"/>
      <c r="B49" s="44"/>
      <c r="C49" s="44"/>
      <c r="D49" s="45"/>
      <c r="E49" s="51"/>
      <c r="F49" s="44"/>
      <c r="G49" s="44"/>
      <c r="H49" s="45"/>
      <c r="I49" s="51"/>
      <c r="J49" s="84"/>
      <c r="K49" s="80"/>
      <c r="L49" s="80"/>
      <c r="M49" s="51"/>
      <c r="N49" s="84"/>
      <c r="O49" s="80"/>
      <c r="P49" s="80"/>
      <c r="Q49" s="51"/>
      <c r="R49" s="44"/>
      <c r="S49" s="44"/>
      <c r="T49" s="45"/>
    </row>
    <row r="50" spans="1:20" ht="17.399999999999999" x14ac:dyDescent="0.35">
      <c r="A50" s="51"/>
      <c r="B50" s="44"/>
      <c r="C50" s="44"/>
      <c r="D50" s="45"/>
      <c r="E50" s="51"/>
      <c r="F50" s="44"/>
      <c r="G50" s="44"/>
      <c r="H50" s="45"/>
      <c r="I50" s="51"/>
      <c r="J50" s="84"/>
      <c r="K50" s="80"/>
      <c r="L50" s="80"/>
      <c r="M50" s="51"/>
      <c r="N50" s="84"/>
      <c r="O50" s="80"/>
      <c r="P50" s="80"/>
      <c r="Q50" s="51"/>
      <c r="R50" s="44"/>
      <c r="S50" s="44"/>
      <c r="T50" s="45"/>
    </row>
    <row r="51" spans="1:20" ht="17.399999999999999" x14ac:dyDescent="0.35">
      <c r="A51" s="51"/>
      <c r="B51" s="44"/>
      <c r="C51" s="44"/>
      <c r="D51" s="45"/>
      <c r="E51" s="51"/>
      <c r="F51" s="44"/>
      <c r="G51" s="44"/>
      <c r="H51" s="45"/>
      <c r="I51" s="51"/>
      <c r="J51" s="84"/>
      <c r="K51" s="80"/>
      <c r="L51" s="80"/>
      <c r="M51" s="51"/>
      <c r="N51" s="84"/>
      <c r="O51" s="80"/>
      <c r="P51" s="80"/>
      <c r="Q51" s="51"/>
      <c r="R51" s="44"/>
      <c r="S51" s="44"/>
      <c r="T51" s="45"/>
    </row>
    <row r="52" spans="1:20" ht="17.399999999999999" x14ac:dyDescent="0.35">
      <c r="A52" s="165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</row>
    <row r="53" spans="1:20" ht="19.2" x14ac:dyDescent="0.35">
      <c r="A53" s="166">
        <v>43626</v>
      </c>
      <c r="B53" s="166"/>
      <c r="C53" s="166"/>
      <c r="D53" s="166"/>
      <c r="E53" s="166">
        <v>43627</v>
      </c>
      <c r="F53" s="166"/>
      <c r="G53" s="166"/>
      <c r="H53" s="166"/>
      <c r="I53" s="166">
        <v>43628</v>
      </c>
      <c r="J53" s="166"/>
      <c r="K53" s="166"/>
      <c r="L53" s="166"/>
      <c r="M53" s="166">
        <v>43629</v>
      </c>
      <c r="N53" s="166"/>
      <c r="O53" s="166"/>
      <c r="P53" s="166"/>
      <c r="Q53" s="166">
        <v>43630</v>
      </c>
      <c r="R53" s="166"/>
      <c r="S53" s="166"/>
      <c r="T53" s="166"/>
    </row>
    <row r="54" spans="1:20" s="48" customFormat="1" x14ac:dyDescent="0.3">
      <c r="A54" s="46" t="s">
        <v>63</v>
      </c>
      <c r="B54" s="47" t="s">
        <v>64</v>
      </c>
      <c r="C54" s="46" t="s">
        <v>65</v>
      </c>
      <c r="D54" s="46" t="s">
        <v>66</v>
      </c>
      <c r="E54" s="46" t="s">
        <v>63</v>
      </c>
      <c r="F54" s="47" t="s">
        <v>64</v>
      </c>
      <c r="G54" s="46" t="s">
        <v>65</v>
      </c>
      <c r="H54" s="46" t="s">
        <v>66</v>
      </c>
      <c r="I54" s="46" t="s">
        <v>63</v>
      </c>
      <c r="J54" s="47" t="s">
        <v>64</v>
      </c>
      <c r="K54" s="46" t="s">
        <v>65</v>
      </c>
      <c r="L54" s="46" t="s">
        <v>66</v>
      </c>
      <c r="M54" s="46" t="s">
        <v>63</v>
      </c>
      <c r="N54" s="47" t="s">
        <v>64</v>
      </c>
      <c r="O54" s="46" t="s">
        <v>65</v>
      </c>
      <c r="P54" s="46" t="s">
        <v>66</v>
      </c>
      <c r="Q54" s="46" t="s">
        <v>63</v>
      </c>
      <c r="R54" s="47" t="s">
        <v>64</v>
      </c>
      <c r="S54" s="46" t="s">
        <v>65</v>
      </c>
      <c r="T54" s="46" t="s">
        <v>66</v>
      </c>
    </row>
    <row r="55" spans="1:20" ht="17.399999999999999" x14ac:dyDescent="0.35">
      <c r="A55" s="49"/>
      <c r="B55" s="38"/>
      <c r="C55" s="38"/>
      <c r="D55" s="39"/>
      <c r="E55" s="49"/>
      <c r="F55" s="38"/>
      <c r="G55" s="38"/>
      <c r="H55" s="39"/>
      <c r="I55" s="49"/>
      <c r="J55" s="38"/>
      <c r="K55" s="38"/>
      <c r="L55" s="39"/>
      <c r="M55" s="49" t="s">
        <v>77</v>
      </c>
      <c r="N55" s="38">
        <v>2.2799999999999998</v>
      </c>
      <c r="O55" s="38">
        <v>2.4</v>
      </c>
      <c r="P55" s="39">
        <v>100000</v>
      </c>
      <c r="Q55" s="49" t="s">
        <v>84</v>
      </c>
      <c r="R55" s="38">
        <v>0.88</v>
      </c>
      <c r="S55" s="38">
        <v>0.94</v>
      </c>
      <c r="T55" s="39">
        <v>290000</v>
      </c>
    </row>
    <row r="56" spans="1:20" ht="17.399999999999999" x14ac:dyDescent="0.35">
      <c r="A56" s="49"/>
      <c r="B56" s="38"/>
      <c r="C56" s="38"/>
      <c r="D56" s="39"/>
      <c r="E56" s="49"/>
      <c r="F56" s="38"/>
      <c r="G56" s="38"/>
      <c r="H56" s="39"/>
      <c r="I56" s="49"/>
      <c r="J56" s="38"/>
      <c r="K56" s="38"/>
      <c r="L56" s="39"/>
      <c r="M56" s="49" t="s">
        <v>62</v>
      </c>
      <c r="N56" s="38">
        <v>4.88</v>
      </c>
      <c r="O56" s="38">
        <v>5.13</v>
      </c>
      <c r="P56" s="39">
        <v>44000</v>
      </c>
      <c r="Q56" s="49" t="s">
        <v>85</v>
      </c>
      <c r="R56" s="38">
        <v>0.82</v>
      </c>
      <c r="S56" s="38">
        <v>0.87</v>
      </c>
      <c r="T56" s="39">
        <v>400000</v>
      </c>
    </row>
    <row r="57" spans="1:20" ht="17.399999999999999" x14ac:dyDescent="0.35">
      <c r="A57" s="49"/>
      <c r="B57" s="38"/>
      <c r="C57" s="38"/>
      <c r="D57" s="39"/>
      <c r="E57" s="49"/>
      <c r="F57" s="38"/>
      <c r="G57" s="38"/>
      <c r="H57" s="39"/>
      <c r="I57" s="49"/>
      <c r="J57" s="38"/>
      <c r="K57" s="38"/>
      <c r="L57" s="39"/>
      <c r="M57" s="49" t="s">
        <v>73</v>
      </c>
      <c r="N57" s="38">
        <v>5.12</v>
      </c>
      <c r="O57" s="38">
        <v>5.39</v>
      </c>
      <c r="P57" s="39">
        <v>37500</v>
      </c>
      <c r="Q57" s="49" t="s">
        <v>60</v>
      </c>
      <c r="R57" s="38">
        <v>0.57999999999999996</v>
      </c>
      <c r="S57" s="38">
        <v>0.62</v>
      </c>
      <c r="T57" s="39">
        <v>33000</v>
      </c>
    </row>
    <row r="58" spans="1:20" ht="17.399999999999999" x14ac:dyDescent="0.35">
      <c r="A58" s="49"/>
      <c r="B58" s="38"/>
      <c r="C58" s="38"/>
      <c r="D58" s="39"/>
      <c r="E58" s="49"/>
      <c r="F58" s="38"/>
      <c r="G58" s="38"/>
      <c r="H58" s="39"/>
      <c r="I58" s="49"/>
      <c r="J58" s="38"/>
      <c r="K58" s="38"/>
      <c r="L58" s="39"/>
      <c r="M58" s="79"/>
      <c r="N58" s="82"/>
      <c r="O58" s="82"/>
      <c r="P58" s="83"/>
      <c r="Q58" s="49" t="s">
        <v>86</v>
      </c>
      <c r="R58" s="38">
        <v>1.01</v>
      </c>
      <c r="S58" s="38">
        <v>1.07</v>
      </c>
      <c r="T58" s="39">
        <v>20000</v>
      </c>
    </row>
    <row r="59" spans="1:20" ht="17.399999999999999" x14ac:dyDescent="0.35">
      <c r="A59" s="49"/>
      <c r="B59" s="38"/>
      <c r="C59" s="38"/>
      <c r="D59" s="39"/>
      <c r="E59" s="49"/>
      <c r="F59" s="38"/>
      <c r="G59" s="38"/>
      <c r="H59" s="39"/>
      <c r="I59" s="49"/>
      <c r="J59" s="38"/>
      <c r="K59" s="38"/>
      <c r="L59" s="39"/>
      <c r="M59" s="49"/>
      <c r="N59" s="38"/>
      <c r="O59" s="38"/>
      <c r="P59" s="39"/>
      <c r="Q59" s="49"/>
      <c r="R59" s="38"/>
      <c r="S59" s="38"/>
      <c r="T59" s="39"/>
    </row>
    <row r="60" spans="1:20" ht="17.399999999999999" x14ac:dyDescent="0.35">
      <c r="A60" s="49"/>
      <c r="B60" s="38"/>
      <c r="C60" s="38"/>
      <c r="D60" s="39"/>
      <c r="E60" s="49"/>
      <c r="F60" s="38"/>
      <c r="G60" s="38"/>
      <c r="H60" s="39"/>
      <c r="I60" s="49"/>
      <c r="J60" s="38"/>
      <c r="K60" s="38"/>
      <c r="L60" s="39"/>
      <c r="M60" s="49"/>
      <c r="N60" s="38"/>
      <c r="O60" s="38"/>
      <c r="P60" s="39"/>
      <c r="Q60" s="49"/>
      <c r="R60" s="38"/>
      <c r="S60" s="38"/>
      <c r="T60" s="39"/>
    </row>
    <row r="61" spans="1:20" ht="17.399999999999999" x14ac:dyDescent="0.35">
      <c r="A61" s="50"/>
      <c r="B61" s="41"/>
      <c r="C61" s="41"/>
      <c r="D61" s="42"/>
      <c r="E61" s="50"/>
      <c r="F61" s="41"/>
      <c r="G61" s="41"/>
      <c r="H61" s="42"/>
      <c r="I61" s="50"/>
      <c r="J61" s="41"/>
      <c r="K61" s="41"/>
      <c r="L61" s="42"/>
      <c r="M61" s="50"/>
      <c r="N61" s="41"/>
      <c r="O61" s="41"/>
      <c r="P61" s="42"/>
      <c r="Q61" s="50"/>
      <c r="R61" s="41"/>
      <c r="S61" s="41"/>
      <c r="T61" s="42"/>
    </row>
    <row r="62" spans="1:20" ht="17.399999999999999" x14ac:dyDescent="0.35">
      <c r="A62" s="51"/>
      <c r="B62" s="44"/>
      <c r="C62" s="44"/>
      <c r="D62" s="45"/>
      <c r="E62" s="51"/>
      <c r="F62" s="44"/>
      <c r="G62" s="44"/>
      <c r="H62" s="45"/>
      <c r="I62" s="51"/>
      <c r="J62" s="44"/>
      <c r="K62" s="44"/>
      <c r="L62" s="45"/>
      <c r="M62" s="51"/>
      <c r="N62" s="44"/>
      <c r="O62" s="44"/>
      <c r="P62" s="45"/>
      <c r="Q62" s="51"/>
      <c r="R62" s="44"/>
      <c r="S62" s="44"/>
      <c r="T62" s="45"/>
    </row>
    <row r="63" spans="1:20" ht="17.399999999999999" x14ac:dyDescent="0.35">
      <c r="A63" s="51"/>
      <c r="B63" s="44"/>
      <c r="C63" s="44"/>
      <c r="D63" s="45"/>
      <c r="E63" s="51"/>
      <c r="F63" s="44"/>
      <c r="G63" s="44"/>
      <c r="H63" s="45"/>
      <c r="I63" s="51"/>
      <c r="J63" s="44"/>
      <c r="K63" s="44"/>
      <c r="L63" s="45"/>
      <c r="M63" s="51"/>
      <c r="N63" s="44"/>
      <c r="O63" s="44"/>
      <c r="P63" s="45"/>
      <c r="Q63" s="51"/>
      <c r="R63" s="44"/>
      <c r="S63" s="44"/>
      <c r="T63" s="45"/>
    </row>
    <row r="64" spans="1:20" ht="17.399999999999999" x14ac:dyDescent="0.35">
      <c r="A64" s="51"/>
      <c r="B64" s="44"/>
      <c r="C64" s="44"/>
      <c r="D64" s="45"/>
      <c r="E64" s="51"/>
      <c r="F64" s="44"/>
      <c r="G64" s="44"/>
      <c r="H64" s="45"/>
      <c r="I64" s="51"/>
      <c r="J64" s="44"/>
      <c r="K64" s="44"/>
      <c r="L64" s="45"/>
      <c r="M64" s="51"/>
      <c r="N64" s="44"/>
      <c r="O64" s="44"/>
      <c r="P64" s="45"/>
      <c r="Q64" s="51"/>
      <c r="R64" s="44"/>
      <c r="S64" s="44"/>
      <c r="T64" s="45"/>
    </row>
    <row r="65" spans="1:20" ht="17.399999999999999" x14ac:dyDescent="0.35">
      <c r="A65" s="165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</row>
    <row r="66" spans="1:20" ht="19.2" x14ac:dyDescent="0.35">
      <c r="A66" s="166">
        <v>43633</v>
      </c>
      <c r="B66" s="166"/>
      <c r="C66" s="166"/>
      <c r="D66" s="166"/>
      <c r="E66" s="166">
        <v>43634</v>
      </c>
      <c r="F66" s="166"/>
      <c r="G66" s="166"/>
      <c r="H66" s="166"/>
      <c r="I66" s="166">
        <v>43635</v>
      </c>
      <c r="J66" s="166"/>
      <c r="K66" s="166"/>
      <c r="L66" s="166"/>
      <c r="M66" s="166">
        <v>43636</v>
      </c>
      <c r="N66" s="166"/>
      <c r="O66" s="166"/>
      <c r="P66" s="166"/>
      <c r="Q66" s="166">
        <v>43637</v>
      </c>
      <c r="R66" s="166"/>
      <c r="S66" s="166"/>
      <c r="T66" s="166"/>
    </row>
    <row r="67" spans="1:20" x14ac:dyDescent="0.3">
      <c r="A67" s="46" t="s">
        <v>63</v>
      </c>
      <c r="B67" s="47" t="s">
        <v>64</v>
      </c>
      <c r="C67" s="46" t="s">
        <v>65</v>
      </c>
      <c r="D67" s="46" t="s">
        <v>66</v>
      </c>
      <c r="E67" s="46" t="s">
        <v>63</v>
      </c>
      <c r="F67" s="47" t="s">
        <v>64</v>
      </c>
      <c r="G67" s="46" t="s">
        <v>65</v>
      </c>
      <c r="H67" s="46" t="s">
        <v>66</v>
      </c>
      <c r="I67" s="46" t="s">
        <v>63</v>
      </c>
      <c r="J67" s="47" t="s">
        <v>64</v>
      </c>
      <c r="K67" s="46" t="s">
        <v>65</v>
      </c>
      <c r="L67" s="46" t="s">
        <v>66</v>
      </c>
      <c r="M67" s="46" t="s">
        <v>63</v>
      </c>
      <c r="N67" s="47" t="s">
        <v>64</v>
      </c>
      <c r="O67" s="46" t="s">
        <v>65</v>
      </c>
      <c r="P67" s="46" t="s">
        <v>66</v>
      </c>
      <c r="Q67" s="46" t="s">
        <v>63</v>
      </c>
      <c r="R67" s="47" t="s">
        <v>64</v>
      </c>
      <c r="S67" s="46" t="s">
        <v>65</v>
      </c>
      <c r="T67" s="46" t="s">
        <v>66</v>
      </c>
    </row>
    <row r="68" spans="1:20" ht="17.399999999999999" x14ac:dyDescent="0.35">
      <c r="A68" s="49" t="s">
        <v>61</v>
      </c>
      <c r="B68" s="38">
        <v>1.67</v>
      </c>
      <c r="C68" s="38">
        <v>1.76</v>
      </c>
      <c r="D68" s="39">
        <v>30000</v>
      </c>
      <c r="E68" s="79" t="s">
        <v>78</v>
      </c>
      <c r="F68" s="82">
        <v>3.95</v>
      </c>
      <c r="G68" s="82">
        <v>4.1500000000000004</v>
      </c>
      <c r="H68" s="83">
        <v>11000</v>
      </c>
      <c r="I68" s="49" t="s">
        <v>85</v>
      </c>
      <c r="J68" s="38">
        <v>0.82</v>
      </c>
      <c r="K68" s="38">
        <v>0.87</v>
      </c>
      <c r="L68" s="39">
        <v>400000</v>
      </c>
      <c r="M68" s="49"/>
      <c r="N68" s="38"/>
      <c r="O68" s="38"/>
      <c r="P68" s="39"/>
      <c r="Q68" s="49" t="s">
        <v>86</v>
      </c>
      <c r="R68" s="38"/>
      <c r="S68" s="38"/>
      <c r="T68" s="39"/>
    </row>
    <row r="69" spans="1:20" ht="17.399999999999999" x14ac:dyDescent="0.35">
      <c r="A69" s="49" t="s">
        <v>62</v>
      </c>
      <c r="B69" s="38">
        <v>4.88</v>
      </c>
      <c r="C69" s="38">
        <v>5.13</v>
      </c>
      <c r="D69" s="39">
        <v>40000</v>
      </c>
      <c r="E69" s="49" t="s">
        <v>79</v>
      </c>
      <c r="F69" s="38">
        <v>1.38</v>
      </c>
      <c r="G69" s="38">
        <v>1.46</v>
      </c>
      <c r="H69" s="39">
        <v>44000</v>
      </c>
      <c r="I69" s="49"/>
      <c r="J69" s="38"/>
      <c r="K69" s="38"/>
      <c r="L69" s="39"/>
      <c r="M69" s="49"/>
      <c r="N69" s="38"/>
      <c r="O69" s="38"/>
      <c r="P69" s="39"/>
      <c r="Q69" s="49"/>
      <c r="R69" s="38"/>
      <c r="S69" s="38"/>
      <c r="T69" s="39"/>
    </row>
    <row r="70" spans="1:20" ht="17.399999999999999" x14ac:dyDescent="0.35">
      <c r="A70" s="49" t="s">
        <v>73</v>
      </c>
      <c r="B70" s="38">
        <v>5.13</v>
      </c>
      <c r="C70" s="38">
        <v>5.38</v>
      </c>
      <c r="D70" s="39">
        <v>37500</v>
      </c>
      <c r="E70" s="49"/>
      <c r="F70" s="38"/>
      <c r="G70" s="38"/>
      <c r="H70" s="39"/>
      <c r="I70" s="49"/>
      <c r="J70" s="38"/>
      <c r="K70" s="38"/>
      <c r="L70" s="39"/>
      <c r="M70" s="49"/>
      <c r="N70" s="38"/>
      <c r="O70" s="38"/>
      <c r="P70" s="39"/>
      <c r="Q70" s="49"/>
      <c r="R70" s="38"/>
      <c r="S70" s="38"/>
      <c r="T70" s="39"/>
    </row>
    <row r="71" spans="1:20" ht="17.399999999999999" x14ac:dyDescent="0.35">
      <c r="A71" s="49"/>
      <c r="B71" s="38"/>
      <c r="C71" s="38"/>
      <c r="D71" s="39"/>
      <c r="E71" s="49"/>
      <c r="F71" s="38"/>
      <c r="G71" s="38"/>
      <c r="H71" s="39"/>
      <c r="I71" s="49"/>
      <c r="J71" s="38"/>
      <c r="K71" s="38"/>
      <c r="L71" s="39"/>
      <c r="M71" s="79"/>
      <c r="N71" s="82"/>
      <c r="O71" s="82"/>
      <c r="P71" s="83"/>
      <c r="Q71" s="49"/>
      <c r="R71" s="38"/>
      <c r="S71" s="38"/>
      <c r="T71" s="39"/>
    </row>
    <row r="72" spans="1:20" ht="17.399999999999999" x14ac:dyDescent="0.35">
      <c r="A72" s="49"/>
      <c r="B72" s="38"/>
      <c r="C72" s="38"/>
      <c r="D72" s="39"/>
      <c r="E72" s="49"/>
      <c r="F72" s="38"/>
      <c r="G72" s="38"/>
      <c r="H72" s="39"/>
      <c r="I72" s="49"/>
      <c r="J72" s="38"/>
      <c r="K72" s="38"/>
      <c r="L72" s="39"/>
      <c r="M72" s="49"/>
      <c r="N72" s="38"/>
      <c r="O72" s="38"/>
      <c r="P72" s="39"/>
      <c r="Q72" s="49"/>
      <c r="R72" s="38"/>
      <c r="S72" s="38"/>
      <c r="T72" s="39"/>
    </row>
    <row r="73" spans="1:20" ht="17.399999999999999" x14ac:dyDescent="0.35">
      <c r="A73" s="49"/>
      <c r="B73" s="38"/>
      <c r="C73" s="38"/>
      <c r="D73" s="39"/>
      <c r="E73" s="49"/>
      <c r="F73" s="38"/>
      <c r="G73" s="38"/>
      <c r="H73" s="39"/>
      <c r="I73" s="49"/>
      <c r="J73" s="38"/>
      <c r="K73" s="38"/>
      <c r="L73" s="39"/>
      <c r="M73" s="49"/>
      <c r="N73" s="38"/>
      <c r="O73" s="38"/>
      <c r="P73" s="39"/>
      <c r="Q73" s="49"/>
      <c r="R73" s="38"/>
      <c r="S73" s="38"/>
      <c r="T73" s="39"/>
    </row>
    <row r="74" spans="1:20" ht="17.399999999999999" x14ac:dyDescent="0.35">
      <c r="A74" s="50"/>
      <c r="B74" s="41"/>
      <c r="C74" s="41"/>
      <c r="D74" s="42"/>
      <c r="E74" s="50"/>
      <c r="F74" s="41"/>
      <c r="G74" s="41"/>
      <c r="H74" s="42"/>
      <c r="I74" s="50"/>
      <c r="J74" s="41"/>
      <c r="K74" s="41"/>
      <c r="L74" s="42"/>
      <c r="M74" s="50"/>
      <c r="N74" s="41"/>
      <c r="O74" s="41"/>
      <c r="P74" s="42"/>
      <c r="Q74" s="50"/>
      <c r="R74" s="41"/>
      <c r="S74" s="41"/>
      <c r="T74" s="42"/>
    </row>
    <row r="75" spans="1:20" ht="17.399999999999999" x14ac:dyDescent="0.35">
      <c r="A75" s="51"/>
      <c r="B75" s="44"/>
      <c r="C75" s="44"/>
      <c r="D75" s="45"/>
      <c r="E75" s="51"/>
      <c r="F75" s="44"/>
      <c r="G75" s="44"/>
      <c r="H75" s="45"/>
      <c r="I75" s="51"/>
      <c r="J75" s="44"/>
      <c r="K75" s="44"/>
      <c r="L75" s="45"/>
      <c r="M75" s="51"/>
      <c r="N75" s="44"/>
      <c r="O75" s="44"/>
      <c r="P75" s="45"/>
      <c r="Q75" s="51"/>
      <c r="R75" s="44"/>
      <c r="S75" s="44"/>
      <c r="T75" s="45"/>
    </row>
    <row r="76" spans="1:20" ht="17.399999999999999" x14ac:dyDescent="0.35">
      <c r="A76" s="51"/>
      <c r="B76" s="44"/>
      <c r="C76" s="44"/>
      <c r="D76" s="45"/>
      <c r="E76" s="51"/>
      <c r="F76" s="44"/>
      <c r="G76" s="44"/>
      <c r="H76" s="45"/>
      <c r="I76" s="51"/>
      <c r="J76" s="44"/>
      <c r="K76" s="44"/>
      <c r="L76" s="45"/>
      <c r="M76" s="51"/>
      <c r="N76" s="44"/>
      <c r="O76" s="44"/>
      <c r="P76" s="45"/>
      <c r="Q76" s="51"/>
      <c r="R76" s="44"/>
      <c r="S76" s="44"/>
      <c r="T76" s="45"/>
    </row>
    <row r="77" spans="1:20" ht="17.399999999999999" x14ac:dyDescent="0.35">
      <c r="A77" s="51"/>
      <c r="B77" s="44"/>
      <c r="C77" s="44"/>
      <c r="D77" s="45"/>
      <c r="E77" s="51"/>
      <c r="F77" s="44"/>
      <c r="G77" s="44"/>
      <c r="H77" s="45"/>
      <c r="I77" s="51"/>
      <c r="J77" s="44"/>
      <c r="K77" s="44"/>
      <c r="L77" s="45"/>
      <c r="M77" s="51"/>
      <c r="N77" s="44"/>
      <c r="O77" s="44"/>
      <c r="P77" s="45"/>
      <c r="Q77" s="51"/>
      <c r="R77" s="44"/>
      <c r="S77" s="44"/>
      <c r="T77" s="45"/>
    </row>
    <row r="78" spans="1:20" ht="17.399999999999999" x14ac:dyDescent="0.35">
      <c r="A78" s="165"/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</row>
    <row r="79" spans="1:20" ht="19.2" x14ac:dyDescent="0.35">
      <c r="A79" s="166">
        <v>43640</v>
      </c>
      <c r="B79" s="166"/>
      <c r="C79" s="166"/>
      <c r="D79" s="166"/>
      <c r="E79" s="166">
        <v>43641</v>
      </c>
      <c r="F79" s="166"/>
      <c r="G79" s="166"/>
      <c r="H79" s="166"/>
      <c r="I79" s="166">
        <v>43642</v>
      </c>
      <c r="J79" s="166"/>
      <c r="K79" s="166"/>
      <c r="L79" s="166"/>
      <c r="M79" s="166">
        <v>43643</v>
      </c>
      <c r="N79" s="166"/>
      <c r="O79" s="166"/>
      <c r="P79" s="166"/>
      <c r="Q79" s="166">
        <v>43644</v>
      </c>
      <c r="R79" s="166"/>
      <c r="S79" s="166"/>
      <c r="T79" s="166"/>
    </row>
    <row r="80" spans="1:20" x14ac:dyDescent="0.3">
      <c r="A80" s="46" t="s">
        <v>63</v>
      </c>
      <c r="B80" s="47" t="s">
        <v>64</v>
      </c>
      <c r="C80" s="46" t="s">
        <v>65</v>
      </c>
      <c r="D80" s="46" t="s">
        <v>66</v>
      </c>
      <c r="E80" s="46" t="s">
        <v>63</v>
      </c>
      <c r="F80" s="47" t="s">
        <v>64</v>
      </c>
      <c r="G80" s="46" t="s">
        <v>65</v>
      </c>
      <c r="H80" s="46" t="s">
        <v>66</v>
      </c>
      <c r="I80" s="46" t="s">
        <v>63</v>
      </c>
      <c r="J80" s="47" t="s">
        <v>64</v>
      </c>
      <c r="K80" s="46" t="s">
        <v>65</v>
      </c>
      <c r="L80" s="46" t="s">
        <v>66</v>
      </c>
      <c r="M80" s="46" t="s">
        <v>63</v>
      </c>
      <c r="N80" s="47" t="s">
        <v>64</v>
      </c>
      <c r="O80" s="46" t="s">
        <v>65</v>
      </c>
      <c r="P80" s="46" t="s">
        <v>66</v>
      </c>
      <c r="Q80" s="46" t="s">
        <v>63</v>
      </c>
      <c r="R80" s="47" t="s">
        <v>64</v>
      </c>
      <c r="S80" s="46" t="s">
        <v>65</v>
      </c>
      <c r="T80" s="46" t="s">
        <v>66</v>
      </c>
    </row>
    <row r="81" spans="1:20" ht="17.399999999999999" x14ac:dyDescent="0.35">
      <c r="A81" s="49"/>
      <c r="B81" s="38"/>
      <c r="C81" s="38"/>
      <c r="D81" s="39"/>
      <c r="E81" s="49"/>
      <c r="F81" s="38"/>
      <c r="G81" s="38"/>
      <c r="H81" s="39"/>
      <c r="I81" s="137"/>
      <c r="J81" s="38"/>
      <c r="K81" s="38"/>
      <c r="L81" s="39"/>
      <c r="M81" s="137"/>
      <c r="N81" s="38"/>
      <c r="O81" s="38"/>
      <c r="P81" s="39"/>
      <c r="Q81" s="49"/>
      <c r="R81" s="38"/>
      <c r="S81" s="38"/>
      <c r="T81" s="39"/>
    </row>
    <row r="82" spans="1:20" ht="17.399999999999999" x14ac:dyDescent="0.35">
      <c r="A82" s="49"/>
      <c r="B82" s="38"/>
      <c r="C82" s="38"/>
      <c r="D82" s="39"/>
      <c r="E82" s="49"/>
      <c r="F82" s="38"/>
      <c r="G82" s="38"/>
      <c r="H82" s="39"/>
      <c r="I82" s="137"/>
      <c r="J82" s="38"/>
      <c r="K82" s="38"/>
      <c r="L82" s="39"/>
      <c r="M82" s="137"/>
      <c r="N82" s="38"/>
      <c r="O82" s="38"/>
      <c r="P82" s="39"/>
      <c r="Q82" s="49"/>
      <c r="R82" s="38"/>
      <c r="S82" s="38"/>
      <c r="T82" s="39"/>
    </row>
    <row r="83" spans="1:20" ht="17.399999999999999" x14ac:dyDescent="0.35">
      <c r="A83" s="49"/>
      <c r="B83" s="38"/>
      <c r="C83" s="38"/>
      <c r="D83" s="39"/>
      <c r="E83" s="49"/>
      <c r="F83" s="38"/>
      <c r="G83" s="38"/>
      <c r="H83" s="39"/>
      <c r="I83" s="137"/>
      <c r="J83" s="38"/>
      <c r="K83" s="38"/>
      <c r="L83" s="39"/>
      <c r="M83" s="137"/>
      <c r="N83" s="38"/>
      <c r="O83" s="38"/>
      <c r="P83" s="39"/>
      <c r="Q83" s="49"/>
      <c r="R83" s="38"/>
      <c r="S83" s="38"/>
      <c r="T83" s="39"/>
    </row>
    <row r="84" spans="1:20" ht="17.399999999999999" x14ac:dyDescent="0.35">
      <c r="A84" s="49"/>
      <c r="B84" s="38"/>
      <c r="C84" s="38"/>
      <c r="D84" s="39"/>
      <c r="E84" s="49"/>
      <c r="F84" s="38"/>
      <c r="G84" s="38"/>
      <c r="H84" s="39"/>
      <c r="I84" s="137"/>
      <c r="J84" s="38"/>
      <c r="K84" s="38"/>
      <c r="L84" s="39"/>
      <c r="M84" s="137"/>
      <c r="N84" s="38"/>
      <c r="O84" s="38"/>
      <c r="P84" s="39"/>
      <c r="Q84" s="49"/>
      <c r="R84" s="38"/>
      <c r="S84" s="38"/>
      <c r="T84" s="39"/>
    </row>
    <row r="85" spans="1:20" ht="17.399999999999999" x14ac:dyDescent="0.35">
      <c r="A85" s="49"/>
      <c r="B85" s="38"/>
      <c r="C85" s="38"/>
      <c r="D85" s="39"/>
      <c r="E85" s="49"/>
      <c r="F85" s="38"/>
      <c r="G85" s="38"/>
      <c r="H85" s="39"/>
      <c r="I85" s="137"/>
      <c r="J85" s="38"/>
      <c r="K85" s="38"/>
      <c r="L85" s="39"/>
      <c r="M85" s="137"/>
      <c r="N85" s="38"/>
      <c r="O85" s="38"/>
      <c r="P85" s="39"/>
      <c r="Q85" s="49"/>
      <c r="R85" s="38"/>
      <c r="S85" s="38"/>
      <c r="T85" s="39"/>
    </row>
    <row r="86" spans="1:20" ht="17.399999999999999" x14ac:dyDescent="0.35">
      <c r="A86" s="49"/>
      <c r="B86" s="38"/>
      <c r="C86" s="38"/>
      <c r="D86" s="39"/>
      <c r="E86" s="49"/>
      <c r="F86" s="38"/>
      <c r="G86" s="38"/>
      <c r="H86" s="39"/>
      <c r="I86" s="137"/>
      <c r="J86" s="38"/>
      <c r="K86" s="38"/>
      <c r="L86" s="39"/>
      <c r="M86" s="137"/>
      <c r="N86" s="38"/>
      <c r="O86" s="38"/>
      <c r="P86" s="39"/>
      <c r="Q86" s="49"/>
      <c r="R86" s="38"/>
      <c r="S86" s="38"/>
      <c r="T86" s="39"/>
    </row>
    <row r="87" spans="1:20" ht="17.399999999999999" x14ac:dyDescent="0.35">
      <c r="A87" s="49"/>
      <c r="B87" s="38"/>
      <c r="C87" s="38"/>
      <c r="D87" s="39"/>
      <c r="E87" s="49"/>
      <c r="F87" s="38"/>
      <c r="G87" s="38"/>
      <c r="H87" s="39"/>
      <c r="I87" s="137"/>
      <c r="J87" s="38"/>
      <c r="K87" s="38"/>
      <c r="L87" s="39"/>
      <c r="M87" s="137"/>
      <c r="N87" s="38"/>
      <c r="O87" s="38"/>
      <c r="P87" s="39"/>
      <c r="Q87" s="49"/>
      <c r="R87" s="38"/>
      <c r="S87" s="38"/>
      <c r="T87" s="39"/>
    </row>
    <row r="88" spans="1:20" ht="17.399999999999999" x14ac:dyDescent="0.35">
      <c r="A88" s="49"/>
      <c r="B88" s="38"/>
      <c r="C88" s="38"/>
      <c r="D88" s="39"/>
      <c r="E88" s="49"/>
      <c r="F88" s="38"/>
      <c r="G88" s="38"/>
      <c r="H88" s="39"/>
      <c r="I88" s="137"/>
      <c r="J88" s="38"/>
      <c r="K88" s="38"/>
      <c r="L88" s="39"/>
      <c r="M88" s="137"/>
      <c r="N88" s="38"/>
      <c r="O88" s="38"/>
      <c r="P88" s="39"/>
      <c r="Q88" s="49"/>
      <c r="R88" s="38"/>
      <c r="S88" s="38"/>
      <c r="T88" s="39"/>
    </row>
    <row r="89" spans="1:20" ht="17.399999999999999" x14ac:dyDescent="0.35">
      <c r="A89" s="49"/>
      <c r="B89" s="38"/>
      <c r="C89" s="38"/>
      <c r="D89" s="39"/>
      <c r="E89" s="49"/>
      <c r="F89" s="38"/>
      <c r="G89" s="38"/>
      <c r="H89" s="39"/>
      <c r="I89" s="137"/>
      <c r="J89" s="38"/>
      <c r="K89" s="38"/>
      <c r="L89" s="39"/>
      <c r="M89" s="137"/>
      <c r="N89" s="38"/>
      <c r="O89" s="38"/>
      <c r="P89" s="39"/>
      <c r="Q89" s="49"/>
      <c r="R89" s="38"/>
      <c r="S89" s="38"/>
      <c r="T89" s="39"/>
    </row>
    <row r="90" spans="1:20" ht="17.399999999999999" x14ac:dyDescent="0.35">
      <c r="A90" s="49"/>
      <c r="B90" s="38"/>
      <c r="C90" s="38"/>
      <c r="D90" s="39"/>
      <c r="E90" s="49"/>
      <c r="F90" s="38"/>
      <c r="G90" s="38"/>
      <c r="H90" s="39"/>
      <c r="I90" s="137"/>
      <c r="J90" s="38"/>
      <c r="K90" s="38"/>
      <c r="L90" s="39"/>
      <c r="M90" s="137"/>
      <c r="N90" s="38"/>
      <c r="O90" s="38"/>
      <c r="P90" s="39"/>
      <c r="Q90" s="49"/>
      <c r="R90" s="38"/>
      <c r="S90" s="38"/>
      <c r="T90" s="39"/>
    </row>
    <row r="91" spans="1:20" ht="17.399999999999999" x14ac:dyDescent="0.35">
      <c r="A91" s="50"/>
      <c r="B91" s="41"/>
      <c r="C91" s="41"/>
      <c r="D91" s="42"/>
      <c r="E91" s="50"/>
      <c r="F91" s="41"/>
      <c r="G91" s="41"/>
      <c r="H91" s="42"/>
      <c r="I91" s="137"/>
      <c r="J91" s="38"/>
      <c r="K91" s="38"/>
      <c r="L91" s="39"/>
      <c r="M91" s="137"/>
      <c r="N91" s="41"/>
      <c r="O91" s="41"/>
      <c r="P91" s="42"/>
      <c r="Q91" s="50"/>
      <c r="R91" s="41"/>
      <c r="S91" s="41"/>
      <c r="T91" s="42"/>
    </row>
    <row r="92" spans="1:20" ht="17.399999999999999" x14ac:dyDescent="0.35">
      <c r="A92" s="51"/>
      <c r="B92" s="44"/>
      <c r="C92" s="44"/>
      <c r="D92" s="45"/>
      <c r="E92" s="51"/>
      <c r="F92" s="44"/>
      <c r="G92" s="44"/>
      <c r="H92" s="45"/>
      <c r="I92" s="51"/>
      <c r="J92" s="44"/>
      <c r="K92" s="44"/>
      <c r="L92" s="45"/>
      <c r="M92" s="51"/>
      <c r="N92" s="44"/>
      <c r="O92" s="44"/>
      <c r="P92" s="45"/>
      <c r="Q92" s="51"/>
      <c r="R92" s="44"/>
      <c r="S92" s="44"/>
      <c r="T92" s="45"/>
    </row>
    <row r="93" spans="1:20" ht="17.399999999999999" x14ac:dyDescent="0.35">
      <c r="A93" s="51"/>
      <c r="B93" s="44"/>
      <c r="C93" s="44"/>
      <c r="D93" s="45"/>
      <c r="E93" s="51"/>
      <c r="F93" s="44"/>
      <c r="G93" s="44"/>
      <c r="H93" s="45"/>
      <c r="I93" s="51"/>
      <c r="J93" s="44"/>
      <c r="K93" s="44"/>
      <c r="L93" s="45"/>
      <c r="M93" s="51"/>
      <c r="N93" s="44"/>
      <c r="O93" s="44"/>
      <c r="P93" s="45"/>
      <c r="Q93" s="51"/>
      <c r="R93" s="44"/>
      <c r="S93" s="44"/>
      <c r="T93" s="45"/>
    </row>
    <row r="94" spans="1:20" ht="17.399999999999999" x14ac:dyDescent="0.35">
      <c r="A94" s="51"/>
      <c r="B94" s="44"/>
      <c r="C94" s="44"/>
      <c r="D94" s="45"/>
      <c r="E94" s="51"/>
      <c r="F94" s="44"/>
      <c r="G94" s="44"/>
      <c r="H94" s="45"/>
      <c r="I94" s="51"/>
      <c r="J94" s="44"/>
      <c r="K94" s="44"/>
      <c r="L94" s="45"/>
      <c r="M94" s="51"/>
      <c r="N94" s="44"/>
      <c r="O94" s="44"/>
      <c r="P94" s="45"/>
      <c r="Q94" s="51"/>
      <c r="R94" s="44"/>
      <c r="S94" s="44"/>
      <c r="T94" s="45"/>
    </row>
    <row r="95" spans="1:20" ht="17.399999999999999" x14ac:dyDescent="0.35">
      <c r="A95" s="165"/>
      <c r="B95" s="165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</row>
    <row r="96" spans="1:20" ht="19.2" x14ac:dyDescent="0.35">
      <c r="A96" s="166">
        <v>43647</v>
      </c>
      <c r="B96" s="166"/>
      <c r="C96" s="166"/>
      <c r="D96" s="166"/>
      <c r="E96" s="166">
        <v>43648</v>
      </c>
      <c r="F96" s="166"/>
      <c r="G96" s="166"/>
      <c r="H96" s="166"/>
      <c r="I96" s="166">
        <v>43649</v>
      </c>
      <c r="J96" s="166"/>
      <c r="K96" s="166"/>
      <c r="L96" s="166"/>
      <c r="M96" s="166">
        <v>43650</v>
      </c>
      <c r="N96" s="166"/>
      <c r="O96" s="166"/>
      <c r="P96" s="166"/>
      <c r="Q96" s="166">
        <v>43651</v>
      </c>
      <c r="R96" s="166"/>
      <c r="S96" s="166"/>
      <c r="T96" s="166"/>
    </row>
    <row r="97" spans="1:20" s="48" customFormat="1" x14ac:dyDescent="0.3">
      <c r="A97" s="46" t="s">
        <v>63</v>
      </c>
      <c r="B97" s="47" t="s">
        <v>64</v>
      </c>
      <c r="C97" s="46" t="s">
        <v>65</v>
      </c>
      <c r="D97" s="46" t="s">
        <v>66</v>
      </c>
      <c r="E97" s="46" t="s">
        <v>63</v>
      </c>
      <c r="F97" s="47" t="s">
        <v>64</v>
      </c>
      <c r="G97" s="46" t="s">
        <v>65</v>
      </c>
      <c r="H97" s="46" t="s">
        <v>66</v>
      </c>
      <c r="I97" s="46" t="s">
        <v>63</v>
      </c>
      <c r="J97" s="47" t="s">
        <v>64</v>
      </c>
      <c r="K97" s="46" t="s">
        <v>65</v>
      </c>
      <c r="L97" s="46" t="s">
        <v>66</v>
      </c>
      <c r="M97" s="46" t="s">
        <v>63</v>
      </c>
      <c r="N97" s="47" t="s">
        <v>64</v>
      </c>
      <c r="O97" s="46" t="s">
        <v>65</v>
      </c>
      <c r="P97" s="46" t="s">
        <v>66</v>
      </c>
      <c r="Q97" s="46" t="s">
        <v>63</v>
      </c>
      <c r="R97" s="47" t="s">
        <v>64</v>
      </c>
      <c r="S97" s="46" t="s">
        <v>65</v>
      </c>
      <c r="T97" s="46" t="s">
        <v>66</v>
      </c>
    </row>
    <row r="98" spans="1:20" ht="17.399999999999999" x14ac:dyDescent="0.35">
      <c r="A98" s="37"/>
      <c r="B98" s="38"/>
      <c r="C98" s="38"/>
      <c r="D98" s="39"/>
      <c r="E98" s="37"/>
      <c r="F98" s="38"/>
      <c r="G98" s="38"/>
      <c r="H98" s="39"/>
      <c r="I98" s="37"/>
      <c r="J98" s="38"/>
      <c r="K98" s="38"/>
      <c r="L98" s="39"/>
      <c r="M98" s="37"/>
      <c r="N98" s="38"/>
      <c r="O98" s="38"/>
      <c r="P98" s="39"/>
      <c r="Q98" s="37"/>
      <c r="R98" s="38"/>
      <c r="S98" s="38"/>
      <c r="T98" s="39"/>
    </row>
    <row r="99" spans="1:20" ht="17.399999999999999" x14ac:dyDescent="0.35">
      <c r="A99" s="37"/>
      <c r="B99" s="38"/>
      <c r="C99" s="38"/>
      <c r="D99" s="39"/>
      <c r="E99" s="37"/>
      <c r="F99" s="38"/>
      <c r="G99" s="38"/>
      <c r="H99" s="39"/>
      <c r="I99" s="37"/>
      <c r="J99" s="38"/>
      <c r="K99" s="38"/>
      <c r="L99" s="39"/>
      <c r="M99" s="37"/>
      <c r="N99" s="38"/>
      <c r="O99" s="38"/>
      <c r="P99" s="39"/>
      <c r="Q99" s="37"/>
      <c r="R99" s="38"/>
      <c r="S99" s="38"/>
      <c r="T99" s="39"/>
    </row>
    <row r="100" spans="1:20" ht="17.399999999999999" x14ac:dyDescent="0.35">
      <c r="A100" s="37" t="s">
        <v>103</v>
      </c>
      <c r="B100" s="38">
        <v>0.33500000000000002</v>
      </c>
      <c r="C100" s="38">
        <v>0.35</v>
      </c>
      <c r="D100" s="39">
        <v>45000</v>
      </c>
      <c r="E100" s="37"/>
      <c r="F100" s="38"/>
      <c r="G100" s="38"/>
      <c r="H100" s="39"/>
      <c r="I100" s="37"/>
      <c r="J100" s="38"/>
      <c r="K100" s="38"/>
      <c r="L100" s="39"/>
      <c r="M100" s="37"/>
      <c r="N100" s="38"/>
      <c r="O100" s="38"/>
      <c r="P100" s="39"/>
      <c r="Q100" s="37"/>
      <c r="R100" s="38"/>
      <c r="S100" s="38"/>
      <c r="T100" s="39"/>
    </row>
    <row r="101" spans="1:20" ht="17.399999999999999" x14ac:dyDescent="0.35">
      <c r="A101" s="37"/>
      <c r="B101" s="38"/>
      <c r="C101" s="38"/>
      <c r="D101" s="39"/>
      <c r="E101" s="37"/>
      <c r="F101" s="38"/>
      <c r="G101" s="38"/>
      <c r="H101" s="39"/>
      <c r="I101" s="37"/>
      <c r="J101" s="38"/>
      <c r="K101" s="38"/>
      <c r="L101" s="39"/>
      <c r="M101" s="37"/>
      <c r="N101" s="38"/>
      <c r="O101" s="38"/>
      <c r="P101" s="39"/>
      <c r="Q101" s="37"/>
      <c r="R101" s="38"/>
      <c r="S101" s="38"/>
      <c r="T101" s="39"/>
    </row>
    <row r="102" spans="1:20" ht="17.399999999999999" x14ac:dyDescent="0.35">
      <c r="A102" s="37"/>
      <c r="B102" s="38"/>
      <c r="C102" s="38"/>
      <c r="D102" s="39"/>
      <c r="E102" s="37"/>
      <c r="F102" s="38"/>
      <c r="G102" s="38"/>
      <c r="H102" s="39"/>
      <c r="I102" s="37"/>
      <c r="J102" s="38"/>
      <c r="K102" s="38"/>
      <c r="L102" s="39"/>
      <c r="M102" s="37"/>
      <c r="N102" s="38"/>
      <c r="O102" s="38"/>
      <c r="P102" s="39"/>
      <c r="Q102" s="37"/>
      <c r="R102" s="38"/>
      <c r="S102" s="38"/>
      <c r="T102" s="39"/>
    </row>
    <row r="103" spans="1:20" ht="17.399999999999999" x14ac:dyDescent="0.35">
      <c r="A103" s="37"/>
      <c r="B103" s="38"/>
      <c r="C103" s="38"/>
      <c r="D103" s="39"/>
      <c r="E103" s="37"/>
      <c r="F103" s="38"/>
      <c r="G103" s="38"/>
      <c r="H103" s="39"/>
      <c r="I103" s="37"/>
      <c r="J103" s="38"/>
      <c r="K103" s="38"/>
      <c r="L103" s="39"/>
      <c r="M103" s="37"/>
      <c r="N103" s="38"/>
      <c r="O103" s="38"/>
      <c r="P103" s="39"/>
      <c r="Q103" s="37"/>
      <c r="R103" s="38"/>
      <c r="S103" s="38"/>
      <c r="T103" s="39"/>
    </row>
    <row r="104" spans="1:20" ht="17.399999999999999" x14ac:dyDescent="0.35">
      <c r="A104" s="40"/>
      <c r="B104" s="41"/>
      <c r="C104" s="41"/>
      <c r="D104" s="42"/>
      <c r="E104" s="40"/>
      <c r="F104" s="41"/>
      <c r="G104" s="41"/>
      <c r="H104" s="42"/>
      <c r="I104" s="40"/>
      <c r="J104" s="41"/>
      <c r="K104" s="41"/>
      <c r="L104" s="42"/>
      <c r="M104" s="40"/>
      <c r="N104" s="41"/>
      <c r="O104" s="41"/>
      <c r="P104" s="42"/>
      <c r="Q104" s="40"/>
      <c r="R104" s="41"/>
      <c r="S104" s="41"/>
      <c r="T104" s="42"/>
    </row>
    <row r="105" spans="1:20" ht="17.399999999999999" x14ac:dyDescent="0.35">
      <c r="A105" s="43"/>
      <c r="B105" s="44"/>
      <c r="C105" s="44"/>
      <c r="D105" s="45"/>
      <c r="E105" s="43"/>
      <c r="F105" s="44"/>
      <c r="G105" s="44"/>
      <c r="H105" s="45"/>
      <c r="I105" s="43"/>
      <c r="J105" s="44"/>
      <c r="K105" s="44"/>
      <c r="L105" s="45"/>
      <c r="M105" s="43"/>
      <c r="N105" s="44"/>
      <c r="O105" s="44"/>
      <c r="P105" s="45"/>
      <c r="Q105" s="43"/>
      <c r="R105" s="44"/>
      <c r="S105" s="44"/>
      <c r="T105" s="45"/>
    </row>
    <row r="106" spans="1:20" ht="17.399999999999999" x14ac:dyDescent="0.35">
      <c r="A106" s="43"/>
      <c r="B106" s="44"/>
      <c r="C106" s="44"/>
      <c r="D106" s="45"/>
      <c r="E106" s="43"/>
      <c r="F106" s="44"/>
      <c r="G106" s="44"/>
      <c r="H106" s="45"/>
      <c r="I106" s="43"/>
      <c r="J106" s="44"/>
      <c r="K106" s="44"/>
      <c r="L106" s="45"/>
      <c r="M106" s="43"/>
      <c r="N106" s="44"/>
      <c r="O106" s="44"/>
      <c r="P106" s="45"/>
      <c r="Q106" s="43"/>
      <c r="R106" s="44"/>
      <c r="S106" s="44"/>
      <c r="T106" s="45"/>
    </row>
    <row r="107" spans="1:20" ht="17.399999999999999" x14ac:dyDescent="0.35">
      <c r="A107" s="43"/>
      <c r="B107" s="44"/>
      <c r="C107" s="44"/>
      <c r="D107" s="45"/>
      <c r="E107" s="43"/>
      <c r="F107" s="44"/>
      <c r="G107" s="44"/>
      <c r="H107" s="45"/>
      <c r="I107" s="43"/>
      <c r="J107" s="44"/>
      <c r="K107" s="44"/>
      <c r="L107" s="45"/>
      <c r="M107" s="43"/>
      <c r="N107" s="44"/>
      <c r="O107" s="44"/>
      <c r="P107" s="45"/>
      <c r="Q107" s="43"/>
      <c r="R107" s="44"/>
      <c r="S107" s="44"/>
      <c r="T107" s="45"/>
    </row>
    <row r="108" spans="1:20" ht="17.399999999999999" x14ac:dyDescent="0.35">
      <c r="A108" s="165"/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</row>
    <row r="109" spans="1:20" ht="19.2" x14ac:dyDescent="0.35">
      <c r="A109" s="166">
        <v>43654</v>
      </c>
      <c r="B109" s="166"/>
      <c r="C109" s="166"/>
      <c r="D109" s="166"/>
      <c r="E109" s="166">
        <v>43655</v>
      </c>
      <c r="F109" s="166"/>
      <c r="G109" s="166"/>
      <c r="H109" s="166"/>
      <c r="I109" s="166">
        <v>43656</v>
      </c>
      <c r="J109" s="166"/>
      <c r="K109" s="166"/>
      <c r="L109" s="166"/>
      <c r="M109" s="166">
        <v>43657</v>
      </c>
      <c r="N109" s="166"/>
      <c r="O109" s="166"/>
      <c r="P109" s="166"/>
      <c r="Q109" s="166">
        <v>43658</v>
      </c>
      <c r="R109" s="166"/>
      <c r="S109" s="166"/>
      <c r="T109" s="166"/>
    </row>
    <row r="110" spans="1:20" s="48" customFormat="1" x14ac:dyDescent="0.3">
      <c r="A110" s="46" t="s">
        <v>63</v>
      </c>
      <c r="B110" s="47" t="s">
        <v>64</v>
      </c>
      <c r="C110" s="46" t="s">
        <v>65</v>
      </c>
      <c r="D110" s="46" t="s">
        <v>66</v>
      </c>
      <c r="E110" s="46" t="s">
        <v>63</v>
      </c>
      <c r="F110" s="47" t="s">
        <v>64</v>
      </c>
      <c r="G110" s="46" t="s">
        <v>65</v>
      </c>
      <c r="H110" s="46" t="s">
        <v>66</v>
      </c>
      <c r="I110" s="46" t="s">
        <v>63</v>
      </c>
      <c r="J110" s="47" t="s">
        <v>64</v>
      </c>
      <c r="K110" s="46" t="s">
        <v>65</v>
      </c>
      <c r="L110" s="46" t="s">
        <v>66</v>
      </c>
      <c r="M110" s="46" t="s">
        <v>63</v>
      </c>
      <c r="N110" s="47" t="s">
        <v>64</v>
      </c>
      <c r="O110" s="46" t="s">
        <v>65</v>
      </c>
      <c r="P110" s="46" t="s">
        <v>66</v>
      </c>
      <c r="Q110" s="46" t="s">
        <v>63</v>
      </c>
      <c r="R110" s="47" t="s">
        <v>64</v>
      </c>
      <c r="S110" s="46" t="s">
        <v>65</v>
      </c>
      <c r="T110" s="46" t="s">
        <v>66</v>
      </c>
    </row>
    <row r="111" spans="1:20" ht="17.399999999999999" x14ac:dyDescent="0.35">
      <c r="A111" s="37"/>
      <c r="B111" s="38"/>
      <c r="C111" s="38"/>
      <c r="D111" s="39"/>
      <c r="E111" s="40"/>
      <c r="F111" s="41"/>
      <c r="G111" s="41"/>
      <c r="H111" s="42"/>
      <c r="I111" s="37"/>
      <c r="J111" s="38"/>
      <c r="K111" s="38"/>
      <c r="L111" s="39"/>
      <c r="M111" s="37"/>
      <c r="N111" s="38"/>
      <c r="O111" s="38"/>
      <c r="P111" s="39"/>
      <c r="Q111" s="40"/>
      <c r="R111" s="41"/>
      <c r="S111" s="41"/>
      <c r="T111" s="42"/>
    </row>
    <row r="112" spans="1:20" ht="17.399999999999999" x14ac:dyDescent="0.35">
      <c r="A112" s="37"/>
      <c r="B112" s="38"/>
      <c r="C112" s="38"/>
      <c r="D112" s="39"/>
      <c r="E112" s="40"/>
      <c r="F112" s="41"/>
      <c r="G112" s="41"/>
      <c r="H112" s="42"/>
      <c r="I112" s="37"/>
      <c r="J112" s="38"/>
      <c r="K112" s="38"/>
      <c r="L112" s="39"/>
      <c r="M112" s="37"/>
      <c r="N112" s="38"/>
      <c r="O112" s="38"/>
      <c r="P112" s="39"/>
      <c r="Q112" s="40"/>
      <c r="R112" s="41"/>
      <c r="S112" s="41"/>
      <c r="T112" s="42"/>
    </row>
    <row r="113" spans="1:20" ht="17.399999999999999" x14ac:dyDescent="0.35">
      <c r="A113" s="37"/>
      <c r="B113" s="38"/>
      <c r="C113" s="38"/>
      <c r="D113" s="39"/>
      <c r="E113" s="40"/>
      <c r="F113" s="41"/>
      <c r="G113" s="41"/>
      <c r="H113" s="42"/>
      <c r="I113" s="37"/>
      <c r="J113" s="38"/>
      <c r="K113" s="38"/>
      <c r="L113" s="39"/>
      <c r="M113" s="37"/>
      <c r="N113" s="38"/>
      <c r="O113" s="38"/>
      <c r="P113" s="39"/>
      <c r="Q113" s="40"/>
      <c r="R113" s="41"/>
      <c r="S113" s="41"/>
      <c r="T113" s="42"/>
    </row>
    <row r="114" spans="1:20" ht="17.399999999999999" x14ac:dyDescent="0.35">
      <c r="A114" s="37"/>
      <c r="B114" s="38"/>
      <c r="C114" s="38"/>
      <c r="D114" s="39"/>
      <c r="E114" s="40"/>
      <c r="F114" s="41"/>
      <c r="G114" s="41"/>
      <c r="H114" s="42"/>
      <c r="I114" s="37"/>
      <c r="J114" s="38"/>
      <c r="K114" s="38"/>
      <c r="L114" s="39"/>
      <c r="M114" s="37"/>
      <c r="N114" s="38"/>
      <c r="O114" s="38"/>
      <c r="P114" s="39"/>
      <c r="Q114" s="40"/>
      <c r="R114" s="41"/>
      <c r="S114" s="41"/>
      <c r="T114" s="42"/>
    </row>
    <row r="115" spans="1:20" ht="17.399999999999999" x14ac:dyDescent="0.35">
      <c r="A115" s="37"/>
      <c r="B115" s="38"/>
      <c r="C115" s="38"/>
      <c r="D115" s="39"/>
      <c r="E115" s="40"/>
      <c r="F115" s="41"/>
      <c r="G115" s="41"/>
      <c r="H115" s="42"/>
      <c r="I115" s="37"/>
      <c r="J115" s="38"/>
      <c r="K115" s="38"/>
      <c r="L115" s="39"/>
      <c r="M115" s="37"/>
      <c r="N115" s="38"/>
      <c r="O115" s="38"/>
      <c r="P115" s="39"/>
      <c r="Q115" s="40"/>
      <c r="R115" s="41"/>
      <c r="S115" s="41"/>
      <c r="T115" s="42"/>
    </row>
    <row r="116" spans="1:20" ht="17.399999999999999" x14ac:dyDescent="0.35">
      <c r="A116" s="37"/>
      <c r="B116" s="38"/>
      <c r="C116" s="38"/>
      <c r="D116" s="39"/>
      <c r="E116" s="40"/>
      <c r="F116" s="41"/>
      <c r="G116" s="41"/>
      <c r="H116" s="42"/>
      <c r="I116" s="37"/>
      <c r="J116" s="38"/>
      <c r="K116" s="38"/>
      <c r="L116" s="39"/>
      <c r="M116" s="37"/>
      <c r="N116" s="38"/>
      <c r="O116" s="38"/>
      <c r="P116" s="39"/>
      <c r="Q116" s="40"/>
      <c r="R116" s="41"/>
      <c r="S116" s="41"/>
      <c r="T116" s="42"/>
    </row>
    <row r="117" spans="1:20" ht="17.399999999999999" x14ac:dyDescent="0.35">
      <c r="A117" s="37"/>
      <c r="B117" s="38"/>
      <c r="C117" s="38"/>
      <c r="D117" s="39"/>
      <c r="E117" s="40"/>
      <c r="F117" s="41"/>
      <c r="G117" s="41"/>
      <c r="H117" s="42"/>
      <c r="I117" s="37"/>
      <c r="J117" s="38"/>
      <c r="K117" s="38"/>
      <c r="L117" s="39"/>
      <c r="M117" s="37"/>
      <c r="N117" s="38"/>
      <c r="O117" s="38"/>
      <c r="P117" s="39"/>
      <c r="Q117" s="40"/>
      <c r="R117" s="41"/>
      <c r="S117" s="41"/>
      <c r="T117" s="42"/>
    </row>
    <row r="118" spans="1:20" ht="17.399999999999999" x14ac:dyDescent="0.35">
      <c r="A118" s="37"/>
      <c r="B118" s="38"/>
      <c r="C118" s="38"/>
      <c r="D118" s="39"/>
      <c r="E118" s="40"/>
      <c r="F118" s="41"/>
      <c r="G118" s="41"/>
      <c r="H118" s="42"/>
      <c r="I118" s="37"/>
      <c r="J118" s="38"/>
      <c r="K118" s="38"/>
      <c r="L118" s="39"/>
      <c r="M118" s="37"/>
      <c r="N118" s="38"/>
      <c r="O118" s="38"/>
      <c r="P118" s="39"/>
      <c r="Q118" s="37"/>
      <c r="R118" s="38"/>
      <c r="S118" s="38"/>
      <c r="T118" s="39"/>
    </row>
    <row r="119" spans="1:20" ht="17.399999999999999" x14ac:dyDescent="0.35">
      <c r="A119" s="40"/>
      <c r="B119" s="41"/>
      <c r="C119" s="41"/>
      <c r="D119" s="42"/>
      <c r="E119" s="40"/>
      <c r="F119" s="41"/>
      <c r="G119" s="41"/>
      <c r="H119" s="42"/>
      <c r="I119" s="40"/>
      <c r="J119" s="41"/>
      <c r="K119" s="41"/>
      <c r="L119" s="42"/>
      <c r="M119" s="40"/>
      <c r="N119" s="41"/>
      <c r="O119" s="41"/>
      <c r="P119" s="42"/>
      <c r="Q119" s="40"/>
      <c r="R119" s="41"/>
      <c r="S119" s="41"/>
      <c r="T119" s="42"/>
    </row>
    <row r="120" spans="1:20" ht="17.399999999999999" x14ac:dyDescent="0.35">
      <c r="A120" s="43"/>
      <c r="B120" s="44"/>
      <c r="C120" s="44"/>
      <c r="D120" s="45"/>
      <c r="E120" s="43"/>
      <c r="F120" s="44"/>
      <c r="G120" s="44"/>
      <c r="H120" s="45"/>
      <c r="I120" s="43"/>
      <c r="J120" s="44"/>
      <c r="K120" s="44"/>
      <c r="L120" s="45"/>
      <c r="M120" s="43"/>
      <c r="N120" s="44"/>
      <c r="O120" s="44"/>
      <c r="P120" s="45"/>
      <c r="Q120" s="43"/>
      <c r="R120" s="44"/>
      <c r="S120" s="44"/>
      <c r="T120" s="45"/>
    </row>
    <row r="121" spans="1:20" ht="17.399999999999999" x14ac:dyDescent="0.35">
      <c r="A121" s="43"/>
      <c r="B121" s="44"/>
      <c r="C121" s="44"/>
      <c r="D121" s="45"/>
      <c r="E121" s="43"/>
      <c r="F121" s="44"/>
      <c r="G121" s="44"/>
      <c r="H121" s="45"/>
      <c r="I121" s="43"/>
      <c r="J121" s="44"/>
      <c r="K121" s="44"/>
      <c r="L121" s="45"/>
      <c r="M121" s="43"/>
      <c r="N121" s="44"/>
      <c r="O121" s="44"/>
      <c r="P121" s="45"/>
      <c r="Q121" s="43"/>
      <c r="R121" s="44"/>
      <c r="S121" s="44"/>
      <c r="T121" s="45"/>
    </row>
    <row r="122" spans="1:20" ht="17.399999999999999" x14ac:dyDescent="0.35">
      <c r="A122" s="43"/>
      <c r="B122" s="44"/>
      <c r="C122" s="44"/>
      <c r="D122" s="45"/>
      <c r="E122" s="43"/>
      <c r="F122" s="44"/>
      <c r="G122" s="44"/>
      <c r="H122" s="45"/>
      <c r="I122" s="43"/>
      <c r="J122" s="44"/>
      <c r="K122" s="44"/>
      <c r="L122" s="45"/>
      <c r="M122" s="43"/>
      <c r="N122" s="44"/>
      <c r="O122" s="44"/>
      <c r="P122" s="45"/>
      <c r="Q122" s="43"/>
      <c r="R122" s="44"/>
      <c r="S122" s="44"/>
      <c r="T122" s="45"/>
    </row>
    <row r="123" spans="1:20" ht="17.399999999999999" x14ac:dyDescent="0.35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</row>
    <row r="124" spans="1:20" ht="19.2" x14ac:dyDescent="0.35">
      <c r="A124" s="166">
        <v>43661</v>
      </c>
      <c r="B124" s="166"/>
      <c r="C124" s="166"/>
      <c r="D124" s="166"/>
      <c r="E124" s="166">
        <v>43662</v>
      </c>
      <c r="F124" s="166"/>
      <c r="G124" s="166"/>
      <c r="H124" s="166"/>
      <c r="I124" s="166">
        <v>43663</v>
      </c>
      <c r="J124" s="166"/>
      <c r="K124" s="166"/>
      <c r="L124" s="166"/>
      <c r="M124" s="166">
        <v>43664</v>
      </c>
      <c r="N124" s="166"/>
      <c r="O124" s="166"/>
      <c r="P124" s="166"/>
      <c r="Q124" s="166">
        <v>43665</v>
      </c>
      <c r="R124" s="166"/>
      <c r="S124" s="166"/>
      <c r="T124" s="166"/>
    </row>
    <row r="125" spans="1:20" s="48" customFormat="1" x14ac:dyDescent="0.3">
      <c r="A125" s="46" t="s">
        <v>63</v>
      </c>
      <c r="B125" s="47" t="s">
        <v>64</v>
      </c>
      <c r="C125" s="46" t="s">
        <v>65</v>
      </c>
      <c r="D125" s="46" t="s">
        <v>66</v>
      </c>
      <c r="E125" s="46" t="s">
        <v>63</v>
      </c>
      <c r="F125" s="47" t="s">
        <v>64</v>
      </c>
      <c r="G125" s="46" t="s">
        <v>65</v>
      </c>
      <c r="H125" s="46" t="s">
        <v>66</v>
      </c>
      <c r="I125" s="46" t="s">
        <v>63</v>
      </c>
      <c r="J125" s="47" t="s">
        <v>64</v>
      </c>
      <c r="K125" s="46" t="s">
        <v>65</v>
      </c>
      <c r="L125" s="46" t="s">
        <v>66</v>
      </c>
      <c r="M125" s="46" t="s">
        <v>63</v>
      </c>
      <c r="N125" s="47" t="s">
        <v>64</v>
      </c>
      <c r="O125" s="46" t="s">
        <v>65</v>
      </c>
      <c r="P125" s="46" t="s">
        <v>66</v>
      </c>
      <c r="Q125" s="46" t="s">
        <v>63</v>
      </c>
      <c r="R125" s="47" t="s">
        <v>64</v>
      </c>
      <c r="S125" s="46" t="s">
        <v>65</v>
      </c>
      <c r="T125" s="46" t="s">
        <v>66</v>
      </c>
    </row>
    <row r="126" spans="1:20" ht="17.399999999999999" x14ac:dyDescent="0.35">
      <c r="A126" s="37"/>
      <c r="B126" s="38"/>
      <c r="C126" s="38"/>
      <c r="D126" s="39"/>
      <c r="E126" s="37"/>
      <c r="F126" s="38"/>
      <c r="G126" s="38"/>
      <c r="H126" s="39"/>
      <c r="I126" s="37"/>
      <c r="J126" s="38"/>
      <c r="K126" s="38"/>
      <c r="L126" s="39"/>
      <c r="M126" s="37"/>
      <c r="N126" s="38"/>
      <c r="O126" s="38"/>
      <c r="P126" s="39"/>
      <c r="Q126" s="37"/>
      <c r="R126" s="38"/>
      <c r="S126" s="38"/>
      <c r="T126" s="39"/>
    </row>
    <row r="127" spans="1:20" ht="17.399999999999999" x14ac:dyDescent="0.35">
      <c r="A127" s="37"/>
      <c r="B127" s="38"/>
      <c r="C127" s="38"/>
      <c r="D127" s="39"/>
      <c r="E127" s="37"/>
      <c r="F127" s="38"/>
      <c r="G127" s="38"/>
      <c r="H127" s="39"/>
      <c r="I127" s="37"/>
      <c r="J127" s="38"/>
      <c r="K127" s="38"/>
      <c r="L127" s="39"/>
      <c r="M127" s="37"/>
      <c r="N127" s="38"/>
      <c r="O127" s="38"/>
      <c r="P127" s="39"/>
      <c r="Q127" s="37"/>
      <c r="R127" s="38"/>
      <c r="S127" s="38"/>
      <c r="T127" s="39"/>
    </row>
    <row r="128" spans="1:20" ht="17.399999999999999" x14ac:dyDescent="0.35">
      <c r="A128" s="37"/>
      <c r="B128" s="38"/>
      <c r="C128" s="38"/>
      <c r="D128" s="39"/>
      <c r="E128" s="37"/>
      <c r="F128" s="38"/>
      <c r="G128" s="38"/>
      <c r="H128" s="39"/>
      <c r="I128" s="37"/>
      <c r="J128" s="38"/>
      <c r="K128" s="38"/>
      <c r="L128" s="39"/>
      <c r="M128" s="37"/>
      <c r="N128" s="38"/>
      <c r="O128" s="38"/>
      <c r="P128" s="39"/>
      <c r="Q128" s="37"/>
      <c r="R128" s="38"/>
      <c r="S128" s="38"/>
      <c r="T128" s="39"/>
    </row>
    <row r="129" spans="1:20" ht="17.399999999999999" x14ac:dyDescent="0.35">
      <c r="A129" s="37"/>
      <c r="B129" s="38"/>
      <c r="C129" s="38"/>
      <c r="D129" s="39"/>
      <c r="E129" s="37"/>
      <c r="F129" s="38"/>
      <c r="G129" s="38"/>
      <c r="H129" s="39"/>
      <c r="I129" s="37"/>
      <c r="J129" s="38"/>
      <c r="K129" s="38"/>
      <c r="L129" s="39"/>
      <c r="M129" s="37"/>
      <c r="N129" s="38"/>
      <c r="O129" s="38"/>
      <c r="P129" s="39"/>
      <c r="Q129" s="37"/>
      <c r="R129" s="38"/>
      <c r="S129" s="38"/>
      <c r="T129" s="39"/>
    </row>
    <row r="130" spans="1:20" ht="17.399999999999999" x14ac:dyDescent="0.35">
      <c r="A130" s="37"/>
      <c r="B130" s="38"/>
      <c r="C130" s="38"/>
      <c r="D130" s="39"/>
      <c r="E130" s="37"/>
      <c r="F130" s="38"/>
      <c r="G130" s="38"/>
      <c r="H130" s="39"/>
      <c r="I130" s="37"/>
      <c r="J130" s="38"/>
      <c r="K130" s="38"/>
      <c r="L130" s="39"/>
      <c r="M130" s="37"/>
      <c r="N130" s="38"/>
      <c r="O130" s="38"/>
      <c r="P130" s="39"/>
      <c r="Q130" s="37"/>
      <c r="R130" s="38"/>
      <c r="S130" s="38"/>
      <c r="T130" s="39"/>
    </row>
    <row r="131" spans="1:20" ht="17.399999999999999" x14ac:dyDescent="0.35">
      <c r="A131" s="37"/>
      <c r="B131" s="38"/>
      <c r="C131" s="38"/>
      <c r="D131" s="39"/>
      <c r="E131" s="37"/>
      <c r="F131" s="38"/>
      <c r="G131" s="38"/>
      <c r="H131" s="39"/>
      <c r="I131" s="37"/>
      <c r="J131" s="38"/>
      <c r="K131" s="38"/>
      <c r="L131" s="39"/>
      <c r="M131" s="37"/>
      <c r="N131" s="38"/>
      <c r="O131" s="38"/>
      <c r="P131" s="39"/>
      <c r="Q131" s="37"/>
      <c r="R131" s="38"/>
      <c r="S131" s="38"/>
      <c r="T131" s="39"/>
    </row>
    <row r="132" spans="1:20" ht="17.399999999999999" x14ac:dyDescent="0.35">
      <c r="A132" s="37"/>
      <c r="B132" s="38"/>
      <c r="C132" s="38"/>
      <c r="D132" s="39"/>
      <c r="E132" s="37"/>
      <c r="F132" s="38"/>
      <c r="G132" s="38"/>
      <c r="H132" s="39"/>
      <c r="I132" s="37"/>
      <c r="J132" s="38"/>
      <c r="K132" s="38"/>
      <c r="L132" s="39"/>
      <c r="M132" s="37"/>
      <c r="N132" s="38"/>
      <c r="O132" s="38"/>
      <c r="P132" s="39"/>
      <c r="Q132" s="37"/>
      <c r="R132" s="38"/>
      <c r="S132" s="38"/>
      <c r="T132" s="39"/>
    </row>
    <row r="133" spans="1:20" ht="17.399999999999999" x14ac:dyDescent="0.35">
      <c r="A133" s="37"/>
      <c r="B133" s="38"/>
      <c r="C133" s="38"/>
      <c r="D133" s="39"/>
      <c r="E133" s="37"/>
      <c r="F133" s="38"/>
      <c r="G133" s="38"/>
      <c r="H133" s="39"/>
      <c r="I133" s="37"/>
      <c r="J133" s="38"/>
      <c r="K133" s="38"/>
      <c r="L133" s="39"/>
      <c r="M133" s="37"/>
      <c r="N133" s="38"/>
      <c r="O133" s="38"/>
      <c r="P133" s="39"/>
      <c r="Q133" s="37"/>
      <c r="R133" s="38"/>
      <c r="S133" s="38"/>
      <c r="T133" s="39"/>
    </row>
    <row r="134" spans="1:20" ht="17.399999999999999" x14ac:dyDescent="0.35">
      <c r="A134" s="40"/>
      <c r="B134" s="41"/>
      <c r="C134" s="41"/>
      <c r="D134" s="42"/>
      <c r="E134" s="40"/>
      <c r="F134" s="41"/>
      <c r="G134" s="41"/>
      <c r="H134" s="42"/>
      <c r="I134" s="40"/>
      <c r="J134" s="41"/>
      <c r="K134" s="41"/>
      <c r="L134" s="42"/>
      <c r="M134" s="40"/>
      <c r="N134" s="41"/>
      <c r="O134" s="41"/>
      <c r="P134" s="42"/>
      <c r="Q134" s="40"/>
      <c r="R134" s="41"/>
      <c r="S134" s="41"/>
      <c r="T134" s="42"/>
    </row>
    <row r="135" spans="1:20" ht="17.399999999999999" x14ac:dyDescent="0.35">
      <c r="A135" s="43"/>
      <c r="B135" s="44"/>
      <c r="C135" s="44"/>
      <c r="D135" s="45"/>
      <c r="E135" s="43"/>
      <c r="F135" s="44"/>
      <c r="G135" s="44"/>
      <c r="H135" s="45"/>
      <c r="I135" s="43"/>
      <c r="J135" s="44"/>
      <c r="K135" s="44"/>
      <c r="L135" s="45"/>
      <c r="M135" s="43"/>
      <c r="N135" s="44"/>
      <c r="O135" s="44"/>
      <c r="P135" s="45"/>
      <c r="Q135" s="43"/>
      <c r="R135" s="44"/>
      <c r="S135" s="44"/>
      <c r="T135" s="45"/>
    </row>
    <row r="136" spans="1:20" ht="17.399999999999999" x14ac:dyDescent="0.35">
      <c r="A136" s="43"/>
      <c r="B136" s="44"/>
      <c r="C136" s="44"/>
      <c r="D136" s="45"/>
      <c r="E136" s="43"/>
      <c r="F136" s="44"/>
      <c r="G136" s="44"/>
      <c r="H136" s="45"/>
      <c r="I136" s="43"/>
      <c r="J136" s="44"/>
      <c r="K136" s="44"/>
      <c r="L136" s="45"/>
      <c r="M136" s="43"/>
      <c r="N136" s="44"/>
      <c r="O136" s="44"/>
      <c r="P136" s="45"/>
      <c r="Q136" s="43"/>
      <c r="R136" s="44"/>
      <c r="S136" s="44"/>
      <c r="T136" s="45"/>
    </row>
    <row r="137" spans="1:20" ht="17.399999999999999" x14ac:dyDescent="0.35">
      <c r="A137" s="43"/>
      <c r="B137" s="44"/>
      <c r="C137" s="44"/>
      <c r="D137" s="45"/>
      <c r="E137" s="43"/>
      <c r="F137" s="44"/>
      <c r="G137" s="44"/>
      <c r="H137" s="45"/>
      <c r="I137" s="43"/>
      <c r="J137" s="44"/>
      <c r="K137" s="44"/>
      <c r="L137" s="45"/>
      <c r="M137" s="43"/>
      <c r="N137" s="44"/>
      <c r="O137" s="44"/>
      <c r="P137" s="45"/>
      <c r="Q137" s="43"/>
      <c r="R137" s="44"/>
      <c r="S137" s="44"/>
      <c r="T137" s="45"/>
    </row>
    <row r="138" spans="1:20" ht="17.399999999999999" x14ac:dyDescent="0.35">
      <c r="A138" s="165"/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</row>
    <row r="139" spans="1:20" ht="19.2" x14ac:dyDescent="0.35">
      <c r="A139" s="166">
        <v>43668</v>
      </c>
      <c r="B139" s="166"/>
      <c r="C139" s="166"/>
      <c r="D139" s="166"/>
      <c r="E139" s="166">
        <v>43669</v>
      </c>
      <c r="F139" s="166"/>
      <c r="G139" s="166"/>
      <c r="H139" s="166"/>
      <c r="I139" s="166">
        <v>43670</v>
      </c>
      <c r="J139" s="166"/>
      <c r="K139" s="166"/>
      <c r="L139" s="166"/>
      <c r="M139" s="166">
        <v>43671</v>
      </c>
      <c r="N139" s="166"/>
      <c r="O139" s="166"/>
      <c r="P139" s="166"/>
      <c r="Q139" s="166">
        <v>43672</v>
      </c>
      <c r="R139" s="166"/>
      <c r="S139" s="166"/>
      <c r="T139" s="166"/>
    </row>
    <row r="140" spans="1:20" s="48" customFormat="1" x14ac:dyDescent="0.3">
      <c r="A140" s="46" t="s">
        <v>63</v>
      </c>
      <c r="B140" s="47" t="s">
        <v>64</v>
      </c>
      <c r="C140" s="46" t="s">
        <v>65</v>
      </c>
      <c r="D140" s="46" t="s">
        <v>66</v>
      </c>
      <c r="E140" s="46" t="s">
        <v>63</v>
      </c>
      <c r="F140" s="47" t="s">
        <v>64</v>
      </c>
      <c r="G140" s="46" t="s">
        <v>65</v>
      </c>
      <c r="H140" s="46" t="s">
        <v>66</v>
      </c>
      <c r="I140" s="46" t="s">
        <v>63</v>
      </c>
      <c r="J140" s="47" t="s">
        <v>64</v>
      </c>
      <c r="K140" s="46" t="s">
        <v>65</v>
      </c>
      <c r="L140" s="46" t="s">
        <v>66</v>
      </c>
      <c r="M140" s="46" t="s">
        <v>63</v>
      </c>
      <c r="N140" s="47" t="s">
        <v>64</v>
      </c>
      <c r="O140" s="46" t="s">
        <v>65</v>
      </c>
      <c r="P140" s="46" t="s">
        <v>66</v>
      </c>
      <c r="Q140" s="46" t="s">
        <v>63</v>
      </c>
      <c r="R140" s="47" t="s">
        <v>64</v>
      </c>
      <c r="S140" s="46" t="s">
        <v>65</v>
      </c>
      <c r="T140" s="46" t="s">
        <v>66</v>
      </c>
    </row>
    <row r="141" spans="1:20" ht="17.399999999999999" x14ac:dyDescent="0.35">
      <c r="A141" s="37"/>
      <c r="B141" s="38"/>
      <c r="C141" s="38"/>
      <c r="D141" s="39"/>
      <c r="E141" s="37"/>
      <c r="F141" s="38"/>
      <c r="G141" s="38"/>
      <c r="H141" s="39"/>
      <c r="I141" s="37"/>
      <c r="J141" s="38"/>
      <c r="K141" s="38"/>
      <c r="L141" s="39"/>
      <c r="M141" s="37"/>
      <c r="N141" s="38"/>
      <c r="O141" s="38"/>
      <c r="P141" s="39"/>
      <c r="Q141" s="37"/>
      <c r="R141" s="38"/>
      <c r="S141" s="38"/>
      <c r="T141" s="39"/>
    </row>
    <row r="142" spans="1:20" ht="17.399999999999999" x14ac:dyDescent="0.35">
      <c r="A142" s="37"/>
      <c r="B142" s="38"/>
      <c r="C142" s="38"/>
      <c r="D142" s="39"/>
      <c r="E142" s="37"/>
      <c r="F142" s="38"/>
      <c r="G142" s="38"/>
      <c r="H142" s="39"/>
      <c r="I142" s="37"/>
      <c r="J142" s="38"/>
      <c r="K142" s="38"/>
      <c r="L142" s="39"/>
      <c r="M142" s="37"/>
      <c r="N142" s="38"/>
      <c r="O142" s="38"/>
      <c r="P142" s="39"/>
      <c r="Q142" s="37"/>
      <c r="R142" s="38"/>
      <c r="S142" s="38"/>
      <c r="T142" s="39"/>
    </row>
    <row r="143" spans="1:20" ht="17.399999999999999" x14ac:dyDescent="0.35">
      <c r="A143" s="37"/>
      <c r="B143" s="38"/>
      <c r="C143" s="38"/>
      <c r="D143" s="39"/>
      <c r="E143" s="37"/>
      <c r="F143" s="38"/>
      <c r="G143" s="38"/>
      <c r="H143" s="39"/>
      <c r="I143" s="37"/>
      <c r="J143" s="38"/>
      <c r="K143" s="38"/>
      <c r="L143" s="39"/>
      <c r="M143" s="37"/>
      <c r="N143" s="38"/>
      <c r="O143" s="38"/>
      <c r="P143" s="39"/>
      <c r="Q143" s="37"/>
      <c r="R143" s="38"/>
      <c r="S143" s="38"/>
      <c r="T143" s="39"/>
    </row>
    <row r="144" spans="1:20" ht="17.399999999999999" x14ac:dyDescent="0.35">
      <c r="A144" s="37"/>
      <c r="B144" s="38"/>
      <c r="C144" s="38"/>
      <c r="D144" s="39"/>
      <c r="E144" s="37"/>
      <c r="F144" s="38"/>
      <c r="G144" s="38"/>
      <c r="H144" s="39"/>
      <c r="I144" s="37"/>
      <c r="J144" s="38"/>
      <c r="K144" s="38"/>
      <c r="L144" s="39"/>
      <c r="M144" s="137"/>
      <c r="N144" s="38"/>
      <c r="O144" s="38"/>
      <c r="P144" s="39"/>
      <c r="Q144" s="37"/>
      <c r="R144" s="38"/>
      <c r="S144" s="38"/>
      <c r="T144" s="39"/>
    </row>
    <row r="145" spans="1:20" ht="17.399999999999999" x14ac:dyDescent="0.35">
      <c r="A145" s="37"/>
      <c r="B145" s="38"/>
      <c r="C145" s="38"/>
      <c r="D145" s="39"/>
      <c r="E145" s="37"/>
      <c r="F145" s="38"/>
      <c r="G145" s="38"/>
      <c r="H145" s="39"/>
      <c r="I145" s="37"/>
      <c r="J145" s="38"/>
      <c r="K145" s="38"/>
      <c r="L145" s="39"/>
      <c r="M145" s="37"/>
      <c r="N145" s="38"/>
      <c r="O145" s="38"/>
      <c r="P145" s="39"/>
      <c r="Q145" s="37"/>
      <c r="R145" s="38"/>
      <c r="S145" s="38"/>
      <c r="T145" s="39"/>
    </row>
    <row r="146" spans="1:20" ht="17.399999999999999" x14ac:dyDescent="0.35">
      <c r="A146" s="37"/>
      <c r="B146" s="38"/>
      <c r="C146" s="38"/>
      <c r="D146" s="39"/>
      <c r="E146" s="37"/>
      <c r="F146" s="38"/>
      <c r="G146" s="38"/>
      <c r="H146" s="39"/>
      <c r="I146" s="37"/>
      <c r="J146" s="38"/>
      <c r="K146" s="38"/>
      <c r="L146" s="39"/>
      <c r="M146" s="37"/>
      <c r="N146" s="38"/>
      <c r="O146" s="38"/>
      <c r="P146" s="39"/>
      <c r="Q146" s="37"/>
      <c r="R146" s="38"/>
      <c r="S146" s="38"/>
      <c r="T146" s="39"/>
    </row>
    <row r="147" spans="1:20" ht="17.399999999999999" x14ac:dyDescent="0.35">
      <c r="A147" s="37"/>
      <c r="B147" s="38"/>
      <c r="C147" s="38"/>
      <c r="D147" s="39"/>
      <c r="E147" s="37"/>
      <c r="F147" s="38"/>
      <c r="G147" s="38"/>
      <c r="H147" s="39"/>
      <c r="I147" s="37"/>
      <c r="J147" s="38"/>
      <c r="K147" s="38"/>
      <c r="L147" s="39"/>
      <c r="M147" s="37"/>
      <c r="N147" s="38"/>
      <c r="O147" s="38"/>
      <c r="P147" s="39"/>
      <c r="Q147" s="37"/>
      <c r="R147" s="38"/>
      <c r="S147" s="38"/>
      <c r="T147" s="39"/>
    </row>
    <row r="148" spans="1:20" ht="17.399999999999999" x14ac:dyDescent="0.35">
      <c r="A148" s="37"/>
      <c r="B148" s="38"/>
      <c r="C148" s="38"/>
      <c r="D148" s="39"/>
      <c r="E148" s="37"/>
      <c r="F148" s="38"/>
      <c r="G148" s="38"/>
      <c r="H148" s="39"/>
      <c r="I148" s="37"/>
      <c r="J148" s="38"/>
      <c r="K148" s="38"/>
      <c r="L148" s="39"/>
      <c r="M148" s="37"/>
      <c r="N148" s="38"/>
      <c r="O148" s="38"/>
      <c r="P148" s="39"/>
      <c r="Q148" s="37"/>
      <c r="R148" s="38"/>
      <c r="S148" s="38"/>
      <c r="T148" s="39"/>
    </row>
    <row r="149" spans="1:20" ht="17.399999999999999" x14ac:dyDescent="0.35">
      <c r="A149" s="40"/>
      <c r="B149" s="41"/>
      <c r="C149" s="41"/>
      <c r="D149" s="42"/>
      <c r="E149" s="40"/>
      <c r="F149" s="41"/>
      <c r="G149" s="41"/>
      <c r="H149" s="42"/>
      <c r="I149" s="40"/>
      <c r="J149" s="41"/>
      <c r="K149" s="41"/>
      <c r="L149" s="42"/>
      <c r="M149" s="40"/>
      <c r="N149" s="41"/>
      <c r="O149" s="41"/>
      <c r="P149" s="42"/>
      <c r="Q149" s="40"/>
      <c r="R149" s="41"/>
      <c r="S149" s="41"/>
      <c r="T149" s="42"/>
    </row>
    <row r="150" spans="1:20" ht="17.399999999999999" x14ac:dyDescent="0.35">
      <c r="A150" s="43"/>
      <c r="B150" s="44"/>
      <c r="C150" s="44"/>
      <c r="D150" s="45"/>
      <c r="E150" s="43"/>
      <c r="F150" s="44"/>
      <c r="G150" s="44"/>
      <c r="H150" s="45"/>
      <c r="I150" s="43"/>
      <c r="J150" s="44"/>
      <c r="K150" s="44"/>
      <c r="L150" s="45"/>
      <c r="M150" s="43"/>
      <c r="N150" s="44"/>
      <c r="O150" s="44"/>
      <c r="P150" s="45"/>
      <c r="Q150" s="43"/>
      <c r="R150" s="44"/>
      <c r="S150" s="44"/>
      <c r="T150" s="45"/>
    </row>
    <row r="151" spans="1:20" ht="17.399999999999999" x14ac:dyDescent="0.35">
      <c r="A151" s="43"/>
      <c r="B151" s="44"/>
      <c r="C151" s="44"/>
      <c r="D151" s="45"/>
      <c r="E151" s="43"/>
      <c r="F151" s="44"/>
      <c r="G151" s="44"/>
      <c r="H151" s="45"/>
      <c r="I151" s="43"/>
      <c r="J151" s="44"/>
      <c r="K151" s="44"/>
      <c r="L151" s="45"/>
      <c r="M151" s="43"/>
      <c r="N151" s="44"/>
      <c r="O151" s="44"/>
      <c r="P151" s="45"/>
      <c r="Q151" s="43"/>
      <c r="R151" s="44"/>
      <c r="S151" s="44"/>
      <c r="T151" s="45"/>
    </row>
    <row r="152" spans="1:20" ht="17.399999999999999" x14ac:dyDescent="0.35">
      <c r="A152" s="43"/>
      <c r="B152" s="44"/>
      <c r="C152" s="44"/>
      <c r="D152" s="45"/>
      <c r="E152" s="43"/>
      <c r="F152" s="44"/>
      <c r="G152" s="44"/>
      <c r="H152" s="45"/>
      <c r="I152" s="43"/>
      <c r="J152" s="44"/>
      <c r="K152" s="44"/>
      <c r="L152" s="45"/>
      <c r="M152" s="43"/>
      <c r="N152" s="44"/>
      <c r="O152" s="44"/>
      <c r="P152" s="45"/>
      <c r="Q152" s="43"/>
      <c r="R152" s="44"/>
      <c r="S152" s="44"/>
      <c r="T152" s="45"/>
    </row>
    <row r="153" spans="1:20" ht="17.399999999999999" x14ac:dyDescent="0.35">
      <c r="A153" s="165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</row>
    <row r="154" spans="1:20" ht="19.2" x14ac:dyDescent="0.35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</row>
    <row r="155" spans="1:20" s="48" customFormat="1" x14ac:dyDescent="0.3">
      <c r="A155" s="46" t="s">
        <v>63</v>
      </c>
      <c r="B155" s="47" t="s">
        <v>64</v>
      </c>
      <c r="C155" s="46" t="s">
        <v>65</v>
      </c>
      <c r="D155" s="46" t="s">
        <v>66</v>
      </c>
      <c r="E155" s="46" t="s">
        <v>63</v>
      </c>
      <c r="F155" s="47" t="s">
        <v>64</v>
      </c>
      <c r="G155" s="46" t="s">
        <v>65</v>
      </c>
      <c r="H155" s="46" t="s">
        <v>66</v>
      </c>
      <c r="I155" s="46" t="s">
        <v>63</v>
      </c>
      <c r="J155" s="47" t="s">
        <v>64</v>
      </c>
      <c r="K155" s="46" t="s">
        <v>65</v>
      </c>
      <c r="L155" s="46" t="s">
        <v>66</v>
      </c>
      <c r="M155" s="46" t="s">
        <v>63</v>
      </c>
      <c r="N155" s="47" t="s">
        <v>64</v>
      </c>
      <c r="O155" s="46" t="s">
        <v>65</v>
      </c>
      <c r="P155" s="46" t="s">
        <v>66</v>
      </c>
      <c r="Q155" s="46" t="s">
        <v>63</v>
      </c>
      <c r="R155" s="47" t="s">
        <v>64</v>
      </c>
      <c r="S155" s="46" t="s">
        <v>65</v>
      </c>
      <c r="T155" s="46" t="s">
        <v>66</v>
      </c>
    </row>
    <row r="156" spans="1:20" ht="17.399999999999999" x14ac:dyDescent="0.35">
      <c r="A156" s="37"/>
      <c r="B156" s="38"/>
      <c r="C156" s="38"/>
      <c r="D156" s="39"/>
      <c r="E156" s="37"/>
      <c r="F156" s="38"/>
      <c r="G156" s="38"/>
      <c r="H156" s="39"/>
      <c r="I156" s="37"/>
      <c r="J156" s="38"/>
      <c r="K156" s="38"/>
      <c r="L156" s="39"/>
      <c r="M156" s="37"/>
      <c r="N156" s="38"/>
      <c r="O156" s="38"/>
      <c r="P156" s="39"/>
      <c r="Q156" s="37"/>
      <c r="R156" s="38"/>
      <c r="S156" s="38"/>
      <c r="T156" s="39"/>
    </row>
    <row r="157" spans="1:20" ht="17.399999999999999" x14ac:dyDescent="0.35">
      <c r="A157" s="37"/>
      <c r="B157" s="38"/>
      <c r="C157" s="38"/>
      <c r="D157" s="39"/>
      <c r="E157" s="37"/>
      <c r="F157" s="38"/>
      <c r="G157" s="38"/>
      <c r="H157" s="39"/>
      <c r="I157" s="37"/>
      <c r="J157" s="38"/>
      <c r="K157" s="38"/>
      <c r="L157" s="39"/>
      <c r="M157" s="37"/>
      <c r="N157" s="38"/>
      <c r="O157" s="38"/>
      <c r="P157" s="39"/>
      <c r="Q157" s="37"/>
      <c r="R157" s="38"/>
      <c r="S157" s="38"/>
      <c r="T157" s="39"/>
    </row>
    <row r="158" spans="1:20" ht="17.399999999999999" x14ac:dyDescent="0.35">
      <c r="A158" s="37"/>
      <c r="B158" s="38"/>
      <c r="C158" s="38"/>
      <c r="D158" s="39"/>
      <c r="E158" s="37"/>
      <c r="F158" s="38"/>
      <c r="G158" s="38"/>
      <c r="H158" s="39"/>
      <c r="I158" s="37"/>
      <c r="J158" s="38"/>
      <c r="K158" s="38"/>
      <c r="L158" s="39"/>
      <c r="M158" s="37"/>
      <c r="N158" s="38"/>
      <c r="O158" s="38"/>
      <c r="P158" s="39"/>
      <c r="Q158" s="37"/>
      <c r="R158" s="38"/>
      <c r="S158" s="38"/>
      <c r="T158" s="39"/>
    </row>
    <row r="159" spans="1:20" ht="17.399999999999999" x14ac:dyDescent="0.35">
      <c r="A159" s="37"/>
      <c r="B159" s="38"/>
      <c r="C159" s="38"/>
      <c r="D159" s="39"/>
      <c r="E159" s="37"/>
      <c r="F159" s="38"/>
      <c r="G159" s="38"/>
      <c r="H159" s="39"/>
      <c r="I159" s="37"/>
      <c r="J159" s="38"/>
      <c r="K159" s="38"/>
      <c r="L159" s="39"/>
      <c r="M159" s="137"/>
      <c r="N159" s="38"/>
      <c r="O159" s="38"/>
      <c r="P159" s="39"/>
      <c r="Q159" s="37"/>
      <c r="R159" s="38"/>
      <c r="S159" s="38"/>
      <c r="T159" s="39"/>
    </row>
    <row r="160" spans="1:20" ht="17.399999999999999" x14ac:dyDescent="0.35">
      <c r="A160" s="37"/>
      <c r="B160" s="38"/>
      <c r="C160" s="38"/>
      <c r="D160" s="39"/>
      <c r="E160" s="37"/>
      <c r="F160" s="38"/>
      <c r="G160" s="38"/>
      <c r="H160" s="39"/>
      <c r="I160" s="37"/>
      <c r="J160" s="38"/>
      <c r="K160" s="38"/>
      <c r="L160" s="39"/>
      <c r="M160" s="37"/>
      <c r="N160" s="38"/>
      <c r="O160" s="38"/>
      <c r="P160" s="39"/>
      <c r="Q160" s="37"/>
      <c r="R160" s="38"/>
      <c r="S160" s="38"/>
      <c r="T160" s="39"/>
    </row>
    <row r="161" spans="1:20" ht="17.399999999999999" x14ac:dyDescent="0.35">
      <c r="A161" s="37"/>
      <c r="B161" s="38"/>
      <c r="C161" s="38"/>
      <c r="D161" s="39"/>
      <c r="E161" s="37"/>
      <c r="F161" s="38"/>
      <c r="G161" s="38"/>
      <c r="H161" s="39"/>
      <c r="I161" s="37"/>
      <c r="J161" s="38"/>
      <c r="K161" s="38"/>
      <c r="L161" s="39"/>
      <c r="M161" s="37"/>
      <c r="N161" s="38"/>
      <c r="O161" s="38"/>
      <c r="P161" s="39"/>
      <c r="Q161" s="37"/>
      <c r="R161" s="38"/>
      <c r="S161" s="38"/>
      <c r="T161" s="39"/>
    </row>
    <row r="162" spans="1:20" ht="17.399999999999999" x14ac:dyDescent="0.35">
      <c r="A162" s="37"/>
      <c r="B162" s="38"/>
      <c r="C162" s="38"/>
      <c r="D162" s="39"/>
      <c r="E162" s="37"/>
      <c r="F162" s="38"/>
      <c r="G162" s="38"/>
      <c r="H162" s="39"/>
      <c r="I162" s="37"/>
      <c r="J162" s="38"/>
      <c r="K162" s="38"/>
      <c r="L162" s="39"/>
      <c r="M162" s="37"/>
      <c r="N162" s="38"/>
      <c r="O162" s="38"/>
      <c r="P162" s="39"/>
      <c r="Q162" s="37"/>
      <c r="R162" s="38"/>
      <c r="S162" s="38"/>
      <c r="T162" s="39"/>
    </row>
    <row r="163" spans="1:20" ht="17.399999999999999" x14ac:dyDescent="0.35">
      <c r="A163" s="37"/>
      <c r="B163" s="38"/>
      <c r="C163" s="38"/>
      <c r="D163" s="39"/>
      <c r="E163" s="37"/>
      <c r="F163" s="38"/>
      <c r="G163" s="38"/>
      <c r="H163" s="39"/>
      <c r="I163" s="37"/>
      <c r="J163" s="38"/>
      <c r="K163" s="38"/>
      <c r="L163" s="39"/>
      <c r="M163" s="37"/>
      <c r="N163" s="38"/>
      <c r="O163" s="38"/>
      <c r="P163" s="39"/>
      <c r="Q163" s="37"/>
      <c r="R163" s="38"/>
      <c r="S163" s="38"/>
      <c r="T163" s="39"/>
    </row>
    <row r="164" spans="1:20" ht="17.399999999999999" x14ac:dyDescent="0.35">
      <c r="A164" s="40"/>
      <c r="B164" s="41"/>
      <c r="C164" s="41"/>
      <c r="D164" s="42"/>
      <c r="E164" s="40"/>
      <c r="F164" s="41"/>
      <c r="G164" s="41"/>
      <c r="H164" s="42"/>
      <c r="I164" s="40"/>
      <c r="J164" s="41"/>
      <c r="K164" s="41"/>
      <c r="L164" s="42"/>
      <c r="M164" s="40"/>
      <c r="N164" s="41"/>
      <c r="O164" s="41"/>
      <c r="P164" s="42"/>
      <c r="Q164" s="40"/>
      <c r="R164" s="41"/>
      <c r="S164" s="41"/>
      <c r="T164" s="42"/>
    </row>
    <row r="165" spans="1:20" ht="17.399999999999999" x14ac:dyDescent="0.35">
      <c r="A165" s="43"/>
      <c r="B165" s="44"/>
      <c r="C165" s="44"/>
      <c r="D165" s="45"/>
      <c r="E165" s="43"/>
      <c r="F165" s="44"/>
      <c r="G165" s="44"/>
      <c r="H165" s="45"/>
      <c r="I165" s="43"/>
      <c r="J165" s="44"/>
      <c r="K165" s="44"/>
      <c r="L165" s="45"/>
      <c r="M165" s="43"/>
      <c r="N165" s="44"/>
      <c r="O165" s="44"/>
      <c r="P165" s="45"/>
      <c r="Q165" s="43"/>
      <c r="R165" s="44"/>
      <c r="S165" s="44"/>
      <c r="T165" s="45"/>
    </row>
    <row r="166" spans="1:20" ht="17.399999999999999" x14ac:dyDescent="0.35">
      <c r="A166" s="43"/>
      <c r="B166" s="44"/>
      <c r="C166" s="44"/>
      <c r="D166" s="45"/>
      <c r="E166" s="43"/>
      <c r="F166" s="44"/>
      <c r="G166" s="44"/>
      <c r="H166" s="45"/>
      <c r="I166" s="43"/>
      <c r="J166" s="44"/>
      <c r="K166" s="44"/>
      <c r="L166" s="45"/>
      <c r="M166" s="43"/>
      <c r="N166" s="44"/>
      <c r="O166" s="44"/>
      <c r="P166" s="45"/>
      <c r="Q166" s="43"/>
      <c r="R166" s="44"/>
      <c r="S166" s="44"/>
      <c r="T166" s="45"/>
    </row>
    <row r="167" spans="1:20" ht="17.399999999999999" x14ac:dyDescent="0.35">
      <c r="A167" s="43"/>
      <c r="B167" s="44"/>
      <c r="C167" s="44"/>
      <c r="D167" s="45"/>
      <c r="E167" s="43"/>
      <c r="F167" s="44"/>
      <c r="G167" s="44"/>
      <c r="H167" s="45"/>
      <c r="I167" s="43"/>
      <c r="J167" s="44"/>
      <c r="K167" s="44"/>
      <c r="L167" s="45"/>
      <c r="M167" s="43"/>
      <c r="N167" s="44"/>
      <c r="O167" s="44"/>
      <c r="P167" s="45"/>
      <c r="Q167" s="43"/>
      <c r="R167" s="44"/>
      <c r="S167" s="44"/>
      <c r="T167" s="45"/>
    </row>
    <row r="168" spans="1:20" ht="17.399999999999999" x14ac:dyDescent="0.35">
      <c r="A168" s="165"/>
      <c r="B168" s="165"/>
      <c r="C168" s="165"/>
      <c r="D168" s="165"/>
      <c r="E168" s="165"/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</row>
  </sheetData>
  <mergeCells count="72">
    <mergeCell ref="A168:T168"/>
    <mergeCell ref="A153:T153"/>
    <mergeCell ref="A154:D154"/>
    <mergeCell ref="E154:H154"/>
    <mergeCell ref="I154:L154"/>
    <mergeCell ref="M154:P154"/>
    <mergeCell ref="Q154:T154"/>
    <mergeCell ref="A138:T138"/>
    <mergeCell ref="A139:D139"/>
    <mergeCell ref="E139:H139"/>
    <mergeCell ref="I139:L139"/>
    <mergeCell ref="M139:P139"/>
    <mergeCell ref="Q139:T139"/>
    <mergeCell ref="A123:T123"/>
    <mergeCell ref="A124:D124"/>
    <mergeCell ref="E124:H124"/>
    <mergeCell ref="I124:L124"/>
    <mergeCell ref="M124:P124"/>
    <mergeCell ref="Q124:T124"/>
    <mergeCell ref="A109:D109"/>
    <mergeCell ref="E109:H109"/>
    <mergeCell ref="I109:L109"/>
    <mergeCell ref="M109:P109"/>
    <mergeCell ref="Q109:T109"/>
    <mergeCell ref="A108:T108"/>
    <mergeCell ref="A96:D96"/>
    <mergeCell ref="E96:H96"/>
    <mergeCell ref="I96:L96"/>
    <mergeCell ref="M96:P96"/>
    <mergeCell ref="Q96:T96"/>
    <mergeCell ref="A95:T95"/>
    <mergeCell ref="A78:T78"/>
    <mergeCell ref="A79:D79"/>
    <mergeCell ref="E79:H79"/>
    <mergeCell ref="I79:L79"/>
    <mergeCell ref="M79:P79"/>
    <mergeCell ref="Q79:T79"/>
    <mergeCell ref="A66:D66"/>
    <mergeCell ref="E66:H66"/>
    <mergeCell ref="I66:L66"/>
    <mergeCell ref="M66:P66"/>
    <mergeCell ref="Q66:T66"/>
    <mergeCell ref="A65:T65"/>
    <mergeCell ref="A40:D40"/>
    <mergeCell ref="E40:H40"/>
    <mergeCell ref="I40:L40"/>
    <mergeCell ref="M40:P40"/>
    <mergeCell ref="Q40:T40"/>
    <mergeCell ref="A52:T52"/>
    <mergeCell ref="A39:T39"/>
    <mergeCell ref="A53:D53"/>
    <mergeCell ref="E53:H53"/>
    <mergeCell ref="I53:L53"/>
    <mergeCell ref="M53:P53"/>
    <mergeCell ref="Q53:T53"/>
    <mergeCell ref="A27:D27"/>
    <mergeCell ref="E27:H27"/>
    <mergeCell ref="I27:L27"/>
    <mergeCell ref="M27:P27"/>
    <mergeCell ref="Q27:T27"/>
    <mergeCell ref="A26:T26"/>
    <mergeCell ref="A1:D1"/>
    <mergeCell ref="E1:H1"/>
    <mergeCell ref="I1:L1"/>
    <mergeCell ref="M1:P1"/>
    <mergeCell ref="Q1:T1"/>
    <mergeCell ref="A13:T13"/>
    <mergeCell ref="A14:D14"/>
    <mergeCell ref="E14:H14"/>
    <mergeCell ref="I14:L14"/>
    <mergeCell ref="M14:P14"/>
    <mergeCell ref="Q14:T1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zoomScale="120" zoomScaleNormal="120" workbookViewId="0">
      <selection activeCell="D5" sqref="D5"/>
    </sheetView>
  </sheetViews>
  <sheetFormatPr defaultColWidth="13.33203125" defaultRowHeight="15.6" customHeight="1" x14ac:dyDescent="0.3"/>
  <cols>
    <col min="1" max="1" width="13.33203125" style="28"/>
    <col min="2" max="2" width="13.33203125" style="29"/>
    <col min="3" max="3" width="13.33203125" style="9"/>
    <col min="4" max="16384" width="13.33203125" style="6"/>
  </cols>
  <sheetData>
    <row r="1" spans="1:12" ht="15.6" customHeight="1" x14ac:dyDescent="0.3">
      <c r="A1" s="171" t="s">
        <v>91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</row>
    <row r="2" spans="1:12" ht="15.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 t="s">
        <v>89</v>
      </c>
      <c r="K2" s="1" t="s">
        <v>87</v>
      </c>
      <c r="L2" s="1" t="s">
        <v>88</v>
      </c>
    </row>
    <row r="3" spans="1:12" ht="15.6" customHeight="1" x14ac:dyDescent="0.3">
      <c r="A3" s="1"/>
      <c r="B3" s="2"/>
      <c r="C3" s="2"/>
      <c r="D3" s="3"/>
      <c r="E3" s="3"/>
      <c r="F3" s="3"/>
      <c r="G3" s="3"/>
      <c r="H3" s="3"/>
      <c r="I3" s="4" t="s">
        <v>31</v>
      </c>
      <c r="J3" s="133">
        <v>25000</v>
      </c>
      <c r="K3" s="5">
        <f>SUM(K5:K30)</f>
        <v>592</v>
      </c>
      <c r="L3" s="124">
        <f>SUM(K3/J3)</f>
        <v>2.368E-2</v>
      </c>
    </row>
    <row r="4" spans="1:12" s="9" customFormat="1" ht="15.6" customHeight="1" x14ac:dyDescent="0.3">
      <c r="A4" s="7" t="s">
        <v>75</v>
      </c>
      <c r="B4" s="8" t="s">
        <v>1</v>
      </c>
      <c r="C4" s="2" t="s">
        <v>0</v>
      </c>
      <c r="D4" s="2" t="s">
        <v>2</v>
      </c>
      <c r="E4" s="2" t="s">
        <v>9</v>
      </c>
      <c r="F4" s="2" t="s">
        <v>3</v>
      </c>
      <c r="G4" s="2" t="s">
        <v>4</v>
      </c>
      <c r="H4" s="2" t="s">
        <v>5</v>
      </c>
      <c r="I4" s="2" t="s">
        <v>9</v>
      </c>
      <c r="J4" s="2" t="s">
        <v>6</v>
      </c>
      <c r="K4" s="2" t="s">
        <v>7</v>
      </c>
      <c r="L4" s="2" t="s">
        <v>8</v>
      </c>
    </row>
    <row r="5" spans="1:12" ht="15.6" customHeight="1" x14ac:dyDescent="0.3">
      <c r="A5" s="10">
        <v>5000</v>
      </c>
      <c r="B5" s="11">
        <v>43642</v>
      </c>
      <c r="C5" s="12" t="s">
        <v>100</v>
      </c>
      <c r="D5" s="13">
        <v>0.67500000000000004</v>
      </c>
      <c r="E5" s="14">
        <v>7400</v>
      </c>
      <c r="F5" s="15">
        <f>D5*E5</f>
        <v>4995</v>
      </c>
      <c r="G5" s="16">
        <v>43644</v>
      </c>
      <c r="H5" s="17">
        <v>0.71499999999999997</v>
      </c>
      <c r="I5" s="18">
        <f>E5</f>
        <v>7400</v>
      </c>
      <c r="J5" s="19">
        <f>(K5/F5)</f>
        <v>5.9259259259259262E-2</v>
      </c>
      <c r="K5" s="20">
        <f>SUM(H5*I5)-F5</f>
        <v>296</v>
      </c>
      <c r="L5" s="21">
        <f>A5+K5</f>
        <v>5296</v>
      </c>
    </row>
    <row r="6" spans="1:12" ht="15.6" customHeight="1" x14ac:dyDescent="0.3">
      <c r="A6" s="10">
        <f>L5-K5</f>
        <v>5000</v>
      </c>
      <c r="B6" s="11"/>
      <c r="C6" s="12"/>
      <c r="D6" s="13"/>
      <c r="E6" s="14"/>
      <c r="F6" s="15"/>
      <c r="G6" s="16"/>
      <c r="H6" s="17"/>
      <c r="I6" s="18"/>
      <c r="J6" s="19"/>
      <c r="K6" s="20"/>
      <c r="L6" s="21"/>
    </row>
    <row r="7" spans="1:12" ht="15.6" customHeight="1" x14ac:dyDescent="0.3">
      <c r="A7" s="10">
        <f>L6-K6</f>
        <v>0</v>
      </c>
      <c r="B7" s="11"/>
      <c r="C7" s="12"/>
      <c r="D7" s="23"/>
      <c r="E7" s="23"/>
      <c r="F7" s="24"/>
      <c r="G7" s="25"/>
      <c r="H7" s="17"/>
      <c r="I7" s="26"/>
      <c r="J7" s="19"/>
      <c r="K7" s="20"/>
      <c r="L7" s="27"/>
    </row>
    <row r="8" spans="1:12" ht="15.6" customHeight="1" x14ac:dyDescent="0.3">
      <c r="A8" s="10">
        <f>L7-K7</f>
        <v>0</v>
      </c>
      <c r="B8" s="11"/>
      <c r="C8" s="12"/>
      <c r="D8" s="23"/>
      <c r="E8" s="23"/>
      <c r="F8" s="24"/>
      <c r="G8" s="25"/>
      <c r="H8" s="17"/>
      <c r="I8" s="26"/>
      <c r="J8" s="19"/>
      <c r="K8" s="20"/>
      <c r="L8" s="27"/>
    </row>
    <row r="9" spans="1:12" ht="15.6" customHeight="1" x14ac:dyDescent="0.3">
      <c r="A9" s="10">
        <f>L8-K8</f>
        <v>0</v>
      </c>
      <c r="B9" s="11"/>
      <c r="C9" s="12"/>
      <c r="D9" s="23"/>
      <c r="E9" s="23"/>
      <c r="F9" s="24"/>
      <c r="G9" s="25"/>
      <c r="H9" s="17"/>
      <c r="I9" s="26"/>
      <c r="J9" s="19"/>
      <c r="K9" s="20"/>
      <c r="L9" s="27"/>
    </row>
    <row r="10" spans="1:12" ht="15.6" customHeight="1" x14ac:dyDescent="0.3">
      <c r="J10" s="123" t="s">
        <v>31</v>
      </c>
      <c r="K10" s="123">
        <f>SUM(K5:K9)</f>
        <v>296</v>
      </c>
      <c r="L10" s="124">
        <f>SUM(K10/A5)</f>
        <v>5.9200000000000003E-2</v>
      </c>
    </row>
    <row r="11" spans="1:12" ht="15.6" customHeight="1" x14ac:dyDescent="0.3">
      <c r="A11" s="7" t="s">
        <v>76</v>
      </c>
      <c r="B11" s="8" t="s">
        <v>1</v>
      </c>
      <c r="C11" s="2" t="s">
        <v>0</v>
      </c>
      <c r="D11" s="2" t="s">
        <v>2</v>
      </c>
      <c r="E11" s="2" t="s">
        <v>9</v>
      </c>
      <c r="F11" s="2" t="s">
        <v>3</v>
      </c>
      <c r="G11" s="2" t="s">
        <v>4</v>
      </c>
      <c r="H11" s="2" t="s">
        <v>5</v>
      </c>
      <c r="I11" s="2" t="s">
        <v>9</v>
      </c>
      <c r="J11" s="2" t="s">
        <v>6</v>
      </c>
      <c r="K11" s="2" t="s">
        <v>7</v>
      </c>
      <c r="L11" s="2" t="s">
        <v>8</v>
      </c>
    </row>
    <row r="12" spans="1:12" ht="15.6" customHeight="1" x14ac:dyDescent="0.3">
      <c r="A12" s="10">
        <v>5000</v>
      </c>
      <c r="B12" s="11">
        <v>43642</v>
      </c>
      <c r="C12" s="12" t="s">
        <v>98</v>
      </c>
      <c r="D12" s="13">
        <v>0.84499999999999997</v>
      </c>
      <c r="E12" s="14">
        <v>5900</v>
      </c>
      <c r="F12" s="15">
        <f>D12*E12</f>
        <v>4985.5</v>
      </c>
      <c r="G12" s="16"/>
      <c r="H12" s="17"/>
      <c r="I12" s="18"/>
      <c r="J12" s="19"/>
      <c r="K12" s="20"/>
      <c r="L12" s="21"/>
    </row>
    <row r="13" spans="1:12" ht="15.6" customHeight="1" x14ac:dyDescent="0.3">
      <c r="A13" s="10">
        <f>L12-K12</f>
        <v>0</v>
      </c>
      <c r="B13" s="11"/>
      <c r="C13" s="12"/>
      <c r="D13" s="13"/>
      <c r="E13" s="14"/>
      <c r="F13" s="15"/>
      <c r="G13" s="25"/>
      <c r="H13" s="17"/>
      <c r="I13" s="26"/>
      <c r="J13" s="31"/>
      <c r="K13" s="32"/>
      <c r="L13" s="27"/>
    </row>
    <row r="14" spans="1:12" ht="15.6" customHeight="1" x14ac:dyDescent="0.3">
      <c r="A14" s="10">
        <f>L13-K13</f>
        <v>0</v>
      </c>
      <c r="B14" s="11"/>
      <c r="C14" s="12"/>
      <c r="D14" s="127"/>
      <c r="E14" s="23"/>
      <c r="F14" s="24"/>
      <c r="G14" s="25"/>
      <c r="H14" s="17"/>
      <c r="I14" s="26"/>
      <c r="J14" s="31"/>
      <c r="K14" s="32"/>
      <c r="L14" s="27"/>
    </row>
    <row r="15" spans="1:12" ht="15.6" customHeight="1" x14ac:dyDescent="0.3">
      <c r="A15" s="10">
        <f>L14-K14</f>
        <v>0</v>
      </c>
      <c r="B15" s="11"/>
      <c r="C15" s="12"/>
      <c r="D15" s="127"/>
      <c r="E15" s="23"/>
      <c r="F15" s="24"/>
      <c r="G15" s="25"/>
      <c r="H15" s="17"/>
      <c r="I15" s="26"/>
      <c r="J15" s="31"/>
      <c r="K15" s="32"/>
      <c r="L15" s="27"/>
    </row>
    <row r="16" spans="1:12" ht="15.6" customHeight="1" x14ac:dyDescent="0.3">
      <c r="A16" s="10">
        <f>L15-K15</f>
        <v>0</v>
      </c>
      <c r="B16" s="11"/>
      <c r="C16" s="12"/>
      <c r="D16" s="127"/>
      <c r="E16" s="23"/>
      <c r="F16" s="24"/>
      <c r="G16" s="25"/>
      <c r="H16" s="17"/>
      <c r="I16" s="26"/>
      <c r="J16" s="31"/>
      <c r="K16" s="32"/>
      <c r="L16" s="27"/>
    </row>
    <row r="17" spans="1:12" ht="15.6" customHeight="1" x14ac:dyDescent="0.3">
      <c r="J17" s="123" t="s">
        <v>31</v>
      </c>
      <c r="K17" s="123">
        <f>SUM(K12:K16)</f>
        <v>0</v>
      </c>
      <c r="L17" s="124">
        <f>SUM(K17/A12)</f>
        <v>0</v>
      </c>
    </row>
    <row r="18" spans="1:12" ht="15.6" customHeight="1" x14ac:dyDescent="0.3">
      <c r="A18" s="7" t="s">
        <v>81</v>
      </c>
      <c r="B18" s="8" t="s">
        <v>1</v>
      </c>
      <c r="C18" s="2" t="s">
        <v>0</v>
      </c>
      <c r="D18" s="2" t="s">
        <v>2</v>
      </c>
      <c r="E18" s="2" t="s">
        <v>9</v>
      </c>
      <c r="F18" s="2" t="s">
        <v>3</v>
      </c>
      <c r="G18" s="2" t="s">
        <v>4</v>
      </c>
      <c r="H18" s="2" t="s">
        <v>5</v>
      </c>
      <c r="I18" s="2" t="s">
        <v>9</v>
      </c>
      <c r="J18" s="2" t="s">
        <v>6</v>
      </c>
      <c r="K18" s="2" t="s">
        <v>7</v>
      </c>
      <c r="L18" s="2" t="s">
        <v>8</v>
      </c>
    </row>
    <row r="19" spans="1:12" ht="15.6" customHeight="1" x14ac:dyDescent="0.3">
      <c r="A19" s="22">
        <v>5000</v>
      </c>
      <c r="B19" s="11"/>
      <c r="C19" s="12"/>
      <c r="D19" s="13"/>
      <c r="E19" s="14"/>
      <c r="F19" s="15"/>
      <c r="G19" s="16"/>
      <c r="H19" s="17"/>
      <c r="I19" s="18"/>
      <c r="J19" s="19"/>
      <c r="K19" s="20"/>
      <c r="L19" s="21"/>
    </row>
    <row r="20" spans="1:12" ht="15.6" customHeight="1" x14ac:dyDescent="0.3">
      <c r="A20" s="10">
        <f>L19-K19</f>
        <v>0</v>
      </c>
      <c r="B20" s="11"/>
      <c r="C20" s="12"/>
      <c r="D20" s="13"/>
      <c r="E20" s="14"/>
      <c r="F20" s="15"/>
      <c r="G20" s="16"/>
      <c r="H20" s="17"/>
      <c r="I20" s="18"/>
      <c r="J20" s="19"/>
      <c r="K20" s="20"/>
      <c r="L20" s="21"/>
    </row>
    <row r="21" spans="1:12" ht="15.6" customHeight="1" x14ac:dyDescent="0.3">
      <c r="A21" s="10">
        <f>L20-K20</f>
        <v>0</v>
      </c>
      <c r="B21" s="11"/>
      <c r="C21" s="12"/>
      <c r="D21" s="23"/>
      <c r="E21" s="23"/>
      <c r="F21" s="24"/>
      <c r="G21" s="25"/>
      <c r="H21" s="17"/>
      <c r="I21" s="26"/>
      <c r="J21" s="19"/>
      <c r="K21" s="20"/>
      <c r="L21" s="27"/>
    </row>
    <row r="22" spans="1:12" ht="15.6" customHeight="1" x14ac:dyDescent="0.3">
      <c r="A22" s="10">
        <f>L21-K21</f>
        <v>0</v>
      </c>
      <c r="B22" s="11"/>
      <c r="C22" s="12"/>
      <c r="D22" s="23"/>
      <c r="E22" s="23"/>
      <c r="F22" s="24"/>
      <c r="G22" s="25"/>
      <c r="H22" s="17"/>
      <c r="I22" s="26"/>
      <c r="J22" s="19"/>
      <c r="K22" s="20"/>
      <c r="L22" s="27"/>
    </row>
    <row r="23" spans="1:12" ht="15.6" customHeight="1" x14ac:dyDescent="0.3">
      <c r="A23" s="10">
        <f>L22-K22</f>
        <v>0</v>
      </c>
      <c r="B23" s="11"/>
      <c r="C23" s="12"/>
      <c r="D23" s="23"/>
      <c r="E23" s="23"/>
      <c r="F23" s="24"/>
      <c r="G23" s="25"/>
      <c r="H23" s="17"/>
      <c r="I23" s="26"/>
      <c r="J23" s="19"/>
      <c r="K23" s="20"/>
      <c r="L23" s="27"/>
    </row>
    <row r="24" spans="1:12" ht="15.6" customHeight="1" x14ac:dyDescent="0.3">
      <c r="J24" s="123" t="s">
        <v>31</v>
      </c>
      <c r="K24" s="123">
        <f>SUM(K19:K23)</f>
        <v>0</v>
      </c>
      <c r="L24" s="124">
        <f>SUM(K24/A19)</f>
        <v>0</v>
      </c>
    </row>
    <row r="25" spans="1:12" ht="15.6" customHeight="1" x14ac:dyDescent="0.3">
      <c r="A25" s="7" t="s">
        <v>10</v>
      </c>
      <c r="B25" s="8" t="s">
        <v>1</v>
      </c>
      <c r="C25" s="2" t="s">
        <v>0</v>
      </c>
      <c r="D25" s="2" t="s">
        <v>2</v>
      </c>
      <c r="E25" s="2" t="s">
        <v>9</v>
      </c>
      <c r="F25" s="2" t="s">
        <v>3</v>
      </c>
      <c r="G25" s="2" t="s">
        <v>4</v>
      </c>
      <c r="H25" s="2" t="s">
        <v>5</v>
      </c>
      <c r="I25" s="2" t="s">
        <v>9</v>
      </c>
      <c r="J25" s="2" t="s">
        <v>6</v>
      </c>
      <c r="K25" s="2" t="s">
        <v>7</v>
      </c>
      <c r="L25" s="2" t="s">
        <v>8</v>
      </c>
    </row>
    <row r="26" spans="1:12" ht="15.6" customHeight="1" x14ac:dyDescent="0.3">
      <c r="A26" s="10">
        <v>5000</v>
      </c>
      <c r="B26" s="11"/>
      <c r="C26" s="12"/>
      <c r="D26" s="13"/>
      <c r="E26" s="14"/>
      <c r="F26" s="15"/>
      <c r="G26" s="16"/>
      <c r="H26" s="17"/>
      <c r="I26" s="18"/>
      <c r="J26" s="19"/>
      <c r="K26" s="20"/>
      <c r="L26" s="21"/>
    </row>
    <row r="27" spans="1:12" ht="15.6" customHeight="1" x14ac:dyDescent="0.3">
      <c r="A27" s="10">
        <f>L26-K26</f>
        <v>0</v>
      </c>
      <c r="B27" s="11"/>
      <c r="C27" s="12"/>
      <c r="D27" s="13"/>
      <c r="E27" s="14"/>
      <c r="F27" s="15"/>
      <c r="G27" s="25"/>
      <c r="H27" s="17"/>
      <c r="I27" s="26"/>
      <c r="J27" s="31"/>
      <c r="K27" s="32"/>
      <c r="L27" s="27"/>
    </row>
    <row r="28" spans="1:12" ht="15.6" customHeight="1" x14ac:dyDescent="0.3">
      <c r="A28" s="10">
        <f>L27-K27</f>
        <v>0</v>
      </c>
      <c r="B28" s="11"/>
      <c r="C28" s="12"/>
      <c r="D28" s="23"/>
      <c r="E28" s="23"/>
      <c r="F28" s="24"/>
      <c r="G28" s="25"/>
      <c r="H28" s="17"/>
      <c r="I28" s="26"/>
      <c r="J28" s="31"/>
      <c r="K28" s="32"/>
      <c r="L28" s="27"/>
    </row>
    <row r="29" spans="1:12" ht="15.6" customHeight="1" x14ac:dyDescent="0.3">
      <c r="A29" s="10">
        <f>L28-K28</f>
        <v>0</v>
      </c>
      <c r="B29" s="11"/>
      <c r="C29" s="12"/>
      <c r="D29" s="23"/>
      <c r="E29" s="23"/>
      <c r="F29" s="24"/>
      <c r="G29" s="25"/>
      <c r="H29" s="17"/>
      <c r="I29" s="26"/>
      <c r="J29" s="31"/>
      <c r="K29" s="32"/>
      <c r="L29" s="27"/>
    </row>
    <row r="30" spans="1:12" ht="15.6" customHeight="1" x14ac:dyDescent="0.3">
      <c r="A30" s="10">
        <f>L29-K29</f>
        <v>0</v>
      </c>
      <c r="B30" s="11"/>
      <c r="C30" s="12"/>
      <c r="D30" s="23"/>
      <c r="E30" s="23"/>
      <c r="F30" s="24"/>
      <c r="G30" s="25"/>
      <c r="H30" s="17"/>
      <c r="I30" s="26"/>
      <c r="J30" s="31"/>
      <c r="K30" s="32"/>
      <c r="L30" s="27"/>
    </row>
    <row r="31" spans="1:12" ht="15.6" customHeight="1" x14ac:dyDescent="0.3">
      <c r="J31" s="123" t="s">
        <v>31</v>
      </c>
      <c r="K31" s="123">
        <f>SUM(K26:K30)</f>
        <v>0</v>
      </c>
      <c r="L31" s="124">
        <f>SUM(K31/A26)</f>
        <v>0</v>
      </c>
    </row>
    <row r="32" spans="1:12" ht="15.6" customHeight="1" x14ac:dyDescent="0.3">
      <c r="A32" s="7" t="s">
        <v>11</v>
      </c>
      <c r="B32" s="8" t="s">
        <v>1</v>
      </c>
      <c r="C32" s="2" t="s">
        <v>0</v>
      </c>
      <c r="D32" s="2" t="s">
        <v>2</v>
      </c>
      <c r="E32" s="2" t="s">
        <v>9</v>
      </c>
      <c r="F32" s="2" t="s">
        <v>3</v>
      </c>
      <c r="G32" s="2" t="s">
        <v>4</v>
      </c>
      <c r="H32" s="2" t="s">
        <v>5</v>
      </c>
      <c r="I32" s="2" t="s">
        <v>9</v>
      </c>
      <c r="J32" s="2" t="s">
        <v>6</v>
      </c>
      <c r="K32" s="2" t="s">
        <v>7</v>
      </c>
      <c r="L32" s="2" t="s">
        <v>8</v>
      </c>
    </row>
    <row r="33" spans="1:12" ht="15.6" customHeight="1" x14ac:dyDescent="0.3">
      <c r="A33" s="10">
        <v>5000</v>
      </c>
      <c r="B33" s="11"/>
      <c r="C33" s="12"/>
      <c r="D33" s="13"/>
      <c r="E33" s="14"/>
      <c r="F33" s="15"/>
      <c r="G33" s="16"/>
      <c r="H33" s="17"/>
      <c r="I33" s="18"/>
      <c r="J33" s="19"/>
      <c r="K33" s="20"/>
      <c r="L33" s="21"/>
    </row>
    <row r="34" spans="1:12" ht="15.6" customHeight="1" x14ac:dyDescent="0.3">
      <c r="A34" s="10">
        <f>L33-K33</f>
        <v>0</v>
      </c>
      <c r="B34" s="11"/>
      <c r="C34" s="12"/>
      <c r="D34" s="13"/>
      <c r="E34" s="14"/>
      <c r="F34" s="15"/>
      <c r="G34" s="16"/>
      <c r="H34" s="17"/>
      <c r="I34" s="18"/>
      <c r="J34" s="19"/>
      <c r="K34" s="20"/>
      <c r="L34" s="21"/>
    </row>
    <row r="35" spans="1:12" ht="15.6" customHeight="1" x14ac:dyDescent="0.3">
      <c r="A35" s="10">
        <f>L34-K34</f>
        <v>0</v>
      </c>
      <c r="B35" s="11"/>
      <c r="C35" s="12"/>
      <c r="D35" s="23"/>
      <c r="E35" s="23"/>
      <c r="F35" s="24"/>
      <c r="G35" s="25"/>
      <c r="H35" s="17"/>
      <c r="I35" s="26"/>
      <c r="J35" s="19"/>
      <c r="K35" s="20"/>
      <c r="L35" s="27"/>
    </row>
    <row r="36" spans="1:12" ht="15.6" customHeight="1" x14ac:dyDescent="0.3">
      <c r="A36" s="10">
        <f>L35-K35</f>
        <v>0</v>
      </c>
      <c r="B36" s="11"/>
      <c r="C36" s="12"/>
      <c r="D36" s="23"/>
      <c r="E36" s="23"/>
      <c r="F36" s="24"/>
      <c r="G36" s="25"/>
      <c r="H36" s="17"/>
      <c r="I36" s="26"/>
      <c r="J36" s="19"/>
      <c r="K36" s="20"/>
      <c r="L36" s="27"/>
    </row>
    <row r="37" spans="1:12" ht="15.6" customHeight="1" x14ac:dyDescent="0.3">
      <c r="A37" s="10">
        <f>L36-K36</f>
        <v>0</v>
      </c>
      <c r="B37" s="11"/>
      <c r="C37" s="12"/>
      <c r="D37" s="23"/>
      <c r="E37" s="23"/>
      <c r="F37" s="24"/>
      <c r="G37" s="25"/>
      <c r="H37" s="17"/>
      <c r="I37" s="26"/>
      <c r="J37" s="19"/>
      <c r="K37" s="20"/>
      <c r="L37" s="27"/>
    </row>
    <row r="38" spans="1:12" ht="15.6" customHeight="1" x14ac:dyDescent="0.3">
      <c r="J38" s="123" t="s">
        <v>31</v>
      </c>
      <c r="K38" s="123">
        <f>SUM(K33:K37)</f>
        <v>0</v>
      </c>
      <c r="L38" s="124">
        <f>SUM(K38/A33)</f>
        <v>0</v>
      </c>
    </row>
    <row r="40" spans="1:12" ht="15.6" customHeight="1" x14ac:dyDescent="0.3">
      <c r="A40" s="173" t="s">
        <v>92</v>
      </c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</row>
    <row r="41" spans="1:12" ht="15.6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 t="s">
        <v>89</v>
      </c>
      <c r="K41" s="1" t="s">
        <v>87</v>
      </c>
      <c r="L41" s="1" t="s">
        <v>88</v>
      </c>
    </row>
    <row r="42" spans="1:12" ht="15.6" customHeight="1" x14ac:dyDescent="0.3">
      <c r="A42" s="1"/>
      <c r="B42" s="2"/>
      <c r="C42" s="2"/>
      <c r="D42" s="3"/>
      <c r="E42" s="3"/>
      <c r="F42" s="3"/>
      <c r="G42" s="3"/>
      <c r="H42" s="3"/>
      <c r="I42" s="4" t="s">
        <v>31</v>
      </c>
      <c r="J42" s="133">
        <v>25000</v>
      </c>
      <c r="K42" s="5">
        <f>SUM(K44:K69)</f>
        <v>0</v>
      </c>
      <c r="L42" s="124">
        <f>SUM(K42/J42)</f>
        <v>0</v>
      </c>
    </row>
    <row r="43" spans="1:12" ht="15.6" customHeight="1" x14ac:dyDescent="0.3">
      <c r="A43" s="7" t="s">
        <v>90</v>
      </c>
      <c r="B43" s="8" t="s">
        <v>1</v>
      </c>
      <c r="C43" s="2" t="s">
        <v>0</v>
      </c>
      <c r="D43" s="2" t="s">
        <v>2</v>
      </c>
      <c r="E43" s="2" t="s">
        <v>9</v>
      </c>
      <c r="F43" s="2" t="s">
        <v>3</v>
      </c>
      <c r="G43" s="2" t="s">
        <v>4</v>
      </c>
      <c r="H43" s="2" t="s">
        <v>5</v>
      </c>
      <c r="I43" s="2" t="s">
        <v>9</v>
      </c>
      <c r="J43" s="2" t="s">
        <v>6</v>
      </c>
      <c r="K43" s="2" t="s">
        <v>7</v>
      </c>
      <c r="L43" s="2" t="s">
        <v>8</v>
      </c>
    </row>
    <row r="44" spans="1:12" ht="15.6" customHeight="1" x14ac:dyDescent="0.3">
      <c r="A44" s="10">
        <v>5000</v>
      </c>
      <c r="B44" s="11"/>
      <c r="C44" s="12"/>
      <c r="D44" s="13"/>
      <c r="E44" s="14"/>
      <c r="F44" s="15"/>
      <c r="G44" s="16"/>
      <c r="H44" s="17"/>
      <c r="I44" s="18"/>
      <c r="J44" s="19"/>
      <c r="K44" s="20"/>
      <c r="L44" s="21"/>
    </row>
    <row r="45" spans="1:12" ht="15.6" customHeight="1" x14ac:dyDescent="0.3">
      <c r="A45" s="10">
        <f>L44-K44</f>
        <v>0</v>
      </c>
      <c r="B45" s="11"/>
      <c r="C45" s="12"/>
      <c r="D45" s="13"/>
      <c r="E45" s="14"/>
      <c r="F45" s="15"/>
      <c r="G45" s="16"/>
      <c r="H45" s="17"/>
      <c r="I45" s="18"/>
      <c r="J45" s="19"/>
      <c r="K45" s="20"/>
      <c r="L45" s="21"/>
    </row>
    <row r="46" spans="1:12" ht="15.6" customHeight="1" x14ac:dyDescent="0.3">
      <c r="A46" s="10">
        <f>L45-K45</f>
        <v>0</v>
      </c>
      <c r="B46" s="11"/>
      <c r="C46" s="12"/>
      <c r="D46" s="23"/>
      <c r="E46" s="23"/>
      <c r="F46" s="24"/>
      <c r="G46" s="25"/>
      <c r="H46" s="17"/>
      <c r="I46" s="26"/>
      <c r="J46" s="19"/>
      <c r="K46" s="20"/>
      <c r="L46" s="27"/>
    </row>
    <row r="47" spans="1:12" ht="15.6" customHeight="1" x14ac:dyDescent="0.3">
      <c r="A47" s="10">
        <f>L46-K46</f>
        <v>0</v>
      </c>
      <c r="B47" s="11"/>
      <c r="C47" s="12"/>
      <c r="D47" s="23"/>
      <c r="E47" s="23"/>
      <c r="F47" s="24"/>
      <c r="G47" s="25"/>
      <c r="H47" s="17"/>
      <c r="I47" s="26"/>
      <c r="J47" s="19"/>
      <c r="K47" s="20"/>
      <c r="L47" s="27"/>
    </row>
    <row r="48" spans="1:12" ht="15.6" customHeight="1" x14ac:dyDescent="0.3">
      <c r="A48" s="10">
        <f>L47-K47</f>
        <v>0</v>
      </c>
      <c r="B48" s="11"/>
      <c r="C48" s="12"/>
      <c r="D48" s="23"/>
      <c r="E48" s="23"/>
      <c r="F48" s="24"/>
      <c r="G48" s="25"/>
      <c r="H48" s="17"/>
      <c r="I48" s="26"/>
      <c r="J48" s="19"/>
      <c r="K48" s="20"/>
      <c r="L48" s="27"/>
    </row>
    <row r="49" spans="1:12" ht="15.6" customHeight="1" x14ac:dyDescent="0.3">
      <c r="J49" s="123" t="s">
        <v>31</v>
      </c>
      <c r="K49" s="123">
        <f>SUM(K44:K48)</f>
        <v>0</v>
      </c>
      <c r="L49" s="124">
        <f>SUM(K49/A44)</f>
        <v>0</v>
      </c>
    </row>
    <row r="50" spans="1:12" ht="15.6" customHeight="1" x14ac:dyDescent="0.3">
      <c r="A50" s="7" t="s">
        <v>93</v>
      </c>
      <c r="B50" s="8" t="s">
        <v>1</v>
      </c>
      <c r="C50" s="2" t="s">
        <v>0</v>
      </c>
      <c r="D50" s="2" t="s">
        <v>2</v>
      </c>
      <c r="E50" s="2" t="s">
        <v>9</v>
      </c>
      <c r="F50" s="2" t="s">
        <v>3</v>
      </c>
      <c r="G50" s="2" t="s">
        <v>4</v>
      </c>
      <c r="H50" s="2" t="s">
        <v>5</v>
      </c>
      <c r="I50" s="2" t="s">
        <v>9</v>
      </c>
      <c r="J50" s="2" t="s">
        <v>6</v>
      </c>
      <c r="K50" s="2" t="s">
        <v>7</v>
      </c>
      <c r="L50" s="2" t="s">
        <v>8</v>
      </c>
    </row>
    <row r="51" spans="1:12" ht="15.6" customHeight="1" x14ac:dyDescent="0.3">
      <c r="A51" s="10">
        <v>5000</v>
      </c>
      <c r="B51" s="11"/>
      <c r="C51" s="12"/>
      <c r="D51" s="13"/>
      <c r="E51" s="14"/>
      <c r="F51" s="15"/>
      <c r="G51" s="16"/>
      <c r="H51" s="17"/>
      <c r="I51" s="18"/>
      <c r="J51" s="19"/>
      <c r="K51" s="20"/>
      <c r="L51" s="21"/>
    </row>
    <row r="52" spans="1:12" ht="15.6" customHeight="1" x14ac:dyDescent="0.3">
      <c r="A52" s="10">
        <f>L51-K51</f>
        <v>0</v>
      </c>
      <c r="B52" s="11"/>
      <c r="C52" s="12"/>
      <c r="D52" s="13"/>
      <c r="E52" s="14"/>
      <c r="F52" s="15"/>
      <c r="G52" s="25"/>
      <c r="H52" s="17"/>
      <c r="I52" s="26"/>
      <c r="J52" s="31"/>
      <c r="K52" s="32"/>
      <c r="L52" s="27"/>
    </row>
    <row r="53" spans="1:12" ht="15.6" customHeight="1" x14ac:dyDescent="0.3">
      <c r="A53" s="10">
        <f>L52-K52</f>
        <v>0</v>
      </c>
      <c r="B53" s="11"/>
      <c r="C53" s="12"/>
      <c r="D53" s="127"/>
      <c r="E53" s="23"/>
      <c r="F53" s="24"/>
      <c r="G53" s="25"/>
      <c r="H53" s="17"/>
      <c r="I53" s="26"/>
      <c r="J53" s="31"/>
      <c r="K53" s="32"/>
      <c r="L53" s="27"/>
    </row>
    <row r="54" spans="1:12" ht="15.6" customHeight="1" x14ac:dyDescent="0.3">
      <c r="A54" s="10">
        <f>L53-K53</f>
        <v>0</v>
      </c>
      <c r="B54" s="11"/>
      <c r="C54" s="12"/>
      <c r="D54" s="127"/>
      <c r="E54" s="23"/>
      <c r="F54" s="24"/>
      <c r="G54" s="25"/>
      <c r="H54" s="17"/>
      <c r="I54" s="26"/>
      <c r="J54" s="31"/>
      <c r="K54" s="32"/>
      <c r="L54" s="27"/>
    </row>
    <row r="55" spans="1:12" ht="15.6" customHeight="1" x14ac:dyDescent="0.3">
      <c r="A55" s="10">
        <f>L54-K54</f>
        <v>0</v>
      </c>
      <c r="B55" s="11"/>
      <c r="C55" s="12"/>
      <c r="D55" s="127"/>
      <c r="E55" s="23"/>
      <c r="F55" s="24"/>
      <c r="G55" s="25"/>
      <c r="H55" s="17"/>
      <c r="I55" s="26"/>
      <c r="J55" s="31"/>
      <c r="K55" s="32"/>
      <c r="L55" s="27"/>
    </row>
    <row r="56" spans="1:12" ht="15.6" customHeight="1" x14ac:dyDescent="0.3">
      <c r="J56" s="123" t="s">
        <v>31</v>
      </c>
      <c r="K56" s="123">
        <f>SUM(K51:K55)</f>
        <v>0</v>
      </c>
      <c r="L56" s="124">
        <f>SUM(K56/A51)</f>
        <v>0</v>
      </c>
    </row>
    <row r="57" spans="1:12" ht="15.6" customHeight="1" x14ac:dyDescent="0.3">
      <c r="A57" s="7" t="s">
        <v>94</v>
      </c>
      <c r="B57" s="8" t="s">
        <v>1</v>
      </c>
      <c r="C57" s="2" t="s">
        <v>0</v>
      </c>
      <c r="D57" s="2" t="s">
        <v>2</v>
      </c>
      <c r="E57" s="2" t="s">
        <v>9</v>
      </c>
      <c r="F57" s="2" t="s">
        <v>3</v>
      </c>
      <c r="G57" s="2" t="s">
        <v>4</v>
      </c>
      <c r="H57" s="2" t="s">
        <v>5</v>
      </c>
      <c r="I57" s="2" t="s">
        <v>9</v>
      </c>
      <c r="J57" s="2" t="s">
        <v>6</v>
      </c>
      <c r="K57" s="2" t="s">
        <v>7</v>
      </c>
      <c r="L57" s="2" t="s">
        <v>8</v>
      </c>
    </row>
    <row r="58" spans="1:12" ht="15.6" customHeight="1" x14ac:dyDescent="0.3">
      <c r="A58" s="22">
        <v>5000</v>
      </c>
      <c r="B58" s="11"/>
      <c r="C58" s="12"/>
      <c r="D58" s="13"/>
      <c r="E58" s="14"/>
      <c r="F58" s="15"/>
      <c r="G58" s="16"/>
      <c r="H58" s="17"/>
      <c r="I58" s="18"/>
      <c r="J58" s="19"/>
      <c r="K58" s="20"/>
      <c r="L58" s="21"/>
    </row>
    <row r="59" spans="1:12" ht="15.6" customHeight="1" x14ac:dyDescent="0.3">
      <c r="A59" s="10">
        <f>L58-K58</f>
        <v>0</v>
      </c>
      <c r="B59" s="11"/>
      <c r="C59" s="12"/>
      <c r="D59" s="13"/>
      <c r="E59" s="14"/>
      <c r="F59" s="15"/>
      <c r="G59" s="16"/>
      <c r="H59" s="17"/>
      <c r="I59" s="18"/>
      <c r="J59" s="19"/>
      <c r="K59" s="20"/>
      <c r="L59" s="21"/>
    </row>
    <row r="60" spans="1:12" ht="15.6" customHeight="1" x14ac:dyDescent="0.3">
      <c r="A60" s="22"/>
      <c r="B60" s="11"/>
      <c r="C60" s="12"/>
      <c r="D60" s="23"/>
      <c r="E60" s="23"/>
      <c r="F60" s="24"/>
      <c r="G60" s="25"/>
      <c r="H60" s="17"/>
      <c r="I60" s="26"/>
      <c r="J60" s="19"/>
      <c r="K60" s="20"/>
      <c r="L60" s="27"/>
    </row>
    <row r="61" spans="1:12" ht="15.6" customHeight="1" x14ac:dyDescent="0.3">
      <c r="A61" s="10"/>
      <c r="B61" s="11"/>
      <c r="C61" s="12"/>
      <c r="D61" s="23"/>
      <c r="E61" s="23"/>
      <c r="F61" s="24"/>
      <c r="G61" s="25"/>
      <c r="H61" s="17"/>
      <c r="I61" s="26"/>
      <c r="J61" s="19"/>
      <c r="K61" s="20"/>
      <c r="L61" s="27"/>
    </row>
    <row r="62" spans="1:12" ht="15.6" customHeight="1" x14ac:dyDescent="0.3">
      <c r="A62" s="10"/>
      <c r="B62" s="11"/>
      <c r="C62" s="12"/>
      <c r="D62" s="23"/>
      <c r="E62" s="23"/>
      <c r="F62" s="24"/>
      <c r="G62" s="25"/>
      <c r="H62" s="17"/>
      <c r="I62" s="26"/>
      <c r="J62" s="19"/>
      <c r="K62" s="20"/>
      <c r="L62" s="27"/>
    </row>
    <row r="63" spans="1:12" ht="15.6" customHeight="1" x14ac:dyDescent="0.3">
      <c r="J63" s="123" t="s">
        <v>31</v>
      </c>
      <c r="K63" s="123">
        <f>SUM(K58:K62)</f>
        <v>0</v>
      </c>
      <c r="L63" s="124">
        <f>SUM(K63/A58)</f>
        <v>0</v>
      </c>
    </row>
    <row r="64" spans="1:12" ht="15.6" customHeight="1" x14ac:dyDescent="0.3">
      <c r="A64" s="7" t="s">
        <v>95</v>
      </c>
      <c r="B64" s="8" t="s">
        <v>1</v>
      </c>
      <c r="C64" s="2" t="s">
        <v>0</v>
      </c>
      <c r="D64" s="2" t="s">
        <v>2</v>
      </c>
      <c r="E64" s="2" t="s">
        <v>9</v>
      </c>
      <c r="F64" s="2" t="s">
        <v>3</v>
      </c>
      <c r="G64" s="2" t="s">
        <v>4</v>
      </c>
      <c r="H64" s="2" t="s">
        <v>5</v>
      </c>
      <c r="I64" s="2" t="s">
        <v>9</v>
      </c>
      <c r="J64" s="2" t="s">
        <v>6</v>
      </c>
      <c r="K64" s="2" t="s">
        <v>7</v>
      </c>
      <c r="L64" s="2" t="s">
        <v>8</v>
      </c>
    </row>
    <row r="65" spans="1:12" ht="15.6" customHeight="1" x14ac:dyDescent="0.3">
      <c r="A65" s="10">
        <v>5000</v>
      </c>
      <c r="B65" s="11"/>
      <c r="C65" s="12"/>
      <c r="D65" s="13"/>
      <c r="E65" s="14"/>
      <c r="F65" s="15"/>
      <c r="G65" s="16"/>
      <c r="H65" s="17"/>
      <c r="I65" s="18"/>
      <c r="J65" s="19"/>
      <c r="K65" s="20"/>
      <c r="L65" s="21"/>
    </row>
    <row r="66" spans="1:12" ht="15.6" customHeight="1" x14ac:dyDescent="0.3">
      <c r="A66" s="10">
        <f>L65-K65</f>
        <v>0</v>
      </c>
      <c r="B66" s="11"/>
      <c r="C66" s="12"/>
      <c r="D66" s="30"/>
      <c r="E66" s="14"/>
      <c r="F66" s="15"/>
      <c r="G66" s="25"/>
      <c r="H66" s="17"/>
      <c r="I66" s="26"/>
      <c r="J66" s="31"/>
      <c r="K66" s="32"/>
      <c r="L66" s="27"/>
    </row>
    <row r="67" spans="1:12" ht="15.6" customHeight="1" x14ac:dyDescent="0.3">
      <c r="A67" s="22"/>
      <c r="B67" s="11"/>
      <c r="C67" s="12"/>
      <c r="D67" s="23"/>
      <c r="E67" s="23"/>
      <c r="F67" s="24"/>
      <c r="G67" s="25"/>
      <c r="H67" s="17"/>
      <c r="I67" s="26"/>
      <c r="J67" s="31"/>
      <c r="K67" s="32"/>
      <c r="L67" s="27"/>
    </row>
    <row r="68" spans="1:12" ht="15.6" customHeight="1" x14ac:dyDescent="0.3">
      <c r="A68" s="22"/>
      <c r="B68" s="11"/>
      <c r="C68" s="12"/>
      <c r="D68" s="23"/>
      <c r="E68" s="23"/>
      <c r="F68" s="24"/>
      <c r="G68" s="25"/>
      <c r="H68" s="17"/>
      <c r="I68" s="26"/>
      <c r="J68" s="31"/>
      <c r="K68" s="32"/>
      <c r="L68" s="27"/>
    </row>
    <row r="69" spans="1:12" ht="15.6" customHeight="1" x14ac:dyDescent="0.3">
      <c r="A69" s="22"/>
      <c r="B69" s="11"/>
      <c r="C69" s="12"/>
      <c r="D69" s="23"/>
      <c r="E69" s="23"/>
      <c r="F69" s="24"/>
      <c r="G69" s="25"/>
      <c r="H69" s="17"/>
      <c r="I69" s="26"/>
      <c r="J69" s="31"/>
      <c r="K69" s="32"/>
      <c r="L69" s="27"/>
    </row>
    <row r="70" spans="1:12" ht="15.6" customHeight="1" x14ac:dyDescent="0.3">
      <c r="J70" s="123" t="s">
        <v>31</v>
      </c>
      <c r="K70" s="123">
        <f>SUM(K65:K69)</f>
        <v>0</v>
      </c>
      <c r="L70" s="124">
        <f>SUM(K70/A65)</f>
        <v>0</v>
      </c>
    </row>
    <row r="71" spans="1:12" ht="15.6" customHeight="1" x14ac:dyDescent="0.3">
      <c r="A71" s="7" t="s">
        <v>96</v>
      </c>
      <c r="B71" s="8" t="s">
        <v>1</v>
      </c>
      <c r="C71" s="2" t="s">
        <v>0</v>
      </c>
      <c r="D71" s="2" t="s">
        <v>2</v>
      </c>
      <c r="E71" s="2" t="s">
        <v>9</v>
      </c>
      <c r="F71" s="2" t="s">
        <v>3</v>
      </c>
      <c r="G71" s="2" t="s">
        <v>4</v>
      </c>
      <c r="H71" s="2" t="s">
        <v>5</v>
      </c>
      <c r="I71" s="2" t="s">
        <v>9</v>
      </c>
      <c r="J71" s="2" t="s">
        <v>6</v>
      </c>
      <c r="K71" s="2" t="s">
        <v>7</v>
      </c>
      <c r="L71" s="2" t="s">
        <v>8</v>
      </c>
    </row>
    <row r="72" spans="1:12" ht="15.6" customHeight="1" x14ac:dyDescent="0.3">
      <c r="A72" s="10">
        <v>5000</v>
      </c>
      <c r="B72" s="11"/>
      <c r="C72" s="12"/>
      <c r="D72" s="13"/>
      <c r="E72" s="14"/>
      <c r="F72" s="15"/>
      <c r="G72" s="16"/>
      <c r="H72" s="17"/>
      <c r="I72" s="18"/>
      <c r="J72" s="19"/>
      <c r="K72" s="20"/>
      <c r="L72" s="21">
        <f>A72+K72</f>
        <v>5000</v>
      </c>
    </row>
    <row r="73" spans="1:12" ht="15.6" customHeight="1" x14ac:dyDescent="0.3">
      <c r="A73" s="10">
        <f>L72-K72</f>
        <v>5000</v>
      </c>
      <c r="B73" s="11"/>
      <c r="C73" s="12"/>
      <c r="D73" s="13"/>
      <c r="E73" s="14"/>
      <c r="F73" s="15"/>
      <c r="G73" s="16"/>
      <c r="H73" s="17"/>
      <c r="I73" s="18"/>
      <c r="J73" s="19"/>
      <c r="K73" s="20"/>
      <c r="L73" s="21"/>
    </row>
    <row r="74" spans="1:12" ht="15.6" customHeight="1" x14ac:dyDescent="0.3">
      <c r="A74" s="22"/>
      <c r="B74" s="11"/>
      <c r="C74" s="12"/>
      <c r="D74" s="23"/>
      <c r="E74" s="23"/>
      <c r="F74" s="24"/>
      <c r="G74" s="25"/>
      <c r="H74" s="17"/>
      <c r="I74" s="26"/>
      <c r="J74" s="19"/>
      <c r="K74" s="20"/>
      <c r="L74" s="27"/>
    </row>
    <row r="75" spans="1:12" ht="15.6" customHeight="1" x14ac:dyDescent="0.3">
      <c r="A75" s="10"/>
      <c r="B75" s="11"/>
      <c r="C75" s="12"/>
      <c r="D75" s="23"/>
      <c r="E75" s="23"/>
      <c r="F75" s="24"/>
      <c r="G75" s="25"/>
      <c r="H75" s="17"/>
      <c r="I75" s="26"/>
      <c r="J75" s="19"/>
      <c r="K75" s="20"/>
      <c r="L75" s="27"/>
    </row>
    <row r="76" spans="1:12" ht="15.6" customHeight="1" x14ac:dyDescent="0.3">
      <c r="A76" s="10"/>
      <c r="B76" s="11"/>
      <c r="C76" s="12"/>
      <c r="D76" s="23"/>
      <c r="E76" s="23"/>
      <c r="F76" s="24"/>
      <c r="G76" s="25"/>
      <c r="H76" s="17"/>
      <c r="I76" s="26"/>
      <c r="J76" s="19"/>
      <c r="K76" s="20"/>
      <c r="L76" s="27"/>
    </row>
    <row r="77" spans="1:12" ht="15.6" customHeight="1" x14ac:dyDescent="0.3">
      <c r="J77" s="123" t="s">
        <v>31</v>
      </c>
      <c r="K77" s="123">
        <f>SUM(K72:K76)</f>
        <v>0</v>
      </c>
      <c r="L77" s="124">
        <f>SUM(K77/A72)</f>
        <v>0</v>
      </c>
    </row>
  </sheetData>
  <mergeCells count="2">
    <mergeCell ref="A1:L1"/>
    <mergeCell ref="A40:L40"/>
  </mergeCells>
  <pageMargins left="0" right="0" top="0" bottom="0" header="0" footer="0"/>
  <pageSetup paperSize="9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BREAKDOWN</vt:lpstr>
      <vt:lpstr>PILLAR</vt:lpstr>
      <vt:lpstr>MONITOR</vt:lpstr>
      <vt:lpstr>ACTION</vt:lpstr>
      <vt:lpstr>TRADE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WW</cp:lastModifiedBy>
  <cp:lastPrinted>2019-05-19T04:35:02Z</cp:lastPrinted>
  <dcterms:created xsi:type="dcterms:W3CDTF">2018-04-26T12:15:56Z</dcterms:created>
  <dcterms:modified xsi:type="dcterms:W3CDTF">2019-07-12T20:47:46Z</dcterms:modified>
</cp:coreProperties>
</file>