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mor\Desktop\impedance\"/>
    </mc:Choice>
  </mc:AlternateContent>
  <bookViews>
    <workbookView xWindow="0" yWindow="0" windowWidth="19200" windowHeight="6970" activeTab="2"/>
  </bookViews>
  <sheets>
    <sheet name="入力" sheetId="1" r:id="rId1"/>
    <sheet name="Sheet2" sheetId="2" r:id="rId2"/>
    <sheet name="整理" sheetId="3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3" l="1"/>
  <c r="Q4" i="3"/>
  <c r="I4" i="3"/>
  <c r="O4" i="3"/>
  <c r="Q6" i="3"/>
  <c r="R6" i="3" s="1"/>
  <c r="O6" i="3"/>
  <c r="Q5" i="3"/>
  <c r="R5" i="3" s="1"/>
  <c r="O8" i="3"/>
  <c r="O5" i="3"/>
  <c r="O17" i="3"/>
  <c r="O16" i="3"/>
  <c r="O15" i="3"/>
  <c r="O14" i="3"/>
  <c r="O13" i="3"/>
  <c r="O12" i="3"/>
  <c r="O11" i="3"/>
  <c r="O10" i="3"/>
  <c r="O9" i="3"/>
  <c r="O3" i="3"/>
  <c r="O7" i="3"/>
  <c r="I17" i="3"/>
  <c r="I16" i="3"/>
  <c r="I15" i="3"/>
  <c r="I14" i="3"/>
  <c r="I13" i="3"/>
  <c r="I12" i="3"/>
  <c r="I11" i="3"/>
  <c r="I10" i="3"/>
  <c r="I9" i="3"/>
  <c r="I8" i="3"/>
  <c r="I3" i="3"/>
  <c r="I5" i="3"/>
  <c r="I6" i="3"/>
  <c r="I7" i="3"/>
  <c r="R11" i="3"/>
  <c r="R10" i="3"/>
  <c r="Q17" i="3"/>
  <c r="R17" i="3" s="1"/>
  <c r="Q16" i="3"/>
  <c r="R16" i="3" s="1"/>
  <c r="Q15" i="3"/>
  <c r="R15" i="3" s="1"/>
  <c r="Q14" i="3"/>
  <c r="R14" i="3" s="1"/>
  <c r="Q13" i="3"/>
  <c r="R13" i="3" s="1"/>
  <c r="Q12" i="3"/>
  <c r="R12" i="3" s="1"/>
  <c r="Q11" i="3"/>
  <c r="Q10" i="3"/>
  <c r="Q9" i="3"/>
  <c r="R9" i="3" s="1"/>
  <c r="Q8" i="3"/>
  <c r="R8" i="3" s="1"/>
  <c r="D92" i="1" l="1"/>
  <c r="F92" i="1" s="1"/>
  <c r="D85" i="1"/>
  <c r="F85" i="1" s="1"/>
  <c r="D78" i="1" l="1"/>
  <c r="F78" i="1" s="1"/>
  <c r="F71" i="1"/>
  <c r="D71" i="1"/>
  <c r="B64" i="1" l="1"/>
  <c r="B65" i="1" s="1"/>
  <c r="B57" i="1"/>
  <c r="B56" i="1"/>
  <c r="F34" i="1" l="1"/>
  <c r="D34" i="1"/>
  <c r="F48" i="1"/>
  <c r="D48" i="1"/>
  <c r="F41" i="1"/>
  <c r="D41" i="1"/>
  <c r="F26" i="1" l="1"/>
  <c r="C26" i="1"/>
  <c r="C25" i="1" l="1"/>
  <c r="F25" i="1" s="1"/>
  <c r="G32" i="1"/>
  <c r="G33" i="1"/>
  <c r="P8" i="2"/>
  <c r="Q8" i="2" s="1"/>
  <c r="M8" i="2"/>
  <c r="L8" i="2"/>
  <c r="O8" i="2" s="1"/>
  <c r="R8" i="2" s="1"/>
  <c r="I8" i="2"/>
  <c r="J8" i="2" s="1"/>
  <c r="I17" i="2"/>
  <c r="H16" i="2"/>
  <c r="Q7" i="2"/>
  <c r="P7" i="2"/>
  <c r="M7" i="2"/>
  <c r="L7" i="2"/>
  <c r="N7" i="2" s="1"/>
  <c r="I7" i="2"/>
  <c r="J7" i="2" s="1"/>
  <c r="K12" i="2"/>
  <c r="J11" i="2"/>
  <c r="R6" i="2"/>
  <c r="Q6" i="2"/>
  <c r="P6" i="2"/>
  <c r="O6" i="2"/>
  <c r="N6" i="2"/>
  <c r="M6" i="2"/>
  <c r="J6" i="2"/>
  <c r="I6" i="2"/>
  <c r="L6" i="2"/>
  <c r="F2" i="2"/>
  <c r="N8" i="2" l="1"/>
  <c r="O7" i="2"/>
  <c r="R7" i="2" s="1"/>
</calcChain>
</file>

<file path=xl/sharedStrings.xml><?xml version="1.0" encoding="utf-8"?>
<sst xmlns="http://schemas.openxmlformats.org/spreadsheetml/2006/main" count="199" uniqueCount="135">
  <si>
    <t>name</t>
    <phoneticPr fontId="1"/>
  </si>
  <si>
    <t>h615</t>
    <phoneticPr fontId="1"/>
  </si>
  <si>
    <t>m[g]</t>
    <phoneticPr fontId="1"/>
  </si>
  <si>
    <t>D[mm]</t>
    <phoneticPr fontId="1"/>
  </si>
  <si>
    <t>h[mm]</t>
    <phoneticPr fontId="1"/>
  </si>
  <si>
    <t>smp2</t>
    <phoneticPr fontId="1"/>
  </si>
  <si>
    <t>smp2 12/29</t>
    <phoneticPr fontId="1"/>
  </si>
  <si>
    <t>name</t>
    <phoneticPr fontId="1"/>
  </si>
  <si>
    <t>smp1 12/29</t>
    <phoneticPr fontId="1"/>
  </si>
  <si>
    <t>D</t>
    <phoneticPr fontId="1"/>
  </si>
  <si>
    <t>h</t>
    <phoneticPr fontId="1"/>
  </si>
  <si>
    <t>m</t>
    <phoneticPr fontId="2"/>
  </si>
  <si>
    <t>表面が電極に付着して剥離。片側だけ粒粒がみられる</t>
    <rPh sb="0" eb="2">
      <t>ヒョウメン</t>
    </rPh>
    <rPh sb="3" eb="5">
      <t>デンキョク</t>
    </rPh>
    <rPh sb="6" eb="8">
      <t>フチャク</t>
    </rPh>
    <rPh sb="10" eb="12">
      <t>ハクリ</t>
    </rPh>
    <rPh sb="13" eb="15">
      <t>カタガワ</t>
    </rPh>
    <rPh sb="17" eb="19">
      <t>ツブツブ</t>
    </rPh>
    <phoneticPr fontId="2"/>
  </si>
  <si>
    <t>D</t>
    <phoneticPr fontId="2"/>
  </si>
  <si>
    <t>h</t>
    <phoneticPr fontId="2"/>
  </si>
  <si>
    <t>ID</t>
    <phoneticPr fontId="1"/>
  </si>
  <si>
    <t>name</t>
    <phoneticPr fontId="1"/>
  </si>
  <si>
    <t>year</t>
    <phoneticPr fontId="1"/>
  </si>
  <si>
    <t>month</t>
    <phoneticPr fontId="1"/>
  </si>
  <si>
    <t>day</t>
    <phoneticPr fontId="1"/>
  </si>
  <si>
    <t>h615</t>
    <phoneticPr fontId="1"/>
  </si>
  <si>
    <t>m</t>
    <phoneticPr fontId="1"/>
  </si>
  <si>
    <t>[g]</t>
    <phoneticPr fontId="1"/>
  </si>
  <si>
    <t>D</t>
    <phoneticPr fontId="1"/>
  </si>
  <si>
    <t>[mm]</t>
    <phoneticPr fontId="1"/>
  </si>
  <si>
    <t>h</t>
    <phoneticPr fontId="1"/>
  </si>
  <si>
    <t>wet</t>
    <phoneticPr fontId="1"/>
  </si>
  <si>
    <t>dry</t>
    <phoneticPr fontId="1"/>
  </si>
  <si>
    <t>m</t>
    <phoneticPr fontId="1"/>
  </si>
  <si>
    <t>[g]</t>
    <phoneticPr fontId="1"/>
  </si>
  <si>
    <t>water</t>
    <phoneticPr fontId="1"/>
  </si>
  <si>
    <t>m</t>
    <phoneticPr fontId="1"/>
  </si>
  <si>
    <t>V</t>
    <phoneticPr fontId="1"/>
  </si>
  <si>
    <t>[mm3]</t>
    <phoneticPr fontId="1"/>
  </si>
  <si>
    <t>volume</t>
    <phoneticPr fontId="1"/>
  </si>
  <si>
    <t>density</t>
    <phoneticPr fontId="1"/>
  </si>
  <si>
    <t>[g/cm^3]</t>
    <phoneticPr fontId="1"/>
  </si>
  <si>
    <t>dry density</t>
    <phoneticPr fontId="1"/>
  </si>
  <si>
    <t>water content</t>
    <phoneticPr fontId="1"/>
  </si>
  <si>
    <t>Vw</t>
    <phoneticPr fontId="1"/>
  </si>
  <si>
    <t>[mm3]</t>
    <phoneticPr fontId="1"/>
  </si>
  <si>
    <t>Vs</t>
    <phoneticPr fontId="1"/>
  </si>
  <si>
    <t>[mm3]</t>
    <phoneticPr fontId="1"/>
  </si>
  <si>
    <t>n</t>
    <phoneticPr fontId="1"/>
  </si>
  <si>
    <t>porosity</t>
    <phoneticPr fontId="1"/>
  </si>
  <si>
    <t>saturation</t>
    <phoneticPr fontId="1"/>
  </si>
  <si>
    <t>Sr</t>
    <phoneticPr fontId="1"/>
  </si>
  <si>
    <t>[%]</t>
    <phoneticPr fontId="1"/>
  </si>
  <si>
    <t>w</t>
    <phoneticPr fontId="1"/>
  </si>
  <si>
    <t>[%]</t>
    <phoneticPr fontId="1"/>
  </si>
  <si>
    <t>smp1</t>
    <phoneticPr fontId="1"/>
  </si>
  <si>
    <t>29.23,29.25,29.21mm</t>
  </si>
  <si>
    <t xml:space="preserve">　厚み： 8.93,8.82, 9.13,9.10mm </t>
  </si>
  <si>
    <t>wet</t>
    <phoneticPr fontId="1"/>
  </si>
  <si>
    <t>m=11.57g</t>
  </si>
  <si>
    <t xml:space="preserve">  D=29.25,29.24,29.27,29.21mm</t>
  </si>
  <si>
    <t xml:space="preserve">  h=9.31,8.66,9.29,8.86, 8.72mm</t>
  </si>
  <si>
    <t>name</t>
    <phoneticPr fontId="1"/>
  </si>
  <si>
    <t>1/27 参照試料</t>
    <rPh sb="5" eb="7">
      <t>サンショウ</t>
    </rPh>
    <rPh sb="7" eb="9">
      <t>シリョウ</t>
    </rPh>
    <phoneticPr fontId="1"/>
  </si>
  <si>
    <t>m</t>
    <phoneticPr fontId="1"/>
  </si>
  <si>
    <t>D</t>
    <phoneticPr fontId="1"/>
  </si>
  <si>
    <t>h</t>
    <phoneticPr fontId="1"/>
  </si>
  <si>
    <t>平均</t>
    <rPh sb="0" eb="2">
      <t>ヘイキン</t>
    </rPh>
    <phoneticPr fontId="1"/>
  </si>
  <si>
    <t>←乾燥前</t>
    <rPh sb="1" eb="3">
      <t>カンソウ</t>
    </rPh>
    <rPh sb="3" eb="4">
      <t>マエ</t>
    </rPh>
    <phoneticPr fontId="1"/>
  </si>
  <si>
    <t>m</t>
    <phoneticPr fontId="1"/>
  </si>
  <si>
    <t>m(dry)</t>
    <phoneticPr fontId="1"/>
  </si>
  <si>
    <t>2021/1/28, 11:06</t>
    <phoneticPr fontId="1"/>
  </si>
  <si>
    <t>m(dry)</t>
    <phoneticPr fontId="1"/>
  </si>
  <si>
    <t>2021/1/28, 17:30</t>
    <phoneticPr fontId="1"/>
  </si>
  <si>
    <t>name</t>
    <phoneticPr fontId="1"/>
  </si>
  <si>
    <t>m</t>
    <phoneticPr fontId="1"/>
  </si>
  <si>
    <t>D</t>
    <phoneticPr fontId="1"/>
  </si>
  <si>
    <t>h</t>
    <phoneticPr fontId="1"/>
  </si>
  <si>
    <t>1/28 参照試料</t>
    <rPh sb="5" eb="7">
      <t>サンショウ</t>
    </rPh>
    <rPh sb="7" eb="9">
      <t>シリョウ</t>
    </rPh>
    <phoneticPr fontId="1"/>
  </si>
  <si>
    <t>m</t>
    <phoneticPr fontId="1"/>
  </si>
  <si>
    <t>D</t>
    <phoneticPr fontId="1"/>
  </si>
  <si>
    <t>h</t>
    <phoneticPr fontId="1"/>
  </si>
  <si>
    <t>20201/1/29,10:00</t>
    <phoneticPr fontId="1"/>
  </si>
  <si>
    <t>m(dry)</t>
    <phoneticPr fontId="1"/>
  </si>
  <si>
    <t>1/29,10:00</t>
    <phoneticPr fontId="1"/>
  </si>
  <si>
    <t>m(dry)</t>
    <phoneticPr fontId="1"/>
  </si>
  <si>
    <t>1/29,10:00</t>
    <phoneticPr fontId="1"/>
  </si>
  <si>
    <t>w</t>
    <phoneticPr fontId="1"/>
  </si>
  <si>
    <t>w</t>
    <phoneticPr fontId="1"/>
  </si>
  <si>
    <t>name</t>
    <phoneticPr fontId="1"/>
  </si>
  <si>
    <t>m</t>
    <phoneticPr fontId="1"/>
  </si>
  <si>
    <t>D</t>
    <phoneticPr fontId="1"/>
  </si>
  <si>
    <t>h</t>
    <phoneticPr fontId="1"/>
  </si>
  <si>
    <t>2021/1/29, 参照試料</t>
    <rPh sb="11" eb="13">
      <t>サンショウ</t>
    </rPh>
    <rPh sb="13" eb="15">
      <t>シリョウ</t>
    </rPh>
    <phoneticPr fontId="1"/>
  </si>
  <si>
    <t>1/29,24:00</t>
    <phoneticPr fontId="1"/>
  </si>
  <si>
    <t>2021/1/29.24:00</t>
    <phoneticPr fontId="1"/>
  </si>
  <si>
    <t>1/29,24:00</t>
    <phoneticPr fontId="1"/>
  </si>
  <si>
    <t>m(dry)</t>
    <phoneticPr fontId="1"/>
  </si>
  <si>
    <t>m(water)</t>
    <phoneticPr fontId="1"/>
  </si>
  <si>
    <t>w</t>
    <phoneticPr fontId="1"/>
  </si>
  <si>
    <t>name</t>
    <phoneticPr fontId="1"/>
  </si>
  <si>
    <t>m</t>
    <phoneticPr fontId="1"/>
  </si>
  <si>
    <t>D</t>
    <phoneticPr fontId="1"/>
  </si>
  <si>
    <t>h</t>
    <phoneticPr fontId="1"/>
  </si>
  <si>
    <t>m(dry)</t>
    <phoneticPr fontId="1"/>
  </si>
  <si>
    <t>(参照)</t>
    <rPh sb="1" eb="3">
      <t>サンショウ</t>
    </rPh>
    <phoneticPr fontId="1"/>
  </si>
  <si>
    <t>m(water)</t>
    <phoneticPr fontId="1"/>
  </si>
  <si>
    <t>w</t>
    <phoneticPr fontId="1"/>
  </si>
  <si>
    <t>参照</t>
    <rPh sb="0" eb="2">
      <t>サンショウ</t>
    </rPh>
    <phoneticPr fontId="1"/>
  </si>
  <si>
    <t>2/2,17:30</t>
    <phoneticPr fontId="1"/>
  </si>
  <si>
    <t>ID</t>
    <phoneticPr fontId="1"/>
  </si>
  <si>
    <t>year</t>
    <phoneticPr fontId="1"/>
  </si>
  <si>
    <t>D [mm]</t>
    <phoneticPr fontId="1"/>
  </si>
  <si>
    <t>m_dry[g]</t>
    <phoneticPr fontId="1"/>
  </si>
  <si>
    <t>m_wet [g]</t>
    <phoneticPr fontId="1"/>
  </si>
  <si>
    <t>m_water[g]</t>
    <phoneticPr fontId="1"/>
  </si>
  <si>
    <t>water content [%]</t>
    <phoneticPr fontId="1"/>
  </si>
  <si>
    <t>date</t>
    <phoneticPr fontId="1"/>
  </si>
  <si>
    <t>h615</t>
    <phoneticPr fontId="1"/>
  </si>
  <si>
    <t>smp1</t>
    <phoneticPr fontId="1"/>
  </si>
  <si>
    <t>w20</t>
    <phoneticPr fontId="1"/>
  </si>
  <si>
    <t>memo</t>
    <phoneticPr fontId="1"/>
  </si>
  <si>
    <t>m_dry=9.49,9.48,9.47とばらつきあり</t>
    <phoneticPr fontId="1"/>
  </si>
  <si>
    <t>m_dry=9.39のデータもあり</t>
    <phoneticPr fontId="1"/>
  </si>
  <si>
    <t>w15</t>
    <phoneticPr fontId="1"/>
  </si>
  <si>
    <t>m_dry=9.23のデータもあり</t>
    <phoneticPr fontId="1"/>
  </si>
  <si>
    <t>w15参照</t>
    <rPh sb="3" eb="5">
      <t>サンショウ</t>
    </rPh>
    <phoneticPr fontId="1"/>
  </si>
  <si>
    <t>m_dry=9.68のデータもあり</t>
    <phoneticPr fontId="1"/>
  </si>
  <si>
    <t>w25</t>
    <phoneticPr fontId="1"/>
  </si>
  <si>
    <t>w25参照</t>
    <rPh sb="3" eb="5">
      <t>サンショウ</t>
    </rPh>
    <phoneticPr fontId="1"/>
  </si>
  <si>
    <t>w20参照</t>
    <rPh sb="3" eb="5">
      <t>サンショウ</t>
    </rPh>
    <phoneticPr fontId="1"/>
  </si>
  <si>
    <t>m_dry=9.51データもあり</t>
    <phoneticPr fontId="1"/>
  </si>
  <si>
    <t>w22参照</t>
    <rPh sb="3" eb="5">
      <t>サンショウ</t>
    </rPh>
    <phoneticPr fontId="1"/>
  </si>
  <si>
    <t>w22</t>
    <phoneticPr fontId="1"/>
  </si>
  <si>
    <t>w17.5</t>
    <phoneticPr fontId="1"/>
  </si>
  <si>
    <t>w17.5参照</t>
    <rPh sb="5" eb="7">
      <t>サンショウ</t>
    </rPh>
    <phoneticPr fontId="1"/>
  </si>
  <si>
    <t>mean</t>
    <phoneticPr fontId="1"/>
  </si>
  <si>
    <t>mean</t>
    <phoneticPr fontId="1"/>
  </si>
  <si>
    <t>smp2</t>
    <phoneticPr fontId="1"/>
  </si>
  <si>
    <t>smp2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</si>
</sst>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4" fontId="0" fillId="0" borderId="0" xfId="0" applyNumberFormat="1">
      <alignment vertical="center"/>
    </xf>
    <xf numFmtId="56" fontId="0" fillId="0" borderId="0" xfId="0" applyNumberFormat="1">
      <alignment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56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9" fontId="4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19" workbookViewId="0">
      <selection activeCell="C7" sqref="C7"/>
    </sheetView>
  </sheetViews>
  <sheetFormatPr defaultRowHeight="18" x14ac:dyDescent="0.55000000000000004"/>
  <cols>
    <col min="2" max="2" width="9" bestFit="1" customWidth="1"/>
    <col min="3" max="3" width="10" bestFit="1" customWidth="1"/>
    <col min="4" max="4" width="17.75" customWidth="1"/>
  </cols>
  <sheetData>
    <row r="1" spans="1:6" x14ac:dyDescent="0.55000000000000004">
      <c r="A1" t="s">
        <v>0</v>
      </c>
      <c r="B1" t="s">
        <v>1</v>
      </c>
      <c r="C1" s="1">
        <v>44221</v>
      </c>
    </row>
    <row r="2" spans="1:6" x14ac:dyDescent="0.55000000000000004">
      <c r="A2" t="s">
        <v>2</v>
      </c>
      <c r="B2">
        <v>9.9700000000000006</v>
      </c>
    </row>
    <row r="3" spans="1:6" x14ac:dyDescent="0.55000000000000004">
      <c r="A3" t="s">
        <v>3</v>
      </c>
      <c r="B3">
        <v>28.94</v>
      </c>
      <c r="C3">
        <v>28.95</v>
      </c>
      <c r="D3">
        <v>28.98</v>
      </c>
    </row>
    <row r="4" spans="1:6" x14ac:dyDescent="0.55000000000000004">
      <c r="A4" t="s">
        <v>4</v>
      </c>
      <c r="B4">
        <v>9.5730000000000004</v>
      </c>
      <c r="C4">
        <v>9.2520000000000007</v>
      </c>
      <c r="D4">
        <v>9.3360000000000003</v>
      </c>
      <c r="E4">
        <v>9.5229999999999997</v>
      </c>
      <c r="F4">
        <v>9.5060000000000002</v>
      </c>
    </row>
    <row r="6" spans="1:6" x14ac:dyDescent="0.55000000000000004">
      <c r="A6" t="s">
        <v>0</v>
      </c>
      <c r="B6" t="s">
        <v>5</v>
      </c>
      <c r="C6" s="2">
        <v>44558</v>
      </c>
    </row>
    <row r="7" spans="1:6" x14ac:dyDescent="0.55000000000000004">
      <c r="A7" t="s">
        <v>2</v>
      </c>
      <c r="B7">
        <v>9.2200000000000006</v>
      </c>
    </row>
    <row r="8" spans="1:6" x14ac:dyDescent="0.55000000000000004">
      <c r="A8" t="s">
        <v>3</v>
      </c>
      <c r="B8">
        <v>28.27</v>
      </c>
      <c r="C8">
        <v>28.31</v>
      </c>
      <c r="D8">
        <v>28.27</v>
      </c>
    </row>
    <row r="9" spans="1:6" x14ac:dyDescent="0.55000000000000004">
      <c r="A9" t="s">
        <v>4</v>
      </c>
      <c r="B9">
        <v>7.9820000000000002</v>
      </c>
      <c r="C9">
        <v>7.8639999999999999</v>
      </c>
      <c r="D9">
        <v>8.1649999999999991</v>
      </c>
      <c r="E9">
        <v>8.0619999999999994</v>
      </c>
      <c r="F9">
        <v>7.899</v>
      </c>
    </row>
    <row r="11" spans="1:6" x14ac:dyDescent="0.55000000000000004">
      <c r="A11" t="s">
        <v>0</v>
      </c>
      <c r="B11" t="s">
        <v>8</v>
      </c>
    </row>
    <row r="12" spans="1:6" x14ac:dyDescent="0.55000000000000004">
      <c r="A12" t="s">
        <v>2</v>
      </c>
      <c r="B12">
        <v>9.49</v>
      </c>
    </row>
    <row r="13" spans="1:6" x14ac:dyDescent="0.55000000000000004">
      <c r="A13" t="s">
        <v>3</v>
      </c>
      <c r="B13">
        <v>28.84</v>
      </c>
      <c r="C13">
        <v>28.88</v>
      </c>
      <c r="D13">
        <v>28.91</v>
      </c>
    </row>
    <row r="14" spans="1:6" x14ac:dyDescent="0.55000000000000004">
      <c r="A14" t="s">
        <v>4</v>
      </c>
      <c r="B14">
        <v>7.8239999999999998</v>
      </c>
      <c r="C14">
        <v>7.7</v>
      </c>
      <c r="D14">
        <v>8.2289999999999992</v>
      </c>
      <c r="E14">
        <v>7.8520000000000003</v>
      </c>
      <c r="F14">
        <v>8.39</v>
      </c>
    </row>
    <row r="16" spans="1:6" x14ac:dyDescent="0.55000000000000004">
      <c r="A16" t="s">
        <v>7</v>
      </c>
      <c r="B16" t="s">
        <v>6</v>
      </c>
    </row>
    <row r="17" spans="1:7" x14ac:dyDescent="0.55000000000000004">
      <c r="A17" t="s">
        <v>2</v>
      </c>
      <c r="B17">
        <v>9.7200000000000006</v>
      </c>
    </row>
    <row r="18" spans="1:7" x14ac:dyDescent="0.55000000000000004">
      <c r="A18" t="s">
        <v>3</v>
      </c>
      <c r="B18">
        <v>28.81</v>
      </c>
      <c r="C18">
        <v>28.87</v>
      </c>
      <c r="D18">
        <v>28.8</v>
      </c>
    </row>
    <row r="19" spans="1:7" x14ac:dyDescent="0.55000000000000004">
      <c r="A19" t="s">
        <v>4</v>
      </c>
      <c r="B19">
        <v>8.3689999999999998</v>
      </c>
      <c r="C19">
        <v>8.2769999999999992</v>
      </c>
      <c r="D19">
        <v>8.6479999999999997</v>
      </c>
      <c r="E19">
        <v>8.5630000000000006</v>
      </c>
      <c r="F19">
        <v>8.3650000000000002</v>
      </c>
    </row>
    <row r="21" spans="1:7" x14ac:dyDescent="0.55000000000000004">
      <c r="A21" t="s">
        <v>0</v>
      </c>
      <c r="B21" s="2">
        <v>44223</v>
      </c>
    </row>
    <row r="22" spans="1:7" x14ac:dyDescent="0.55000000000000004">
      <c r="A22" t="s">
        <v>64</v>
      </c>
      <c r="B22">
        <v>11.26</v>
      </c>
    </row>
    <row r="23" spans="1:7" x14ac:dyDescent="0.55000000000000004">
      <c r="A23" t="s">
        <v>9</v>
      </c>
      <c r="B23">
        <v>29.29</v>
      </c>
      <c r="C23">
        <v>29.34</v>
      </c>
      <c r="D23">
        <v>29.32</v>
      </c>
    </row>
    <row r="24" spans="1:7" x14ac:dyDescent="0.55000000000000004">
      <c r="A24" t="s">
        <v>10</v>
      </c>
      <c r="B24">
        <v>8.3390000000000004</v>
      </c>
      <c r="C24">
        <v>8.0250000000000004</v>
      </c>
      <c r="D24">
        <v>8.39</v>
      </c>
      <c r="E24">
        <v>8.2270000000000003</v>
      </c>
      <c r="F24">
        <v>8.4009999999999998</v>
      </c>
    </row>
    <row r="25" spans="1:7" x14ac:dyDescent="0.55000000000000004">
      <c r="A25" t="s">
        <v>65</v>
      </c>
      <c r="B25">
        <v>9.49</v>
      </c>
      <c r="C25">
        <f>B22-B25</f>
        <v>1.7699999999999996</v>
      </c>
      <c r="D25" s="2" t="s">
        <v>66</v>
      </c>
      <c r="F25">
        <f>C25/B25</f>
        <v>0.18651211801896728</v>
      </c>
    </row>
    <row r="26" spans="1:7" x14ac:dyDescent="0.55000000000000004">
      <c r="A26" t="s">
        <v>67</v>
      </c>
      <c r="B26">
        <v>9.4700000000000006</v>
      </c>
      <c r="C26">
        <f>B22-B26</f>
        <v>1.7899999999999991</v>
      </c>
      <c r="D26" s="2" t="s">
        <v>68</v>
      </c>
      <c r="F26">
        <f>C26/B26</f>
        <v>0.18901795142555428</v>
      </c>
    </row>
    <row r="27" spans="1:7" x14ac:dyDescent="0.55000000000000004">
      <c r="A27" t="s">
        <v>67</v>
      </c>
      <c r="B27">
        <v>9.4700000000000006</v>
      </c>
      <c r="D27" t="s">
        <v>77</v>
      </c>
    </row>
    <row r="28" spans="1:7" x14ac:dyDescent="0.55000000000000004">
      <c r="A28" t="s">
        <v>65</v>
      </c>
      <c r="B28">
        <v>9.48</v>
      </c>
      <c r="D28" t="s">
        <v>90</v>
      </c>
    </row>
    <row r="30" spans="1:7" x14ac:dyDescent="0.55000000000000004">
      <c r="A30" t="s">
        <v>57</v>
      </c>
      <c r="B30" t="s">
        <v>58</v>
      </c>
    </row>
    <row r="31" spans="1:7" x14ac:dyDescent="0.55000000000000004">
      <c r="A31" t="s">
        <v>59</v>
      </c>
      <c r="B31">
        <v>11.56</v>
      </c>
      <c r="C31" t="s">
        <v>63</v>
      </c>
      <c r="G31" t="s">
        <v>62</v>
      </c>
    </row>
    <row r="32" spans="1:7" x14ac:dyDescent="0.55000000000000004">
      <c r="A32" t="s">
        <v>60</v>
      </c>
      <c r="B32">
        <v>30.52</v>
      </c>
      <c r="C32">
        <v>30.51</v>
      </c>
      <c r="D32">
        <v>30.53</v>
      </c>
      <c r="G32">
        <f>AVERAGE(B32:F32)</f>
        <v>30.52</v>
      </c>
    </row>
    <row r="33" spans="1:7" x14ac:dyDescent="0.55000000000000004">
      <c r="A33" t="s">
        <v>61</v>
      </c>
      <c r="B33">
        <v>10.795</v>
      </c>
      <c r="C33">
        <v>10.898999999999999</v>
      </c>
      <c r="D33">
        <v>10.986000000000001</v>
      </c>
      <c r="E33">
        <v>10.977</v>
      </c>
      <c r="F33">
        <v>10.842000000000001</v>
      </c>
      <c r="G33">
        <f>AVERAGE(B33:F33)</f>
        <v>10.899799999999999</v>
      </c>
    </row>
    <row r="34" spans="1:7" x14ac:dyDescent="0.55000000000000004">
      <c r="A34" t="s">
        <v>78</v>
      </c>
      <c r="B34">
        <v>9.39</v>
      </c>
      <c r="C34" t="s">
        <v>79</v>
      </c>
      <c r="D34">
        <f>B31-B34</f>
        <v>2.17</v>
      </c>
      <c r="E34" t="s">
        <v>83</v>
      </c>
      <c r="F34">
        <f>D34/B34</f>
        <v>0.2310969116080937</v>
      </c>
    </row>
    <row r="35" spans="1:7" x14ac:dyDescent="0.55000000000000004">
      <c r="A35" t="s">
        <v>65</v>
      </c>
      <c r="B35">
        <v>9.4</v>
      </c>
      <c r="C35" t="s">
        <v>89</v>
      </c>
    </row>
    <row r="36" spans="1:7" ht="17" customHeight="1" x14ac:dyDescent="0.55000000000000004"/>
    <row r="37" spans="1:7" x14ac:dyDescent="0.55000000000000004">
      <c r="A37" t="s">
        <v>69</v>
      </c>
      <c r="B37" s="2">
        <v>44224</v>
      </c>
    </row>
    <row r="38" spans="1:7" x14ac:dyDescent="0.55000000000000004">
      <c r="A38" t="s">
        <v>70</v>
      </c>
      <c r="B38">
        <v>10.56</v>
      </c>
    </row>
    <row r="39" spans="1:7" x14ac:dyDescent="0.55000000000000004">
      <c r="A39" t="s">
        <v>71</v>
      </c>
      <c r="B39">
        <v>29.44</v>
      </c>
      <c r="C39">
        <v>29.35</v>
      </c>
      <c r="D39">
        <v>29.4</v>
      </c>
    </row>
    <row r="40" spans="1:7" x14ac:dyDescent="0.55000000000000004">
      <c r="A40" t="s">
        <v>72</v>
      </c>
      <c r="B40">
        <v>8.6509999999999998</v>
      </c>
      <c r="C40">
        <v>8.2240000000000002</v>
      </c>
      <c r="D40">
        <v>8.391</v>
      </c>
      <c r="E40">
        <v>8.6319999999999997</v>
      </c>
      <c r="F40">
        <v>8.4239999999999995</v>
      </c>
    </row>
    <row r="41" spans="1:7" x14ac:dyDescent="0.55000000000000004">
      <c r="A41" t="s">
        <v>78</v>
      </c>
      <c r="B41">
        <v>9.23</v>
      </c>
      <c r="C41" t="s">
        <v>79</v>
      </c>
      <c r="D41">
        <f>B38-B41</f>
        <v>1.33</v>
      </c>
      <c r="E41" t="s">
        <v>82</v>
      </c>
      <c r="F41">
        <f>D41/B41</f>
        <v>0.14409534127843987</v>
      </c>
    </row>
    <row r="42" spans="1:7" x14ac:dyDescent="0.55000000000000004">
      <c r="A42" t="s">
        <v>65</v>
      </c>
      <c r="B42">
        <v>9.24</v>
      </c>
      <c r="C42" t="s">
        <v>91</v>
      </c>
    </row>
    <row r="44" spans="1:7" x14ac:dyDescent="0.55000000000000004">
      <c r="A44" t="s">
        <v>69</v>
      </c>
      <c r="B44" t="s">
        <v>73</v>
      </c>
    </row>
    <row r="45" spans="1:7" x14ac:dyDescent="0.55000000000000004">
      <c r="A45" t="s">
        <v>74</v>
      </c>
      <c r="B45">
        <v>11.09</v>
      </c>
    </row>
    <row r="46" spans="1:7" x14ac:dyDescent="0.55000000000000004">
      <c r="A46" t="s">
        <v>75</v>
      </c>
      <c r="B46">
        <v>30.8</v>
      </c>
      <c r="C46">
        <v>30.51</v>
      </c>
      <c r="D46">
        <v>30.56</v>
      </c>
    </row>
    <row r="47" spans="1:7" x14ac:dyDescent="0.55000000000000004">
      <c r="A47" t="s">
        <v>76</v>
      </c>
      <c r="B47">
        <v>11.151999999999999</v>
      </c>
      <c r="C47">
        <v>11.234999999999999</v>
      </c>
      <c r="D47">
        <v>11.223000000000001</v>
      </c>
      <c r="E47">
        <v>11.186</v>
      </c>
      <c r="F47">
        <v>11.183</v>
      </c>
    </row>
    <row r="48" spans="1:7" x14ac:dyDescent="0.55000000000000004">
      <c r="A48" t="s">
        <v>80</v>
      </c>
      <c r="B48">
        <v>9.68</v>
      </c>
      <c r="C48" t="s">
        <v>81</v>
      </c>
      <c r="D48">
        <f>B45-B48</f>
        <v>1.4100000000000001</v>
      </c>
      <c r="E48" t="s">
        <v>83</v>
      </c>
      <c r="F48">
        <f>D48/B48</f>
        <v>0.1456611570247934</v>
      </c>
    </row>
    <row r="49" spans="1:6" x14ac:dyDescent="0.55000000000000004">
      <c r="A49" t="s">
        <v>65</v>
      </c>
      <c r="B49">
        <v>9.69</v>
      </c>
      <c r="C49" t="s">
        <v>91</v>
      </c>
    </row>
    <row r="51" spans="1:6" x14ac:dyDescent="0.55000000000000004">
      <c r="A51" t="s">
        <v>84</v>
      </c>
      <c r="B51" s="2">
        <v>44225</v>
      </c>
    </row>
    <row r="52" spans="1:6" x14ac:dyDescent="0.55000000000000004">
      <c r="A52" t="s">
        <v>85</v>
      </c>
      <c r="B52">
        <v>11.64</v>
      </c>
    </row>
    <row r="53" spans="1:6" x14ac:dyDescent="0.55000000000000004">
      <c r="A53" t="s">
        <v>86</v>
      </c>
      <c r="B53">
        <v>29.22</v>
      </c>
      <c r="C53">
        <v>29.29</v>
      </c>
      <c r="D53">
        <v>29.28</v>
      </c>
    </row>
    <row r="54" spans="1:6" x14ac:dyDescent="0.55000000000000004">
      <c r="A54" t="s">
        <v>87</v>
      </c>
      <c r="B54">
        <v>9.1419999999999995</v>
      </c>
      <c r="C54">
        <v>8.5389999999999997</v>
      </c>
      <c r="D54">
        <v>8.1289999999999996</v>
      </c>
      <c r="E54">
        <v>9.0559999999999992</v>
      </c>
      <c r="F54">
        <v>9.0809999999999995</v>
      </c>
    </row>
    <row r="55" spans="1:6" x14ac:dyDescent="0.55000000000000004">
      <c r="A55" t="s">
        <v>92</v>
      </c>
      <c r="B55">
        <v>9.5</v>
      </c>
    </row>
    <row r="56" spans="1:6" x14ac:dyDescent="0.55000000000000004">
      <c r="A56" t="s">
        <v>93</v>
      </c>
      <c r="B56">
        <f>B52-B55</f>
        <v>2.1400000000000006</v>
      </c>
    </row>
    <row r="57" spans="1:6" x14ac:dyDescent="0.55000000000000004">
      <c r="A57" t="s">
        <v>94</v>
      </c>
      <c r="B57">
        <f>B56/B55</f>
        <v>0.22526315789473692</v>
      </c>
    </row>
    <row r="59" spans="1:6" x14ac:dyDescent="0.55000000000000004">
      <c r="A59" t="s">
        <v>84</v>
      </c>
      <c r="B59" s="2" t="s">
        <v>88</v>
      </c>
    </row>
    <row r="60" spans="1:6" x14ac:dyDescent="0.55000000000000004">
      <c r="A60" t="s">
        <v>85</v>
      </c>
      <c r="B60">
        <v>11.22</v>
      </c>
    </row>
    <row r="61" spans="1:6" x14ac:dyDescent="0.55000000000000004">
      <c r="A61" t="s">
        <v>86</v>
      </c>
      <c r="B61">
        <v>30.46</v>
      </c>
      <c r="C61">
        <v>30.55</v>
      </c>
      <c r="D61">
        <v>30.38</v>
      </c>
    </row>
    <row r="62" spans="1:6" x14ac:dyDescent="0.55000000000000004">
      <c r="A62" t="s">
        <v>87</v>
      </c>
      <c r="B62">
        <v>10.292</v>
      </c>
      <c r="C62">
        <v>10.297000000000001</v>
      </c>
      <c r="D62">
        <v>10.282</v>
      </c>
      <c r="E62">
        <v>10.304</v>
      </c>
      <c r="F62">
        <v>10.276999999999999</v>
      </c>
    </row>
    <row r="63" spans="1:6" x14ac:dyDescent="0.55000000000000004">
      <c r="A63" t="s">
        <v>92</v>
      </c>
      <c r="B63">
        <v>9.08</v>
      </c>
    </row>
    <row r="64" spans="1:6" x14ac:dyDescent="0.55000000000000004">
      <c r="A64" t="s">
        <v>93</v>
      </c>
      <c r="B64">
        <f>B60-B63</f>
        <v>2.1400000000000006</v>
      </c>
    </row>
    <row r="65" spans="1:6" x14ac:dyDescent="0.55000000000000004">
      <c r="A65" t="s">
        <v>94</v>
      </c>
      <c r="B65">
        <f>B64/B63</f>
        <v>0.23568281938325997</v>
      </c>
    </row>
    <row r="67" spans="1:6" x14ac:dyDescent="0.55000000000000004">
      <c r="A67" t="s">
        <v>95</v>
      </c>
      <c r="B67" s="1">
        <v>44228</v>
      </c>
      <c r="C67" t="s">
        <v>100</v>
      </c>
    </row>
    <row r="68" spans="1:6" x14ac:dyDescent="0.55000000000000004">
      <c r="A68" t="s">
        <v>96</v>
      </c>
      <c r="B68">
        <v>11.58</v>
      </c>
    </row>
    <row r="69" spans="1:6" x14ac:dyDescent="0.55000000000000004">
      <c r="A69" t="s">
        <v>97</v>
      </c>
      <c r="B69">
        <v>30.52</v>
      </c>
      <c r="C69">
        <v>30.55</v>
      </c>
      <c r="D69">
        <v>30.53</v>
      </c>
    </row>
    <row r="70" spans="1:6" x14ac:dyDescent="0.55000000000000004">
      <c r="A70" t="s">
        <v>98</v>
      </c>
      <c r="B70">
        <v>10.483000000000001</v>
      </c>
      <c r="C70">
        <v>10.555999999999999</v>
      </c>
      <c r="D70">
        <v>10.587999999999999</v>
      </c>
      <c r="E70">
        <v>10.581</v>
      </c>
      <c r="F70">
        <v>10.471</v>
      </c>
    </row>
    <row r="71" spans="1:6" x14ac:dyDescent="0.55000000000000004">
      <c r="A71" t="s">
        <v>99</v>
      </c>
      <c r="B71">
        <v>9.51</v>
      </c>
      <c r="C71" t="s">
        <v>101</v>
      </c>
      <c r="D71">
        <f>B68-B71</f>
        <v>2.0700000000000003</v>
      </c>
      <c r="E71" t="s">
        <v>102</v>
      </c>
      <c r="F71">
        <f>D71/B71</f>
        <v>0.21766561514195587</v>
      </c>
    </row>
    <row r="72" spans="1:6" x14ac:dyDescent="0.55000000000000004">
      <c r="A72" t="s">
        <v>99</v>
      </c>
      <c r="B72">
        <v>9.5</v>
      </c>
      <c r="C72" t="s">
        <v>104</v>
      </c>
    </row>
    <row r="74" spans="1:6" x14ac:dyDescent="0.55000000000000004">
      <c r="A74" t="s">
        <v>95</v>
      </c>
      <c r="B74" s="1">
        <v>44228</v>
      </c>
    </row>
    <row r="75" spans="1:6" x14ac:dyDescent="0.55000000000000004">
      <c r="A75" t="s">
        <v>96</v>
      </c>
      <c r="B75">
        <v>11.52</v>
      </c>
    </row>
    <row r="76" spans="1:6" x14ac:dyDescent="0.55000000000000004">
      <c r="A76" t="s">
        <v>97</v>
      </c>
      <c r="B76">
        <v>29.28</v>
      </c>
      <c r="C76">
        <v>29.31</v>
      </c>
      <c r="D76">
        <v>29.35</v>
      </c>
    </row>
    <row r="77" spans="1:6" x14ac:dyDescent="0.55000000000000004">
      <c r="A77" t="s">
        <v>98</v>
      </c>
      <c r="B77">
        <v>9.032</v>
      </c>
      <c r="C77">
        <v>8.5519999999999996</v>
      </c>
      <c r="D77">
        <v>8.8160000000000007</v>
      </c>
      <c r="E77">
        <v>9.0749999999999993</v>
      </c>
      <c r="F77">
        <v>8.8640000000000008</v>
      </c>
    </row>
    <row r="78" spans="1:6" x14ac:dyDescent="0.55000000000000004">
      <c r="A78" t="s">
        <v>99</v>
      </c>
      <c r="B78">
        <v>9.5</v>
      </c>
      <c r="C78" t="s">
        <v>101</v>
      </c>
      <c r="D78">
        <f>B75-B78</f>
        <v>2.0199999999999996</v>
      </c>
      <c r="E78" t="s">
        <v>102</v>
      </c>
      <c r="F78">
        <f>D78/B78</f>
        <v>0.21263157894736837</v>
      </c>
    </row>
    <row r="79" spans="1:6" x14ac:dyDescent="0.55000000000000004">
      <c r="A79" t="s">
        <v>99</v>
      </c>
      <c r="B79">
        <v>9.51</v>
      </c>
      <c r="C79" t="s">
        <v>104</v>
      </c>
    </row>
    <row r="81" spans="1:6" x14ac:dyDescent="0.55000000000000004">
      <c r="A81" t="s">
        <v>95</v>
      </c>
      <c r="B81" s="1">
        <v>44229</v>
      </c>
      <c r="C81" t="s">
        <v>103</v>
      </c>
    </row>
    <row r="82" spans="1:6" x14ac:dyDescent="0.55000000000000004">
      <c r="A82" t="s">
        <v>96</v>
      </c>
      <c r="B82">
        <v>10.92</v>
      </c>
    </row>
    <row r="83" spans="1:6" x14ac:dyDescent="0.55000000000000004">
      <c r="A83" t="s">
        <v>71</v>
      </c>
      <c r="B83">
        <v>30.53</v>
      </c>
      <c r="C83">
        <v>30.49</v>
      </c>
      <c r="D83">
        <v>30.56</v>
      </c>
    </row>
    <row r="84" spans="1:6" x14ac:dyDescent="0.55000000000000004">
      <c r="A84" t="s">
        <v>98</v>
      </c>
      <c r="B84">
        <v>10.596</v>
      </c>
      <c r="C84">
        <v>10.595000000000001</v>
      </c>
      <c r="D84">
        <v>10.548</v>
      </c>
      <c r="E84">
        <v>10.567</v>
      </c>
      <c r="F84">
        <v>10.523999999999999</v>
      </c>
    </row>
    <row r="85" spans="1:6" x14ac:dyDescent="0.55000000000000004">
      <c r="A85" t="s">
        <v>99</v>
      </c>
      <c r="C85" t="s">
        <v>93</v>
      </c>
      <c r="D85">
        <f>B82-B85</f>
        <v>10.92</v>
      </c>
      <c r="E85" t="s">
        <v>94</v>
      </c>
      <c r="F85" t="e">
        <f>D85/B85</f>
        <v>#DIV/0!</v>
      </c>
    </row>
    <row r="88" spans="1:6" x14ac:dyDescent="0.55000000000000004">
      <c r="A88" t="s">
        <v>95</v>
      </c>
      <c r="B88" s="1">
        <v>44229</v>
      </c>
    </row>
    <row r="89" spans="1:6" x14ac:dyDescent="0.55000000000000004">
      <c r="A89" t="s">
        <v>96</v>
      </c>
      <c r="B89">
        <v>11.14</v>
      </c>
    </row>
    <row r="90" spans="1:6" x14ac:dyDescent="0.55000000000000004">
      <c r="A90" t="s">
        <v>71</v>
      </c>
      <c r="B90">
        <v>29.3</v>
      </c>
      <c r="C90">
        <v>29.25</v>
      </c>
      <c r="D90">
        <v>29.31</v>
      </c>
    </row>
    <row r="91" spans="1:6" x14ac:dyDescent="0.55000000000000004">
      <c r="A91" t="s">
        <v>98</v>
      </c>
      <c r="B91">
        <v>9.0530000000000008</v>
      </c>
      <c r="C91">
        <v>8.5389999999999997</v>
      </c>
      <c r="D91">
        <v>8.7850000000000001</v>
      </c>
      <c r="E91">
        <v>9.0760000000000005</v>
      </c>
      <c r="F91">
        <v>8.7420000000000009</v>
      </c>
    </row>
    <row r="92" spans="1:6" x14ac:dyDescent="0.55000000000000004">
      <c r="A92" t="s">
        <v>99</v>
      </c>
      <c r="C92" t="s">
        <v>93</v>
      </c>
      <c r="D92">
        <f>B89-B92</f>
        <v>11.14</v>
      </c>
      <c r="E92" t="s">
        <v>94</v>
      </c>
      <c r="F92" t="e">
        <f>D92/B92</f>
        <v>#DIV/0!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A4" workbookViewId="0">
      <selection activeCell="E12" sqref="E12"/>
    </sheetView>
  </sheetViews>
  <sheetFormatPr defaultRowHeight="18" x14ac:dyDescent="0.55000000000000004"/>
  <cols>
    <col min="1" max="12" width="8.6640625" style="4"/>
    <col min="13" max="13" width="10.6640625" style="4" customWidth="1"/>
    <col min="14" max="16384" width="8.6640625" style="4"/>
  </cols>
  <sheetData>
    <row r="1" spans="1:18" x14ac:dyDescent="0.55000000000000004">
      <c r="A1" s="3" t="s">
        <v>11</v>
      </c>
      <c r="B1" s="4">
        <v>11.62</v>
      </c>
      <c r="C1" s="4" t="s">
        <v>12</v>
      </c>
    </row>
    <row r="2" spans="1:18" x14ac:dyDescent="0.55000000000000004">
      <c r="A2" s="3" t="s">
        <v>13</v>
      </c>
      <c r="B2" s="4">
        <v>29.23</v>
      </c>
      <c r="C2" s="4">
        <v>29.23</v>
      </c>
      <c r="D2" s="4">
        <v>29.21</v>
      </c>
      <c r="F2" s="4">
        <f>AVERAGE(B2:D2)</f>
        <v>29.223333333333333</v>
      </c>
    </row>
    <row r="3" spans="1:18" x14ac:dyDescent="0.55000000000000004">
      <c r="A3" s="3" t="s">
        <v>14</v>
      </c>
      <c r="B3" s="4">
        <v>10.199999999999999</v>
      </c>
      <c r="C3" s="4">
        <v>10.39</v>
      </c>
      <c r="D3" s="4">
        <v>9.74</v>
      </c>
      <c r="F3" s="4" t="s">
        <v>26</v>
      </c>
      <c r="I3" s="4" t="s">
        <v>34</v>
      </c>
      <c r="J3" s="4" t="s">
        <v>35</v>
      </c>
      <c r="K3" s="4" t="s">
        <v>27</v>
      </c>
      <c r="L3" s="4" t="s">
        <v>30</v>
      </c>
      <c r="N3" s="4" t="s">
        <v>38</v>
      </c>
      <c r="Q3" s="4" t="s">
        <v>44</v>
      </c>
      <c r="R3" s="4" t="s">
        <v>45</v>
      </c>
    </row>
    <row r="4" spans="1:18" x14ac:dyDescent="0.55000000000000004">
      <c r="F4" s="4" t="s">
        <v>21</v>
      </c>
      <c r="G4" s="4" t="s">
        <v>23</v>
      </c>
      <c r="H4" s="4" t="s">
        <v>25</v>
      </c>
      <c r="I4" s="4" t="s">
        <v>32</v>
      </c>
      <c r="J4" s="4" t="s">
        <v>53</v>
      </c>
      <c r="K4" s="4" t="s">
        <v>28</v>
      </c>
      <c r="L4" s="4" t="s">
        <v>31</v>
      </c>
      <c r="M4" s="4" t="s">
        <v>37</v>
      </c>
      <c r="N4" s="4" t="s">
        <v>48</v>
      </c>
      <c r="O4" s="4" t="s">
        <v>39</v>
      </c>
      <c r="P4" s="4" t="s">
        <v>41</v>
      </c>
      <c r="Q4" s="4" t="s">
        <v>43</v>
      </c>
      <c r="R4" s="4" t="s">
        <v>46</v>
      </c>
    </row>
    <row r="5" spans="1:18" ht="18.5" thickBot="1" x14ac:dyDescent="0.6">
      <c r="A5" s="9" t="s">
        <v>15</v>
      </c>
      <c r="B5" s="6" t="s">
        <v>16</v>
      </c>
      <c r="C5" s="6" t="s">
        <v>17</v>
      </c>
      <c r="D5" s="6" t="s">
        <v>18</v>
      </c>
      <c r="E5" s="6" t="s">
        <v>19</v>
      </c>
      <c r="F5" s="6" t="s">
        <v>22</v>
      </c>
      <c r="G5" s="6" t="s">
        <v>24</v>
      </c>
      <c r="H5" s="6" t="s">
        <v>24</v>
      </c>
      <c r="I5" s="6" t="s">
        <v>33</v>
      </c>
      <c r="J5" s="6" t="s">
        <v>36</v>
      </c>
      <c r="K5" s="6" t="s">
        <v>29</v>
      </c>
      <c r="L5" s="6" t="s">
        <v>29</v>
      </c>
      <c r="M5" s="6" t="s">
        <v>36</v>
      </c>
      <c r="N5" s="6" t="s">
        <v>49</v>
      </c>
      <c r="O5" s="6" t="s">
        <v>40</v>
      </c>
      <c r="P5" s="6" t="s">
        <v>42</v>
      </c>
      <c r="Q5" s="6" t="s">
        <v>47</v>
      </c>
      <c r="R5" s="6" t="s">
        <v>47</v>
      </c>
    </row>
    <row r="6" spans="1:18" ht="18.5" thickTop="1" x14ac:dyDescent="0.55000000000000004">
      <c r="A6" s="4">
        <v>1</v>
      </c>
      <c r="B6" s="4" t="s">
        <v>20</v>
      </c>
      <c r="C6" s="4">
        <v>2021</v>
      </c>
      <c r="D6" s="4">
        <v>1</v>
      </c>
      <c r="E6" s="4">
        <v>12</v>
      </c>
      <c r="F6" s="7">
        <v>11.62</v>
      </c>
      <c r="G6" s="7">
        <v>29.22</v>
      </c>
      <c r="H6" s="7">
        <v>10.11</v>
      </c>
      <c r="I6" s="4">
        <f>0.25*PI()*G6*G6*H6</f>
        <v>6779.5592429510025</v>
      </c>
      <c r="J6" s="8">
        <f>F6/I6*1000</f>
        <v>1.7139757296290035</v>
      </c>
      <c r="K6" s="7">
        <v>9.9700000000000006</v>
      </c>
      <c r="L6" s="4">
        <f>F6-K6</f>
        <v>1.6499999999999986</v>
      </c>
      <c r="M6" s="8">
        <f>K6/I6*1000</f>
        <v>1.4705970761102554</v>
      </c>
      <c r="N6" s="5">
        <f>L6/K6</f>
        <v>0.16549648946840506</v>
      </c>
      <c r="O6" s="4">
        <f>L6*1000</f>
        <v>1649.9999999999986</v>
      </c>
      <c r="P6" s="4">
        <f>K6/2.4*1000</f>
        <v>4154.166666666667</v>
      </c>
      <c r="Q6" s="5">
        <f>(I6-P6)/I6</f>
        <v>0.38725121828739362</v>
      </c>
      <c r="R6" s="5">
        <f>O6/(I6-P6)</f>
        <v>0.62847743796670974</v>
      </c>
    </row>
    <row r="7" spans="1:18" x14ac:dyDescent="0.55000000000000004">
      <c r="A7" s="4">
        <v>2</v>
      </c>
      <c r="B7" s="4" t="s">
        <v>50</v>
      </c>
      <c r="C7" s="4">
        <v>2020</v>
      </c>
      <c r="D7" s="4">
        <v>12</v>
      </c>
      <c r="E7" s="4">
        <v>29</v>
      </c>
      <c r="F7" s="7">
        <v>11.3</v>
      </c>
      <c r="G7" s="7">
        <v>29.23</v>
      </c>
      <c r="H7" s="7">
        <v>8.9949999999999992</v>
      </c>
      <c r="I7" s="4">
        <f>0.25*PI()*G7*G7*H7</f>
        <v>6035.9923372459771</v>
      </c>
      <c r="J7" s="8">
        <f>F7/I7*1000</f>
        <v>1.8721031056106037</v>
      </c>
      <c r="K7" s="7">
        <v>9.49</v>
      </c>
      <c r="L7" s="4">
        <f>F7-K7</f>
        <v>1.8100000000000005</v>
      </c>
      <c r="M7" s="8">
        <f>K7/I7*1000</f>
        <v>1.5722352630304981</v>
      </c>
      <c r="N7" s="5">
        <f>L7/K7</f>
        <v>0.1907270811380401</v>
      </c>
      <c r="O7" s="4">
        <f>L7*1000</f>
        <v>1810.0000000000005</v>
      </c>
      <c r="P7" s="4">
        <f>K7/2.4*1000</f>
        <v>3954.166666666667</v>
      </c>
      <c r="Q7" s="5">
        <f>(I7-P7)/I7</f>
        <v>0.34490197373729237</v>
      </c>
      <c r="R7" s="5">
        <f>O7/(I7-P7)</f>
        <v>0.86942918688111448</v>
      </c>
    </row>
    <row r="8" spans="1:18" x14ac:dyDescent="0.55000000000000004">
      <c r="A8" s="4">
        <v>3</v>
      </c>
      <c r="B8" s="4" t="s">
        <v>5</v>
      </c>
      <c r="C8" s="4">
        <v>2020</v>
      </c>
      <c r="D8" s="4">
        <v>12</v>
      </c>
      <c r="E8" s="4">
        <v>29</v>
      </c>
      <c r="F8" s="7">
        <v>11.57</v>
      </c>
      <c r="G8" s="7">
        <v>29.24</v>
      </c>
      <c r="H8" s="7">
        <v>8.968</v>
      </c>
      <c r="I8" s="4">
        <f>0.25*PI()*G8*G8*H8</f>
        <v>6021.992600296473</v>
      </c>
      <c r="J8" s="8">
        <f>F8/I8*1000</f>
        <v>1.9212909692765796</v>
      </c>
      <c r="K8" s="7">
        <v>9.7200000000000006</v>
      </c>
      <c r="L8" s="4">
        <f>F8-K8</f>
        <v>1.8499999999999996</v>
      </c>
      <c r="M8" s="8">
        <f>K8/I8*1000</f>
        <v>1.6140836837829173</v>
      </c>
      <c r="N8" s="5">
        <f>L8/K8</f>
        <v>0.19032921810699582</v>
      </c>
      <c r="O8" s="4">
        <f>L8*1000</f>
        <v>1849.9999999999995</v>
      </c>
      <c r="P8" s="4">
        <f>K8/2.4*1000</f>
        <v>4050.0000000000009</v>
      </c>
      <c r="Q8" s="5">
        <f>(I8-P8)/I8</f>
        <v>0.32746513175711767</v>
      </c>
      <c r="R8" s="5">
        <f>O8/(I8-P8)</f>
        <v>0.93813739449218414</v>
      </c>
    </row>
    <row r="9" spans="1:18" x14ac:dyDescent="0.55000000000000004">
      <c r="A9" s="4">
        <v>4</v>
      </c>
      <c r="B9" s="4" t="s">
        <v>50</v>
      </c>
      <c r="C9" s="4">
        <v>2020</v>
      </c>
      <c r="D9" s="4">
        <v>12</v>
      </c>
      <c r="E9" s="4">
        <v>26</v>
      </c>
    </row>
    <row r="10" spans="1:18" x14ac:dyDescent="0.55000000000000004">
      <c r="A10" s="4">
        <v>5</v>
      </c>
      <c r="B10" s="4" t="s">
        <v>5</v>
      </c>
      <c r="C10" s="4">
        <v>2020</v>
      </c>
      <c r="D10" s="4">
        <v>12</v>
      </c>
      <c r="E10" s="4">
        <v>26</v>
      </c>
    </row>
    <row r="11" spans="1:18" x14ac:dyDescent="0.55000000000000004">
      <c r="G11" s="4">
        <v>29.23</v>
      </c>
      <c r="H11" s="4">
        <v>29.25</v>
      </c>
      <c r="I11" s="4">
        <v>29.21</v>
      </c>
      <c r="J11" s="4">
        <f>AVERAGE(G11:I11)</f>
        <v>29.23</v>
      </c>
    </row>
    <row r="12" spans="1:18" x14ac:dyDescent="0.55000000000000004">
      <c r="G12" s="4">
        <v>8.93</v>
      </c>
      <c r="H12" s="4">
        <v>8.82</v>
      </c>
      <c r="I12" s="4">
        <v>9.1300000000000008</v>
      </c>
      <c r="J12" s="4">
        <v>9.1</v>
      </c>
      <c r="K12" s="4">
        <f>AVERAGE(G12:J12)</f>
        <v>8.995000000000001</v>
      </c>
    </row>
    <row r="13" spans="1:18" x14ac:dyDescent="0.55000000000000004">
      <c r="C13" s="4" t="s">
        <v>54</v>
      </c>
      <c r="I13" s="4" t="s">
        <v>51</v>
      </c>
    </row>
    <row r="14" spans="1:18" x14ac:dyDescent="0.55000000000000004">
      <c r="C14" s="4" t="s">
        <v>55</v>
      </c>
      <c r="I14" s="4" t="s">
        <v>52</v>
      </c>
    </row>
    <row r="15" spans="1:18" x14ac:dyDescent="0.55000000000000004">
      <c r="C15" s="4" t="s">
        <v>56</v>
      </c>
    </row>
    <row r="16" spans="1:18" x14ac:dyDescent="0.55000000000000004">
      <c r="D16" s="4">
        <v>29.25</v>
      </c>
      <c r="E16" s="4">
        <v>29.24</v>
      </c>
      <c r="F16" s="4">
        <v>29.27</v>
      </c>
      <c r="G16" s="4">
        <v>29.21</v>
      </c>
      <c r="H16" s="4">
        <f>AVERAGE(D16:G16)</f>
        <v>29.2425</v>
      </c>
    </row>
    <row r="17" spans="4:9" x14ac:dyDescent="0.55000000000000004">
      <c r="D17" s="4">
        <v>9.31</v>
      </c>
      <c r="E17" s="4">
        <v>8.66</v>
      </c>
      <c r="F17" s="4">
        <v>9.2899999999999991</v>
      </c>
      <c r="G17" s="4">
        <v>8.86</v>
      </c>
      <c r="H17" s="4">
        <v>8.7200000000000006</v>
      </c>
      <c r="I17" s="4">
        <f>AVERAGE(D17:H17)</f>
        <v>8.968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O16" sqref="O16"/>
    </sheetView>
  </sheetViews>
  <sheetFormatPr defaultRowHeight="15" x14ac:dyDescent="0.55000000000000004"/>
  <cols>
    <col min="1" max="1" width="4.9140625" style="10" customWidth="1"/>
    <col min="2" max="2" width="6.5" style="10" customWidth="1"/>
    <col min="3" max="3" width="9" style="10" customWidth="1"/>
    <col min="4" max="4" width="8.58203125" style="10" customWidth="1"/>
    <col min="5" max="5" width="8.6640625" style="10" customWidth="1"/>
    <col min="6" max="15" width="8.6640625" style="10"/>
    <col min="16" max="16" width="9.6640625" style="10" customWidth="1"/>
    <col min="17" max="17" width="10.4140625" style="10" customWidth="1"/>
    <col min="18" max="18" width="11.75" style="10" customWidth="1"/>
    <col min="19" max="16384" width="8.6640625" style="10"/>
  </cols>
  <sheetData>
    <row r="1" spans="1:19" ht="18" x14ac:dyDescent="0.55000000000000004">
      <c r="A1" s="18" t="s">
        <v>105</v>
      </c>
      <c r="B1" s="18" t="s">
        <v>106</v>
      </c>
      <c r="C1" s="18" t="s">
        <v>112</v>
      </c>
      <c r="D1" s="18" t="s">
        <v>95</v>
      </c>
      <c r="E1" s="18" t="s">
        <v>109</v>
      </c>
      <c r="F1" s="18" t="s">
        <v>107</v>
      </c>
      <c r="G1" s="18"/>
      <c r="H1" s="18"/>
      <c r="I1" s="19"/>
      <c r="J1" s="18" t="s">
        <v>4</v>
      </c>
      <c r="K1" s="18"/>
      <c r="L1" s="18"/>
      <c r="M1" s="18"/>
      <c r="N1" s="18"/>
      <c r="O1" s="19"/>
      <c r="P1" s="20" t="s">
        <v>108</v>
      </c>
      <c r="Q1" s="20" t="s">
        <v>110</v>
      </c>
      <c r="R1" s="20" t="s">
        <v>111</v>
      </c>
      <c r="S1" s="20" t="s">
        <v>116</v>
      </c>
    </row>
    <row r="2" spans="1:19" ht="15.5" thickBot="1" x14ac:dyDescent="0.6">
      <c r="A2" s="21"/>
      <c r="B2" s="21"/>
      <c r="C2" s="21"/>
      <c r="D2" s="21"/>
      <c r="E2" s="21"/>
      <c r="F2" s="22">
        <v>1</v>
      </c>
      <c r="G2" s="22">
        <v>2</v>
      </c>
      <c r="H2" s="22">
        <v>3</v>
      </c>
      <c r="I2" s="23" t="s">
        <v>131</v>
      </c>
      <c r="J2" s="22">
        <v>1</v>
      </c>
      <c r="K2" s="22">
        <v>2</v>
      </c>
      <c r="L2" s="22">
        <v>3</v>
      </c>
      <c r="M2" s="22">
        <v>4</v>
      </c>
      <c r="N2" s="22">
        <v>5</v>
      </c>
      <c r="O2" s="23" t="s">
        <v>132</v>
      </c>
      <c r="P2" s="22"/>
      <c r="Q2" s="22"/>
      <c r="R2" s="22"/>
      <c r="S2" s="22"/>
    </row>
    <row r="3" spans="1:19" ht="15.5" thickTop="1" x14ac:dyDescent="0.55000000000000004">
      <c r="A3" s="10">
        <v>1</v>
      </c>
      <c r="B3" s="10">
        <v>2020</v>
      </c>
      <c r="C3" s="11">
        <v>44558</v>
      </c>
      <c r="D3" s="10" t="s">
        <v>114</v>
      </c>
      <c r="E3" s="15"/>
      <c r="F3" s="10">
        <v>28.81</v>
      </c>
      <c r="G3" s="10">
        <v>28.87</v>
      </c>
      <c r="H3" s="10">
        <v>28.8</v>
      </c>
      <c r="I3" s="16">
        <f>AVERAGE(F3:H3)</f>
        <v>28.826666666666668</v>
      </c>
      <c r="J3" s="10">
        <v>8.3689999999999998</v>
      </c>
      <c r="K3" s="10">
        <v>8.2769999999999992</v>
      </c>
      <c r="L3" s="10">
        <v>8.6479999999999997</v>
      </c>
      <c r="M3" s="10">
        <v>8.5630000000000006</v>
      </c>
      <c r="N3" s="10">
        <v>8.3650000000000002</v>
      </c>
      <c r="O3" s="16">
        <f>AVERAGE(J3:N3)</f>
        <v>8.4443999999999999</v>
      </c>
      <c r="P3" s="17">
        <v>9.4</v>
      </c>
    </row>
    <row r="4" spans="1:19" x14ac:dyDescent="0.55000000000000004">
      <c r="A4" s="10">
        <v>2</v>
      </c>
      <c r="B4" s="10">
        <v>2020</v>
      </c>
      <c r="C4" s="11">
        <v>44558</v>
      </c>
      <c r="D4" s="10" t="s">
        <v>133</v>
      </c>
      <c r="E4" s="15">
        <v>11.66</v>
      </c>
      <c r="F4" s="10">
        <v>29.25</v>
      </c>
      <c r="G4" s="10">
        <v>29.24</v>
      </c>
      <c r="I4" s="16">
        <f>AVERAGE(F4:H4)</f>
        <v>29.244999999999997</v>
      </c>
      <c r="O4" s="16" t="e">
        <f>AVERAGE(J4:N4)</f>
        <v>#DIV/0!</v>
      </c>
      <c r="P4" s="17">
        <v>9.2200000000000006</v>
      </c>
      <c r="Q4" s="10">
        <f>E4-P4</f>
        <v>2.4399999999999995</v>
      </c>
      <c r="R4" s="14">
        <f>Q4/P4</f>
        <v>0.26464208242950099</v>
      </c>
    </row>
    <row r="5" spans="1:19" x14ac:dyDescent="0.55000000000000004">
      <c r="A5" s="10">
        <v>3</v>
      </c>
      <c r="B5" s="10">
        <v>2020</v>
      </c>
      <c r="C5" s="11">
        <v>44559</v>
      </c>
      <c r="D5" s="10" t="s">
        <v>114</v>
      </c>
      <c r="E5" s="15">
        <v>11.3</v>
      </c>
      <c r="F5" s="10">
        <v>29.23</v>
      </c>
      <c r="G5" s="10">
        <v>29.25</v>
      </c>
      <c r="H5" s="10">
        <v>29.21</v>
      </c>
      <c r="I5" s="16">
        <f>AVERAGE(F5:H5)</f>
        <v>29.23</v>
      </c>
      <c r="J5" s="10">
        <v>8.93</v>
      </c>
      <c r="K5" s="10">
        <v>8.82</v>
      </c>
      <c r="L5" s="10">
        <v>9.1300000000000008</v>
      </c>
      <c r="M5" s="10">
        <v>9.1</v>
      </c>
      <c r="O5" s="16">
        <f>AVERAGE(J5:N5)</f>
        <v>8.995000000000001</v>
      </c>
      <c r="P5" s="17">
        <v>9.49</v>
      </c>
      <c r="Q5" s="10">
        <f>E5-P5</f>
        <v>1.8100000000000005</v>
      </c>
      <c r="R5" s="14">
        <f>Q5/P5</f>
        <v>0.1907270811380401</v>
      </c>
    </row>
    <row r="6" spans="1:19" x14ac:dyDescent="0.55000000000000004">
      <c r="A6" s="10">
        <v>4</v>
      </c>
      <c r="B6" s="10">
        <v>2020</v>
      </c>
      <c r="C6" s="11">
        <v>44559</v>
      </c>
      <c r="D6" s="12" t="s">
        <v>134</v>
      </c>
      <c r="E6" s="15">
        <v>11.66</v>
      </c>
      <c r="F6" s="10">
        <v>29.16</v>
      </c>
      <c r="G6" s="10">
        <v>29.17</v>
      </c>
      <c r="H6" s="10">
        <v>29.27</v>
      </c>
      <c r="I6" s="16">
        <f>AVERAGE(F6:H6)</f>
        <v>29.2</v>
      </c>
      <c r="J6" s="10">
        <v>9.31</v>
      </c>
      <c r="K6" s="10">
        <v>8.66</v>
      </c>
      <c r="L6" s="10">
        <v>9.2899999999999991</v>
      </c>
      <c r="M6" s="10">
        <v>8.86</v>
      </c>
      <c r="N6" s="10">
        <v>8.7200000000000006</v>
      </c>
      <c r="O6" s="16">
        <f>AVERAGE(J6:N6)</f>
        <v>8.968</v>
      </c>
      <c r="P6" s="17">
        <v>9.7200000000000006</v>
      </c>
      <c r="Q6" s="10">
        <f>E6-P6</f>
        <v>1.9399999999999995</v>
      </c>
      <c r="R6" s="14">
        <f>Q6/P6</f>
        <v>0.19958847736625507</v>
      </c>
    </row>
    <row r="7" spans="1:19" x14ac:dyDescent="0.55000000000000004">
      <c r="A7" s="10">
        <v>5</v>
      </c>
      <c r="B7" s="10">
        <v>2021</v>
      </c>
      <c r="C7" s="11">
        <v>44208</v>
      </c>
      <c r="D7" s="10" t="s">
        <v>113</v>
      </c>
      <c r="E7" s="15"/>
      <c r="I7" s="16" t="e">
        <f>AVERAGE(F7:H7)</f>
        <v>#DIV/0!</v>
      </c>
      <c r="O7" s="16" t="e">
        <f>AVERAGE(J7:N7)</f>
        <v>#DIV/0!</v>
      </c>
      <c r="P7" s="17">
        <v>9.9700000000000006</v>
      </c>
    </row>
    <row r="8" spans="1:19" x14ac:dyDescent="0.55000000000000004">
      <c r="A8" s="10">
        <v>6</v>
      </c>
      <c r="B8" s="10">
        <v>2021</v>
      </c>
      <c r="C8" s="11">
        <v>44222</v>
      </c>
      <c r="D8" s="10" t="s">
        <v>115</v>
      </c>
      <c r="E8" s="15">
        <v>11.26</v>
      </c>
      <c r="F8" s="10">
        <v>29.29</v>
      </c>
      <c r="G8" s="10">
        <v>29.34</v>
      </c>
      <c r="H8" s="10">
        <v>29.32</v>
      </c>
      <c r="I8" s="16">
        <f t="shared" ref="I8:I17" si="0">AVERAGE(F8:H8)</f>
        <v>29.316666666666663</v>
      </c>
      <c r="J8" s="10">
        <v>8.3390000000000004</v>
      </c>
      <c r="K8" s="10">
        <v>8.0250000000000004</v>
      </c>
      <c r="L8" s="10">
        <v>8.39</v>
      </c>
      <c r="M8" s="10">
        <v>8.2270000000000003</v>
      </c>
      <c r="N8" s="10">
        <v>8.4009999999999998</v>
      </c>
      <c r="O8" s="16">
        <f t="shared" ref="O8:O17" si="1">AVERAGE(J8:N8)</f>
        <v>8.2764000000000006</v>
      </c>
      <c r="P8" s="17">
        <v>9.4700000000000006</v>
      </c>
      <c r="Q8" s="10">
        <f t="shared" ref="Q8:Q17" si="2">E8-P8</f>
        <v>1.7899999999999991</v>
      </c>
      <c r="R8" s="14">
        <f>Q8/P8</f>
        <v>0.18901795142555428</v>
      </c>
      <c r="S8" s="13" t="s">
        <v>117</v>
      </c>
    </row>
    <row r="9" spans="1:19" x14ac:dyDescent="0.55000000000000004">
      <c r="A9" s="10">
        <v>7</v>
      </c>
      <c r="B9" s="10">
        <v>2021</v>
      </c>
      <c r="C9" s="11">
        <v>44222</v>
      </c>
      <c r="D9" s="10" t="s">
        <v>125</v>
      </c>
      <c r="E9" s="15">
        <v>11.56</v>
      </c>
      <c r="F9" s="10">
        <v>30.52</v>
      </c>
      <c r="G9" s="10">
        <v>30.51</v>
      </c>
      <c r="H9" s="10">
        <v>30.53</v>
      </c>
      <c r="I9" s="16">
        <f t="shared" si="0"/>
        <v>30.52</v>
      </c>
      <c r="J9" s="10">
        <v>10.795</v>
      </c>
      <c r="K9" s="10">
        <v>10.898999999999999</v>
      </c>
      <c r="L9" s="10">
        <v>10.986000000000001</v>
      </c>
      <c r="M9" s="10">
        <v>10.977</v>
      </c>
      <c r="N9" s="10">
        <v>10.842000000000001</v>
      </c>
      <c r="O9" s="16">
        <f t="shared" si="1"/>
        <v>10.899799999999999</v>
      </c>
      <c r="P9" s="17">
        <v>9.4</v>
      </c>
      <c r="Q9" s="10">
        <f t="shared" si="2"/>
        <v>2.16</v>
      </c>
      <c r="R9" s="14">
        <f>Q9/P9</f>
        <v>0.22978723404255319</v>
      </c>
      <c r="S9" s="13" t="s">
        <v>118</v>
      </c>
    </row>
    <row r="10" spans="1:19" x14ac:dyDescent="0.55000000000000004">
      <c r="A10" s="10">
        <v>8</v>
      </c>
      <c r="B10" s="10">
        <v>2021</v>
      </c>
      <c r="C10" s="11">
        <v>44224</v>
      </c>
      <c r="D10" s="10" t="s">
        <v>119</v>
      </c>
      <c r="E10" s="15">
        <v>10.56</v>
      </c>
      <c r="F10" s="10">
        <v>29.44</v>
      </c>
      <c r="G10" s="10">
        <v>29.35</v>
      </c>
      <c r="H10" s="10">
        <v>29.4</v>
      </c>
      <c r="I10" s="16">
        <f t="shared" si="0"/>
        <v>29.396666666666665</v>
      </c>
      <c r="J10" s="10">
        <v>8.6509999999999998</v>
      </c>
      <c r="K10" s="10">
        <v>8.2240000000000002</v>
      </c>
      <c r="L10" s="10">
        <v>8.391</v>
      </c>
      <c r="M10" s="10">
        <v>8.6319999999999997</v>
      </c>
      <c r="N10" s="10">
        <v>8.4239999999999995</v>
      </c>
      <c r="O10" s="16">
        <f t="shared" si="1"/>
        <v>8.4643999999999995</v>
      </c>
      <c r="P10" s="17">
        <v>9.24</v>
      </c>
      <c r="Q10" s="10">
        <f t="shared" si="2"/>
        <v>1.3200000000000003</v>
      </c>
      <c r="R10" s="14">
        <f t="shared" ref="R10:R17" si="3">Q10/P10</f>
        <v>0.14285714285714288</v>
      </c>
      <c r="S10" s="13" t="s">
        <v>120</v>
      </c>
    </row>
    <row r="11" spans="1:19" ht="17" customHeight="1" x14ac:dyDescent="0.55000000000000004">
      <c r="A11" s="10">
        <v>9</v>
      </c>
      <c r="B11" s="10">
        <v>2021</v>
      </c>
      <c r="C11" s="11">
        <v>44224</v>
      </c>
      <c r="D11" s="10" t="s">
        <v>121</v>
      </c>
      <c r="E11" s="15">
        <v>11.09</v>
      </c>
      <c r="F11" s="10">
        <v>30.8</v>
      </c>
      <c r="G11" s="10">
        <v>30.51</v>
      </c>
      <c r="H11" s="10">
        <v>30.56</v>
      </c>
      <c r="I11" s="16">
        <f t="shared" si="0"/>
        <v>30.623333333333335</v>
      </c>
      <c r="J11" s="10">
        <v>11.151999999999999</v>
      </c>
      <c r="K11" s="10">
        <v>11.234999999999999</v>
      </c>
      <c r="L11" s="10">
        <v>11.223000000000001</v>
      </c>
      <c r="M11" s="10">
        <v>11.186</v>
      </c>
      <c r="N11" s="10">
        <v>11.183</v>
      </c>
      <c r="O11" s="16">
        <f t="shared" si="1"/>
        <v>11.1958</v>
      </c>
      <c r="P11" s="17">
        <v>9.69</v>
      </c>
      <c r="Q11" s="10">
        <f t="shared" si="2"/>
        <v>1.4000000000000004</v>
      </c>
      <c r="R11" s="14">
        <f t="shared" si="3"/>
        <v>0.1444788441692467</v>
      </c>
      <c r="S11" s="13" t="s">
        <v>122</v>
      </c>
    </row>
    <row r="12" spans="1:19" x14ac:dyDescent="0.55000000000000004">
      <c r="A12" s="10">
        <v>10</v>
      </c>
      <c r="B12" s="10">
        <v>2021</v>
      </c>
      <c r="C12" s="11">
        <v>44225</v>
      </c>
      <c r="D12" s="10" t="s">
        <v>123</v>
      </c>
      <c r="E12" s="15">
        <v>11.64</v>
      </c>
      <c r="F12" s="10">
        <v>29.22</v>
      </c>
      <c r="G12" s="10">
        <v>29.29</v>
      </c>
      <c r="H12" s="10">
        <v>29.28</v>
      </c>
      <c r="I12" s="16">
        <f t="shared" si="0"/>
        <v>29.263333333333332</v>
      </c>
      <c r="J12" s="10">
        <v>9.1419999999999995</v>
      </c>
      <c r="K12" s="10">
        <v>8.5389999999999997</v>
      </c>
      <c r="L12" s="10">
        <v>8.1289999999999996</v>
      </c>
      <c r="M12" s="10">
        <v>9.0559999999999992</v>
      </c>
      <c r="N12" s="10">
        <v>9.0809999999999995</v>
      </c>
      <c r="O12" s="16">
        <f t="shared" si="1"/>
        <v>8.789399999999997</v>
      </c>
      <c r="P12" s="17">
        <v>9.5</v>
      </c>
      <c r="Q12" s="10">
        <f t="shared" si="2"/>
        <v>2.1400000000000006</v>
      </c>
      <c r="R12" s="14">
        <f t="shared" si="3"/>
        <v>0.22526315789473692</v>
      </c>
    </row>
    <row r="13" spans="1:19" x14ac:dyDescent="0.55000000000000004">
      <c r="A13" s="10">
        <v>11</v>
      </c>
      <c r="B13" s="10">
        <v>2021</v>
      </c>
      <c r="C13" s="11">
        <v>44225</v>
      </c>
      <c r="D13" s="10" t="s">
        <v>124</v>
      </c>
      <c r="E13" s="15">
        <v>11.22</v>
      </c>
      <c r="F13" s="10">
        <v>30.46</v>
      </c>
      <c r="G13" s="10">
        <v>30.55</v>
      </c>
      <c r="H13" s="10">
        <v>30.38</v>
      </c>
      <c r="I13" s="16">
        <f t="shared" si="0"/>
        <v>30.463333333333335</v>
      </c>
      <c r="J13" s="10">
        <v>10.292</v>
      </c>
      <c r="K13" s="10">
        <v>10.297000000000001</v>
      </c>
      <c r="L13" s="10">
        <v>10.282</v>
      </c>
      <c r="M13" s="10">
        <v>10.304</v>
      </c>
      <c r="N13" s="10">
        <v>10.276999999999999</v>
      </c>
      <c r="O13" s="16">
        <f t="shared" si="1"/>
        <v>10.2904</v>
      </c>
      <c r="P13" s="17">
        <v>9.08</v>
      </c>
      <c r="Q13" s="10">
        <f t="shared" si="2"/>
        <v>2.1400000000000006</v>
      </c>
      <c r="R13" s="14">
        <f t="shared" si="3"/>
        <v>0.23568281938325997</v>
      </c>
    </row>
    <row r="14" spans="1:19" x14ac:dyDescent="0.55000000000000004">
      <c r="A14" s="10">
        <v>12</v>
      </c>
      <c r="B14" s="10">
        <v>2021</v>
      </c>
      <c r="C14" s="11">
        <v>44228</v>
      </c>
      <c r="D14" s="10" t="s">
        <v>128</v>
      </c>
      <c r="E14" s="15">
        <v>11.52</v>
      </c>
      <c r="F14" s="10">
        <v>29.28</v>
      </c>
      <c r="G14" s="10">
        <v>29.31</v>
      </c>
      <c r="H14" s="10">
        <v>29.35</v>
      </c>
      <c r="I14" s="16">
        <f t="shared" si="0"/>
        <v>29.313333333333333</v>
      </c>
      <c r="J14" s="10">
        <v>9.032</v>
      </c>
      <c r="K14" s="10">
        <v>8.5519999999999996</v>
      </c>
      <c r="L14" s="10">
        <v>8.8160000000000007</v>
      </c>
      <c r="M14" s="10">
        <v>9.0749999999999993</v>
      </c>
      <c r="N14" s="10">
        <v>8.8640000000000008</v>
      </c>
      <c r="O14" s="16">
        <f t="shared" si="1"/>
        <v>8.867799999999999</v>
      </c>
      <c r="P14" s="17">
        <v>9.5</v>
      </c>
      <c r="Q14" s="10">
        <f t="shared" si="2"/>
        <v>2.0199999999999996</v>
      </c>
      <c r="R14" s="14">
        <f t="shared" si="3"/>
        <v>0.21263157894736837</v>
      </c>
      <c r="S14" s="13" t="s">
        <v>126</v>
      </c>
    </row>
    <row r="15" spans="1:19" x14ac:dyDescent="0.55000000000000004">
      <c r="A15" s="10">
        <v>13</v>
      </c>
      <c r="B15" s="10">
        <v>2021</v>
      </c>
      <c r="C15" s="11">
        <v>44228</v>
      </c>
      <c r="D15" s="10" t="s">
        <v>127</v>
      </c>
      <c r="E15" s="15">
        <v>11.58</v>
      </c>
      <c r="F15" s="10">
        <v>30.52</v>
      </c>
      <c r="G15" s="10">
        <v>30.55</v>
      </c>
      <c r="H15" s="10">
        <v>30.53</v>
      </c>
      <c r="I15" s="16">
        <f t="shared" si="0"/>
        <v>30.533333333333331</v>
      </c>
      <c r="J15" s="10">
        <v>10.483000000000001</v>
      </c>
      <c r="K15" s="10">
        <v>10.555999999999999</v>
      </c>
      <c r="L15" s="10">
        <v>10.587999999999999</v>
      </c>
      <c r="M15" s="10">
        <v>10.581</v>
      </c>
      <c r="N15" s="10">
        <v>10.471</v>
      </c>
      <c r="O15" s="16">
        <f t="shared" si="1"/>
        <v>10.5358</v>
      </c>
      <c r="P15" s="17">
        <v>9.5</v>
      </c>
      <c r="Q15" s="10">
        <f t="shared" si="2"/>
        <v>2.08</v>
      </c>
      <c r="R15" s="14">
        <f t="shared" si="3"/>
        <v>0.21894736842105264</v>
      </c>
      <c r="S15" s="13" t="s">
        <v>126</v>
      </c>
    </row>
    <row r="16" spans="1:19" x14ac:dyDescent="0.55000000000000004">
      <c r="A16" s="10">
        <v>14</v>
      </c>
      <c r="B16" s="10">
        <v>2021</v>
      </c>
      <c r="C16" s="11">
        <v>44229</v>
      </c>
      <c r="D16" s="10" t="s">
        <v>129</v>
      </c>
      <c r="E16" s="15">
        <v>11.14</v>
      </c>
      <c r="F16" s="10">
        <v>29.3</v>
      </c>
      <c r="G16" s="10">
        <v>29.25</v>
      </c>
      <c r="H16" s="10">
        <v>29.31</v>
      </c>
      <c r="I16" s="16">
        <f t="shared" si="0"/>
        <v>29.286666666666665</v>
      </c>
      <c r="J16" s="10">
        <v>9.0530000000000008</v>
      </c>
      <c r="K16" s="10">
        <v>8.5389999999999997</v>
      </c>
      <c r="L16" s="10">
        <v>8.7850000000000001</v>
      </c>
      <c r="M16" s="10">
        <v>9.0760000000000005</v>
      </c>
      <c r="N16" s="10">
        <v>8.7420000000000009</v>
      </c>
      <c r="O16" s="16">
        <f t="shared" si="1"/>
        <v>8.8390000000000022</v>
      </c>
      <c r="P16" s="17"/>
      <c r="Q16" s="10">
        <f t="shared" si="2"/>
        <v>11.14</v>
      </c>
      <c r="R16" s="14" t="e">
        <f t="shared" si="3"/>
        <v>#DIV/0!</v>
      </c>
    </row>
    <row r="17" spans="1:18" x14ac:dyDescent="0.55000000000000004">
      <c r="A17" s="10">
        <v>15</v>
      </c>
      <c r="B17" s="10">
        <v>2021</v>
      </c>
      <c r="C17" s="11">
        <v>44229</v>
      </c>
      <c r="D17" s="10" t="s">
        <v>130</v>
      </c>
      <c r="E17" s="15">
        <v>10.92</v>
      </c>
      <c r="F17" s="10">
        <v>30.53</v>
      </c>
      <c r="G17" s="10">
        <v>30.49</v>
      </c>
      <c r="H17" s="10">
        <v>30.56</v>
      </c>
      <c r="I17" s="16">
        <f t="shared" si="0"/>
        <v>30.526666666666667</v>
      </c>
      <c r="J17" s="10">
        <v>10.596</v>
      </c>
      <c r="K17" s="10">
        <v>10.595000000000001</v>
      </c>
      <c r="L17" s="10">
        <v>10.548</v>
      </c>
      <c r="M17" s="10">
        <v>10.567</v>
      </c>
      <c r="N17" s="10">
        <v>10.523999999999999</v>
      </c>
      <c r="O17" s="16">
        <f t="shared" si="1"/>
        <v>10.566000000000001</v>
      </c>
      <c r="P17" s="17"/>
      <c r="Q17" s="10">
        <f t="shared" si="2"/>
        <v>10.92</v>
      </c>
      <c r="R17" s="14" t="e">
        <f t="shared" si="3"/>
        <v>#DIV/0!</v>
      </c>
    </row>
  </sheetData>
  <sortState ref="A3:S7">
    <sortCondition ref="A3:A7"/>
  </sortState>
  <mergeCells count="7">
    <mergeCell ref="J1:O1"/>
    <mergeCell ref="A1:A2"/>
    <mergeCell ref="B1:B2"/>
    <mergeCell ref="C1:C2"/>
    <mergeCell ref="D1:D2"/>
    <mergeCell ref="E1:E2"/>
    <mergeCell ref="F1:I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入力</vt:lpstr>
      <vt:lpstr>Sheet2</vt:lpstr>
      <vt:lpstr>整理</vt:lpstr>
    </vt:vector>
  </TitlesOfParts>
  <Company>Dynabook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kimorphe@outlook.jp</dc:creator>
  <cp:lastModifiedBy>kimorphe@outlook.jp</cp:lastModifiedBy>
  <dcterms:created xsi:type="dcterms:W3CDTF">2021-01-27T03:26:09Z</dcterms:created>
  <dcterms:modified xsi:type="dcterms:W3CDTF">2021-02-02T14:31:13Z</dcterms:modified>
</cp:coreProperties>
</file>