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90" windowHeight="7365"/>
  </bookViews>
  <sheets>
    <sheet name="2017@" sheetId="4" r:id="rId1"/>
    <sheet name="ERP 180417" sheetId="6" r:id="rId2"/>
    <sheet name="erp" sheetId="8" r:id="rId3"/>
    <sheet name="2016" sheetId="1" r:id="rId4"/>
  </sheets>
  <calcPr calcId="124519"/>
</workbook>
</file>

<file path=xl/calcChain.xml><?xml version="1.0" encoding="utf-8"?>
<calcChain xmlns="http://schemas.openxmlformats.org/spreadsheetml/2006/main">
  <c r="G36" i="6"/>
  <c r="H36"/>
  <c r="F36"/>
  <c r="F45" i="4"/>
  <c r="F43"/>
  <c r="E75"/>
  <c r="F52" i="8"/>
  <c r="F35"/>
  <c r="F40" i="4"/>
  <c r="F41"/>
  <c r="F42"/>
  <c r="F39"/>
  <c r="G45"/>
  <c r="F11"/>
  <c r="F6"/>
  <c r="F37"/>
  <c r="F38"/>
  <c r="E71" l="1"/>
  <c r="F36"/>
  <c r="F35"/>
  <c r="H12"/>
  <c r="P26"/>
  <c r="P33"/>
  <c r="P16"/>
  <c r="H11"/>
  <c r="F7" l="1"/>
  <c r="E13"/>
  <c r="F30"/>
  <c r="F19"/>
  <c r="H19" s="1"/>
  <c r="H6" l="1"/>
  <c r="H7"/>
  <c r="H30"/>
  <c r="F18"/>
  <c r="H18" s="1"/>
  <c r="F16"/>
  <c r="H16" s="1"/>
  <c r="F17"/>
  <c r="H17" s="1"/>
  <c r="F20"/>
  <c r="F21"/>
  <c r="H21" s="1"/>
  <c r="F22"/>
  <c r="F23"/>
  <c r="H23" s="1"/>
  <c r="F24"/>
  <c r="H24" s="1"/>
  <c r="F25"/>
  <c r="H25" s="1"/>
  <c r="F26"/>
  <c r="H26" s="1"/>
  <c r="F27"/>
  <c r="H27" s="1"/>
  <c r="F28"/>
  <c r="H28" s="1"/>
  <c r="F29"/>
  <c r="H29" s="1"/>
  <c r="F31"/>
  <c r="H31" s="1"/>
  <c r="F32"/>
  <c r="H32" s="1"/>
  <c r="F33"/>
  <c r="F15"/>
  <c r="F10"/>
  <c r="H10" s="1"/>
  <c r="F4"/>
  <c r="H4" s="1"/>
  <c r="F5"/>
  <c r="H5" s="1"/>
  <c r="F8"/>
  <c r="H8" s="1"/>
  <c r="F9"/>
  <c r="H9" s="1"/>
  <c r="F3"/>
  <c r="H15" l="1"/>
  <c r="H22"/>
  <c r="H3"/>
  <c r="F13"/>
  <c r="H20"/>
  <c r="H45" s="1"/>
  <c r="F41" i="1" l="1"/>
  <c r="F38"/>
  <c r="F33"/>
  <c r="F34"/>
  <c r="F35"/>
  <c r="F36"/>
  <c r="F37"/>
  <c r="F32"/>
  <c r="E41"/>
  <c r="E39"/>
  <c r="H24"/>
  <c r="H23"/>
  <c r="H20" l="1"/>
  <c r="D25" l="1"/>
  <c r="C25"/>
  <c r="D13"/>
  <c r="C13"/>
  <c r="E15"/>
  <c r="E16"/>
  <c r="E17"/>
  <c r="E18"/>
  <c r="E19"/>
  <c r="E20"/>
  <c r="E21"/>
  <c r="E22"/>
  <c r="E23"/>
  <c r="E24"/>
  <c r="E14"/>
  <c r="E5"/>
  <c r="E6"/>
  <c r="E7"/>
  <c r="E8"/>
  <c r="E9"/>
  <c r="E10"/>
  <c r="E11"/>
  <c r="E12"/>
  <c r="E4"/>
  <c r="E13" l="1"/>
  <c r="E25"/>
  <c r="C29" l="1"/>
  <c r="C28"/>
  <c r="H18"/>
  <c r="C30" l="1"/>
</calcChain>
</file>

<file path=xl/comments1.xml><?xml version="1.0" encoding="utf-8"?>
<comments xmlns="http://schemas.openxmlformats.org/spreadsheetml/2006/main">
  <authors>
    <author>Lenovo pc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Lenovo pc:</t>
        </r>
        <r>
          <rPr>
            <sz val="9"/>
            <color indexed="81"/>
            <rFont val="Tahoma"/>
            <family val="2"/>
          </rPr>
          <t xml:space="preserve">
4569001000 menjadi 4853556035,30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Lenovo pc:</t>
        </r>
        <r>
          <rPr>
            <sz val="9"/>
            <color indexed="81"/>
            <rFont val="Tahoma"/>
            <family val="2"/>
          </rPr>
          <t xml:space="preserve">
Revisi Harga menjadi
1991060665.30 dari
1987354105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Lenovo pc:</t>
        </r>
        <r>
          <rPr>
            <sz val="9"/>
            <color indexed="81"/>
            <rFont val="Tahoma"/>
            <family val="2"/>
          </rPr>
          <t xml:space="preserve">
1350000000 menjadi
1406080000
1406080000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Lenovo pc:</t>
        </r>
        <r>
          <rPr>
            <sz val="9"/>
            <color indexed="81"/>
            <rFont val="Tahoma"/>
            <family val="2"/>
          </rPr>
          <t xml:space="preserve">
return .
Unit jadi 2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Lenovo pc:</t>
        </r>
        <r>
          <rPr>
            <sz val="9"/>
            <color indexed="81"/>
            <rFont val="Tahoma"/>
            <family val="2"/>
          </rPr>
          <t xml:space="preserve">
speck kurang lengkap</t>
        </r>
      </text>
    </comment>
  </commentList>
</comments>
</file>

<file path=xl/comments2.xml><?xml version="1.0" encoding="utf-8"?>
<comments xmlns="http://schemas.openxmlformats.org/spreadsheetml/2006/main">
  <authors>
    <author>Lenovo pc</author>
  </authors>
  <commentList>
    <comment ref="H14" authorId="0">
      <text>
        <r>
          <rPr>
            <b/>
            <sz val="9"/>
            <color indexed="81"/>
            <rFont val="Tahoma"/>
            <family val="2"/>
          </rPr>
          <t>Lenovo pc:</t>
        </r>
        <r>
          <rPr>
            <sz val="9"/>
            <color indexed="81"/>
            <rFont val="Tahoma"/>
            <family val="2"/>
          </rPr>
          <t xml:space="preserve">
90 hari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Lenovo pc:</t>
        </r>
        <r>
          <rPr>
            <sz val="9"/>
            <color indexed="81"/>
            <rFont val="Tahoma"/>
            <family val="2"/>
          </rPr>
          <t xml:space="preserve">
60 HARI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Lenovo pc:</t>
        </r>
        <r>
          <rPr>
            <sz val="9"/>
            <color indexed="81"/>
            <rFont val="Tahoma"/>
            <family val="2"/>
          </rPr>
          <t xml:space="preserve">
DOK BELUM DI COPY</t>
        </r>
      </text>
    </comment>
  </commentList>
</comments>
</file>

<file path=xl/sharedStrings.xml><?xml version="1.0" encoding="utf-8"?>
<sst xmlns="http://schemas.openxmlformats.org/spreadsheetml/2006/main" count="516" uniqueCount="274">
  <si>
    <t>MONITORING PEKERJAAN INVESTASI UP SAGULING TAHUN 2016</t>
  </si>
  <si>
    <t>NO</t>
  </si>
  <si>
    <t>NAMA PEKERJAAN</t>
  </si>
  <si>
    <t>NILAI</t>
  </si>
  <si>
    <t>TAHAPAN PROSES</t>
  </si>
  <si>
    <t>RENCANA KONTRAK</t>
  </si>
  <si>
    <t>NO KONTRAK</t>
  </si>
  <si>
    <t>KETERANGAN</t>
  </si>
  <si>
    <t>Penggantian Tranformator Unit 4 PLTA Plengan</t>
  </si>
  <si>
    <t>051.PJ/061/UPSGL/16</t>
  </si>
  <si>
    <t>Penggantian Trafo Pemakaian Sendiri 6KV</t>
  </si>
  <si>
    <t>Pengadaan Relay Proteksi Generator Unit 4 PLTA Saguling</t>
  </si>
  <si>
    <t>034.PJ/061/UPSGL/16</t>
  </si>
  <si>
    <t>Pengadaan Peralatan Ukur Seismic &amp; Kelengkapannya</t>
  </si>
  <si>
    <t>Pengadaan Digital Inclinometer System</t>
  </si>
  <si>
    <t>064.PJ/061/UPSGL/16</t>
  </si>
  <si>
    <t>Pengadaan Tool Dissolved Gas Analysis Portabel</t>
  </si>
  <si>
    <t>038.PJ/061/UPSGL/16</t>
  </si>
  <si>
    <t>Pengadaan Oil Conditioning Purifier PLTA Saguling</t>
  </si>
  <si>
    <t>037.PJ/061/UPSGL/16</t>
  </si>
  <si>
    <t>Pengadaan Digital Level (Akurasi 0,3 mm /Km)</t>
  </si>
  <si>
    <t>004/SPB/GHW/SGL/16</t>
  </si>
  <si>
    <t>Penggantian Vibrasi Calibrator (0 -1000 µm)</t>
  </si>
  <si>
    <t>040/B/SPB/HKI/SGL/16</t>
  </si>
  <si>
    <t>POPST</t>
  </si>
  <si>
    <t>a. Pengadaan Dam Water Level Monitor PLTA Plengan
   (Penunjang Program POPST) 2016</t>
  </si>
  <si>
    <t>049/SPB/PLG/SGL/16</t>
  </si>
  <si>
    <t>b. Jasa Pemasangan Brake System PLTA Plengan
   (Program POPST)</t>
  </si>
  <si>
    <t>c. Jasa Renovasi Dispacher Room PLTA Saguling
   (Program POPST)</t>
  </si>
  <si>
    <t>d. Jasa Konsultan (Program POPST)</t>
  </si>
  <si>
    <t>f. Pengadaan CCTV Dan FO PLTA Plengan, Lamajan,
   Cikalong Ubrug Dan Kracak (Program POPST)</t>
  </si>
  <si>
    <t>ESTIMASI KONTRAK</t>
  </si>
  <si>
    <t>Selesai 100 %</t>
  </si>
  <si>
    <t>083.PJ/061/UPSGL/16</t>
  </si>
  <si>
    <t>PT.GRAHA ARSINTER</t>
  </si>
  <si>
    <t>087.PJ/061/UPSGL/16</t>
  </si>
  <si>
    <t>CV.BINTANG BERDIKARI</t>
  </si>
  <si>
    <t>PT.WAHANA AMANAH RYANTHO</t>
  </si>
  <si>
    <t>076.PJ/061/UPSGL/16</t>
  </si>
  <si>
    <t>079.PJ/061/UPSGL/16</t>
  </si>
  <si>
    <t>CV.DWIGUNA PUTRA</t>
  </si>
  <si>
    <t>ADITYA ISTIANTO</t>
  </si>
  <si>
    <t>SYNCHROMETER PROGRAM ( POPST)</t>
  </si>
  <si>
    <t>Rehabilitasi Sistim Kontrol Exitasi dan AVR  PLTA Saguling 1,3 dan 4 ( POPST)</t>
  </si>
  <si>
    <t>RENOVASI  DISPATCHER ROOM PLTA SAGULING TAHAP 2 PADA PROGRAM POPST</t>
  </si>
  <si>
    <t>Rehabilitasi COOLING SYSTEM Program POPST</t>
  </si>
  <si>
    <t>Rehabilitasi Plengan 5  Untuk Program POPST</t>
  </si>
  <si>
    <t>SYNCHRONIZER METER Pada Program POPST</t>
  </si>
  <si>
    <t>PMG PLTA PROGRAM POPST</t>
  </si>
  <si>
    <t>PENGANDAAN INVERTER UNTUK PROGRAM POPST</t>
  </si>
  <si>
    <t>PENGADAAN  AVR SUB UNIT PLTA CIKALONG 1,2,3  UNTUK PROGRAM POPST</t>
  </si>
  <si>
    <t>PENGADAAN RELAY PROTEKSI PLTA KRACAK 1,2,3 DAN CIKALONG 1,2 DAN 3  Pada Program POPST</t>
  </si>
  <si>
    <t>PT. GENTA PERTIWI KONSULTAN</t>
  </si>
  <si>
    <t>094.PJ/061/UPSGL/16</t>
  </si>
  <si>
    <t>ASEP SOLEH</t>
  </si>
  <si>
    <t>Kontrak</t>
  </si>
  <si>
    <t>Saving</t>
  </si>
  <si>
    <t>022-70012760</t>
  </si>
  <si>
    <t>RIKTO KURNIANTO</t>
  </si>
  <si>
    <t>ARCHRONANTHA WRESTIANDI</t>
  </si>
  <si>
    <t>(022) 5434821</t>
  </si>
  <si>
    <t>Ir. IBRAHIM THALES</t>
  </si>
  <si>
    <t>022-4234221</t>
  </si>
  <si>
    <t xml:space="preserve">pembayaran </t>
  </si>
  <si>
    <t>November</t>
  </si>
  <si>
    <t>Desember</t>
  </si>
  <si>
    <t>082/SPB/PLG/SGL/16</t>
  </si>
  <si>
    <t>CV. DWIGUNA PUTRA</t>
  </si>
  <si>
    <t>R. ADITYA ISTIANTO,SS</t>
  </si>
  <si>
    <t>PT. MINDOTAMA AVIA TEKNIK</t>
  </si>
  <si>
    <t>177.PJ/061/IP/2016</t>
  </si>
  <si>
    <t>005/RPP/POPST/SGL/17</t>
  </si>
  <si>
    <t>007/RPP/POPST/SGL/17</t>
  </si>
  <si>
    <t>002/RPB/POPST/SGL/17</t>
  </si>
  <si>
    <t>Total</t>
  </si>
  <si>
    <t>009/RPP/POPST/SGL/17</t>
  </si>
  <si>
    <t>006/RPP/POPST/SGL/17</t>
  </si>
  <si>
    <t>003/RPP/POPST/SGL/17</t>
  </si>
  <si>
    <t>001/RPP/POPST/SGL/17</t>
  </si>
  <si>
    <t>012/RPP/POPST/SGL/17</t>
  </si>
  <si>
    <t>011/RPP/POPST/SGL/17</t>
  </si>
  <si>
    <t>003/RPB/POPST/SGL/17</t>
  </si>
  <si>
    <t>004/RPP/POPST/SGL/17</t>
  </si>
  <si>
    <t>Jasa PemasanganTemperatur Monitor PLTA Lamajan Unit 1,2 dan 3</t>
  </si>
  <si>
    <t>007/RPP/POPST/SGL/16</t>
  </si>
  <si>
    <t>Pengadaan Vibrasi Monitor PLTA  Lamajan</t>
  </si>
  <si>
    <t>007/RPB/POPST/SGL/16</t>
  </si>
  <si>
    <t>008/RPB/POPST/SGL/16</t>
  </si>
  <si>
    <t>006/RPB/POPST/SGL/16</t>
  </si>
  <si>
    <t>003/RPB/POPST/SGL/16</t>
  </si>
  <si>
    <t>Rehabilitasi Sistim Kontrol PLTA Saguling dan Relay Proteksi Plengan 1,2,3,4 Lamajan 1,2,3 PLTA Saguling</t>
  </si>
  <si>
    <t>001/RPP/POPST/SGL/16</t>
  </si>
  <si>
    <t>004/RPP/POPST/SGL/16</t>
  </si>
  <si>
    <t>005/RPP/POPST/SGL/16</t>
  </si>
  <si>
    <t>006/RPP/POPST/SGL/16</t>
  </si>
  <si>
    <t>001/RPB/POPST/SGL/16</t>
  </si>
  <si>
    <t>002/RPB/POPST/SGL/16</t>
  </si>
  <si>
    <t>114.PJ/061/UPSGL/16</t>
  </si>
  <si>
    <t>PT. PRATAMA CONTROMATIC ABADI</t>
  </si>
  <si>
    <t>SUMITRO KUMALA</t>
  </si>
  <si>
    <t>PR</t>
  </si>
  <si>
    <t>00010/RPB/HL/SGL/16</t>
  </si>
  <si>
    <t>0009/RPB/HL/SGL/16</t>
  </si>
  <si>
    <t>0008/RPB/HKI/SGL/16</t>
  </si>
  <si>
    <t>0002/RPB/GHW/SGL/16</t>
  </si>
  <si>
    <t>0001/RPB/GHW/SGL/16</t>
  </si>
  <si>
    <t>0005/RPB/HL/SGL/16</t>
  </si>
  <si>
    <t>0004/RPB/HL/SGL/16</t>
  </si>
  <si>
    <t>0003/RPB/GHW/SGL/16</t>
  </si>
  <si>
    <t>0006/RPB/HKI/SGL/16</t>
  </si>
  <si>
    <t>Pusat</t>
  </si>
  <si>
    <t>122.PJ/061/UPSGL/16</t>
  </si>
  <si>
    <t>KAJIAN ATAS PENANGANAN SEDIMENTASI WADUK SAGULING</t>
  </si>
  <si>
    <t>KAJIAN INSPEKSI BESAR BENDUNGAN SAGULING</t>
  </si>
  <si>
    <t>PENGADAAN DAN PEMASANGAN TRAFO STEP UP 6/20 KV/5 MVA DAN ACCESORIES PLTA BENGKOK</t>
  </si>
  <si>
    <t>REHABILITASI GEDUNG PELATIHAN TAHAP 1 PLTA SAGULING</t>
  </si>
  <si>
    <t>PENGADAAN POMPA MOTOR GALERI DCC PLTA SAGULING</t>
  </si>
  <si>
    <t>PEMBANGUNAN GUDANG MATERIAL DAN LIMBAH  POWER HOUSE PLTA SAGULING</t>
  </si>
  <si>
    <t>124.PJ/061/UPSGL/16</t>
  </si>
  <si>
    <t>MARSHARI SOLUTION PRATAMA, CV</t>
  </si>
  <si>
    <t>021-55771143</t>
  </si>
  <si>
    <t>RINA PURNAMAWATI</t>
  </si>
  <si>
    <t>PERDANA DWI KARYA, CV</t>
  </si>
  <si>
    <t>022-7533307</t>
  </si>
  <si>
    <t>TOMMYARTO SUYANTORO</t>
  </si>
  <si>
    <t>PEMBANGUNAN JALAN INSPEKSI PENGAMANAN ASSET TANAH CATCHMENT AREA WADUK SAGULING</t>
  </si>
  <si>
    <t>REHABILITASI  GEDUNG SERBAGUNA PLTA BENGKOK UP SAGULING</t>
  </si>
  <si>
    <t>JUMLAH</t>
  </si>
  <si>
    <t>SAVING</t>
  </si>
  <si>
    <t>NILAI KONTRAK</t>
  </si>
  <si>
    <t>TOTAL</t>
  </si>
  <si>
    <t>014/RPP/POPST/SGL/17</t>
  </si>
  <si>
    <t>Rehabilitasi sequence Control  Untuk PLTA PLENGAN Program POPST</t>
  </si>
  <si>
    <t xml:space="preserve">Avr saguling </t>
  </si>
  <si>
    <t>Avr Plengan</t>
  </si>
  <si>
    <t>Avr Lamajan</t>
  </si>
  <si>
    <t>Avr Ubrug</t>
  </si>
  <si>
    <t>Avr Kracak</t>
  </si>
  <si>
    <t>PPN</t>
  </si>
  <si>
    <t>Jumlah</t>
  </si>
  <si>
    <t>Retur</t>
  </si>
  <si>
    <t>1/5 ( Proses BA )</t>
  </si>
  <si>
    <t>update tgl 14 -12 - 2016</t>
  </si>
  <si>
    <t>016/RPP/POPST/SGL/17</t>
  </si>
  <si>
    <t xml:space="preserve">Murni </t>
  </si>
  <si>
    <t>Rehabilitasi Sistim Kontrol PLTA Plengan (2,3,4),Lamajan(1,3),Ubrug (1,2 ),Kracak ( 1,3)  Untuk Kesiapan Pengendaliaan Operasi Pembangkit (POPST )</t>
  </si>
  <si>
    <t>128.PJ/061/UPSGL/16</t>
  </si>
  <si>
    <t>130.PJ/061/UPSGL/16</t>
  </si>
  <si>
    <t>131.PJ/061/UPSGL/16</t>
  </si>
  <si>
    <t>108/SPB/KRC/SGL/16</t>
  </si>
  <si>
    <t>Pengadaan Vibrasi Monitor PLTA Plengan 1,2,3 &amp; 4, Cikalong 1,2 &amp; 3, Ubrug 1,2 &amp; 3 dan Kracak 1, 2 &amp; 3 pada Program POPST</t>
  </si>
  <si>
    <t>023/RPB/POPST/SGL/17</t>
  </si>
  <si>
    <t>Pengadaan Multi Power Transducer PLTA Plengan, Lamajan, Cikalong, Ubrug dan Kracak Pada Program POPST</t>
  </si>
  <si>
    <t>024/RPB/POPST/SGL/17</t>
  </si>
  <si>
    <t>Brake System  untuk Program POPST</t>
  </si>
  <si>
    <t>Rehabilitasi sequence Control  Untuk PLTA PLENGAN Program POPST</t>
  </si>
  <si>
    <t>Rehabilitasi TEMPERATUR MONITOR  Pada Program POPST.</t>
  </si>
  <si>
    <t>11/28/16 9:52 AM</t>
  </si>
  <si>
    <t>6/30/17 3:45 PM</t>
  </si>
  <si>
    <t>8/29/16 1:20 PM</t>
  </si>
  <si>
    <t>6/30/17 4:00 PM</t>
  </si>
  <si>
    <t>8/29/16 1:49 PM</t>
  </si>
  <si>
    <t>8/29/16 2:23 PM</t>
  </si>
  <si>
    <t>12/16/16 3:01 PM</t>
  </si>
  <si>
    <t>12/21/16 1:40 PM</t>
  </si>
  <si>
    <t>5/15/17 1:57 PM</t>
  </si>
  <si>
    <t>12/21/16 2:50 PM</t>
  </si>
  <si>
    <t>001/RPB/POPST/SGL/17</t>
  </si>
  <si>
    <t>PLTA/A/01/UPSGL/2017</t>
  </si>
  <si>
    <t>17-1503-PPA-CA-NON-NON-01</t>
  </si>
  <si>
    <t>17-1503-PPA-CA-NON-NON-02</t>
  </si>
  <si>
    <t>PLTA/A/02/UPSGL/2017</t>
  </si>
  <si>
    <t>17-1503-SAR-CA-NON NON 04</t>
  </si>
  <si>
    <t>17-1503-SAR-CA-NON-NON-05</t>
  </si>
  <si>
    <t>FAS/E/02/UPSGL/2017</t>
  </si>
  <si>
    <t>17-1503-SAR-CA-NON-NON-06</t>
  </si>
  <si>
    <t>FAS/E/03/UPSGL/2017</t>
  </si>
  <si>
    <t>17-1503-SAR-CA-NON-NON-07</t>
  </si>
  <si>
    <t>FAS/E/04/UPSGL/2017</t>
  </si>
  <si>
    <t>17-1503-SAR-CA-NON-NON-08</t>
  </si>
  <si>
    <t>17-1503-SAR-CA-NON-NON-09</t>
  </si>
  <si>
    <t>FAS/E/06/UPSGL/2017</t>
  </si>
  <si>
    <t>FAS/E/05/UPSGL/2017</t>
  </si>
  <si>
    <t>17-1503-PPA-CA-NON-NON-03</t>
  </si>
  <si>
    <t>138.PJ/061/UPSGL/16</t>
  </si>
  <si>
    <t>136.PJ/061/UPSGL/16</t>
  </si>
  <si>
    <t>Penggantian synchronizing relay sub unit PLTA Plengan, Lamajan,Ubrug dan Kracak UP Saguling</t>
  </si>
  <si>
    <t>SKI</t>
  </si>
  <si>
    <t>005.PJ/061/UPSGL/17</t>
  </si>
  <si>
    <t>AVR SAGULING</t>
  </si>
  <si>
    <t xml:space="preserve">Gambar sudah ada skedual </t>
  </si>
  <si>
    <t># 1  Recana 6 Hari sesuai Kontrak Mulai Tgl 1-2 Juli 2017</t>
  </si>
  <si>
    <t xml:space="preserve"> Jasa Konsultan (Program POPST)</t>
  </si>
  <si>
    <t>Mengumpulkan data Komisioning</t>
  </si>
  <si>
    <t># 4  9 september 2017</t>
  </si>
  <si>
    <t># 3  30 September 2017</t>
  </si>
  <si>
    <t>Rehabilitasi Brake System Plengan 5  Untuk Program POPST</t>
  </si>
  <si>
    <t>Rehabilitasi Governor Control hidrolik Program POPST</t>
  </si>
  <si>
    <t>PR ERP</t>
  </si>
  <si>
    <t>Rehabilitasi Governor Elektrik  Control Program POPST</t>
  </si>
  <si>
    <t>NILAI Total</t>
  </si>
  <si>
    <t>004.PJ/061/UPSGL/17</t>
  </si>
  <si>
    <t>002.PJ/061/UPSGL/17</t>
  </si>
  <si>
    <t>JASA KONSULTAN MONITORING PEKERJAAN INVESTASI UP SAGULING TAHUN 2017</t>
  </si>
  <si>
    <t>JASA KONSULTAN PEMBANGUNAN GUDANG MATERIAL DAN LIMBAH  POWER HOUSE PLTA SAGULING</t>
  </si>
  <si>
    <t>JASA KONSULTAN REHABILITASI  GEDUNG SERBAGUNA PLTA BENGKOK UP SAGULING</t>
  </si>
  <si>
    <t>Pengumuman Pelelangan</t>
  </si>
  <si>
    <t>Proses kontrak</t>
  </si>
  <si>
    <t xml:space="preserve">FAS/E/01/UPSGL/2017 </t>
  </si>
  <si>
    <t>Buyer</t>
  </si>
  <si>
    <t>FRIENDY MARDHIKA PARHAN,</t>
  </si>
  <si>
    <t>Supplier</t>
  </si>
  <si>
    <t>DWIGUNA PUTRA, CV</t>
  </si>
  <si>
    <t>Hembi Gemilang</t>
  </si>
  <si>
    <t>006/SPK/PLGSGL/17</t>
  </si>
  <si>
    <t>Description</t>
  </si>
  <si>
    <t>Approval Status</t>
  </si>
  <si>
    <t>Creation Date</t>
  </si>
  <si>
    <t>In Process</t>
  </si>
  <si>
    <t>PERBAIKAN REHABILITASI KONTROL RELLIEF  VALVE CIKALONG PROGRAM POPST</t>
  </si>
  <si>
    <t>Optimalisasi Jaringan Komunikasi Data Antara PH Saguling dengan Sub - sub Unit Pada Program POPST</t>
  </si>
  <si>
    <t>Jasa sewa Perangkat Komunikasi Data Sub-Sub Unit Pada Program POPST</t>
  </si>
  <si>
    <t>Jasa Konsultan (Program POPST)T</t>
  </si>
  <si>
    <t>Approved</t>
  </si>
  <si>
    <t>Rehabilitasi Plengan 5  Untuk Program POPST</t>
  </si>
  <si>
    <t>PENGANDAAN INVERTER UNTUK PROGRAM POPST</t>
  </si>
  <si>
    <t>Incomplete</t>
  </si>
  <si>
    <t>Rehabilitasi sequence Control  Untuk Program POPST</t>
  </si>
  <si>
    <t>Rehabilitasi COOLING SYSTEM Program POPST</t>
  </si>
  <si>
    <t>RENOVASI  DISPATCHER ROOM PLTA SAGULING TAHAP 2 PADA PROGRAM POPST</t>
  </si>
  <si>
    <t>Brake System Untuk Program POPST</t>
  </si>
  <si>
    <t>Rehabilitasi Brake System Plengan 5  Untuk Program POPST</t>
  </si>
  <si>
    <t>Rejected</t>
  </si>
  <si>
    <t xml:space="preserve"> Rehabilitasi TEMPERATUR MONITOR  Pada Program POPST.</t>
  </si>
  <si>
    <t xml:space="preserve"> PMG PLTA PROGRAM POPST</t>
  </si>
  <si>
    <t xml:space="preserve"> RETROFIT MCC  PLTA SAGULING PADA PROGRAM POPST</t>
  </si>
  <si>
    <t>Status</t>
  </si>
  <si>
    <t>Number</t>
  </si>
  <si>
    <t>Rehabilitasi sequence Control   PLTA SAGULING Comon Program POPST</t>
  </si>
  <si>
    <t>Penggantian  MCC / UPS DC POWER  PLTA SAGULING Common Pada Program POPST</t>
  </si>
  <si>
    <t>Perbaikan Main Inlet Valve &amp; Hyraulic PLTA Kracak 1&amp;2 PROGRAM POPST</t>
  </si>
  <si>
    <t>Rehabilitasi sequence Control  Untuk PLTA CIKALONG Comon Program POPST</t>
  </si>
  <si>
    <t>Perbaikan /Rehabilitasi Penstok Valve Sub unit PLTA UbrugCommonPLTA Lamajan Commmon &amp; PLTA Kracak Common PROGRAM POPST</t>
  </si>
  <si>
    <t>Perbaikan Main Inlet Valve &amp; Hyraulic PLTA CIKALONG 12&amp;3 PROGRAM POPST</t>
  </si>
  <si>
    <t>Optimalisasi Perangkat Sistem Informasi Pendukung  Program POPST UP saguling 2017</t>
  </si>
  <si>
    <t>SYNCHRONOSCOPE TIPE : F96Y FREQ : 50 HZ MERK FRER</t>
  </si>
  <si>
    <t>PENGADAAN RELAY PROTEKSI PLTA KRACAK 123 DAN CIKALONG 12 DAN 3  Pada Program POPST</t>
  </si>
  <si>
    <t>PENGADAAN  AVR SUB UNIT PLTA CIKALONG 123  UNTUK PROGRAM POPST</t>
  </si>
  <si>
    <t xml:space="preserve"> Rehabilitasi Governor Control Program POPST</t>
  </si>
  <si>
    <t>Penggantian Synchronizing Relay sub Unit PLTA PlenganLamajanUbrug dan Kracak PT IP UP Saguling</t>
  </si>
  <si>
    <t>Rehabilitasi Sistim Kontrol Exitasi dan AVR  PLTA Saguling 13 dan 4 ( POPST)</t>
  </si>
  <si>
    <t>POMPA SUBMERSIBLE PUMP CAPACITY : 1 M3/MIN DISCHARGE PIPE : 100 mm 4 INCHI TOTAL HEAD MIN : 27 M MOTOR : 7.5 KW 10 HP</t>
  </si>
  <si>
    <t>TRANSFORMATOR 3 PHASE KAPASITAS 5000 kVA HV : 20 kV LV : 6 kV FREQ. : 50HZ VECTOR GROUP : YD5 TYPE OF COOLING : ONAF OUT DOR OIL IMMERSED WITH CONSERVATOR</t>
  </si>
  <si>
    <t>Pengadaan Multi Power Transducer PLTA Plengan Lamajan Cikalong Ubrug dan Kracak Pada Program POPST</t>
  </si>
  <si>
    <t>Rehabilitasi Governor Elektrik Control Program POPST</t>
  </si>
  <si>
    <t>MURNI</t>
  </si>
  <si>
    <t>PO</t>
  </si>
  <si>
    <t>`</t>
  </si>
  <si>
    <t>010.PJ/061/UPSGL/17</t>
  </si>
  <si>
    <t>Proses Pekerjaan</t>
  </si>
  <si>
    <t>DUAL VIBRATION MONITOR; MODEL: VM-5K-511300-000-000-001-0-5G2 MERK: SHINKAWA</t>
  </si>
  <si>
    <t xml:space="preserve"> Rehabilitasi Governor Elektrik Control Program POPST</t>
  </si>
  <si>
    <t>012/SPK/HSL/SGL/17</t>
  </si>
  <si>
    <t>5/22/17 3:45 PM</t>
  </si>
  <si>
    <t>08-MAY-2017 13:13:24</t>
  </si>
  <si>
    <t>Grounding Anti Petir Area Kolam Tando PLTA Plengan Lamajan Cikalong Ubrug Kracak</t>
  </si>
  <si>
    <t>Perbaikan Main Inlet Valve Unit  PLTA Lamajan  PROGRAM POPST</t>
  </si>
  <si>
    <t>Jaringan Komunikasi  Data Pendukung Program POPST UP Saguling 2017</t>
  </si>
  <si>
    <t>Rehabilitasi Governor Hydrolic System Program POPST</t>
  </si>
  <si>
    <t>RETROFIT MCC /UPS DC POWER PLTA SAGULING Unit 3 PADA PROGRAM POPST dan Common</t>
  </si>
  <si>
    <t xml:space="preserve">PR </t>
  </si>
  <si>
    <t>Rehabilitasi sequence Control PLTA saguling  Untuk Program POPST</t>
  </si>
  <si>
    <t>Rehabilitasi sequence Control PLTA Saguling  Untuk Program POPST</t>
  </si>
  <si>
    <t>PENGGANTIAN SENSOR VIBRASI SUB UNIT PLTA PLENGAN, LAMAJAN, CIKALONG,  UBRUG &amp; KRACAK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</si>
</sst>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_);_(* \(#,##0.0\);_(* &quot;-&quot;_);_(@_)"/>
    <numFmt numFmtId="166" formatCode="_(* #,##0_);_(* \(#,##0\);_(* &quot;-&quot;??_);_(@_)"/>
  </numFmts>
  <fonts count="39">
    <font>
      <sz val="9"/>
      <color theme="1"/>
      <name val="Trebuchet MS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Trebuchet MS"/>
      <family val="2"/>
    </font>
    <font>
      <sz val="11"/>
      <color theme="1"/>
      <name val="Trebuchet MS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186"/>
    </font>
    <font>
      <sz val="9"/>
      <color rgb="FF000000"/>
      <name val="Calibri"/>
      <family val="2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sz val="14"/>
      <color theme="1"/>
      <name val="Trebuchet MS"/>
      <family val="2"/>
    </font>
    <font>
      <b/>
      <sz val="9"/>
      <color theme="1"/>
      <name val="Trebuchet MS"/>
      <family val="2"/>
    </font>
    <font>
      <b/>
      <sz val="9"/>
      <color rgb="FF000000"/>
      <name val="Trebuchet MS"/>
      <family val="2"/>
    </font>
    <font>
      <u/>
      <sz val="9"/>
      <color theme="10"/>
      <name val="Trebuchet MS"/>
      <family val="2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98">
    <xf numFmtId="0" fontId="0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9" fillId="0" borderId="0"/>
    <xf numFmtId="0" fontId="12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6" fillId="0" borderId="0"/>
    <xf numFmtId="41" fontId="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5" applyNumberFormat="0" applyFill="0" applyAlignment="0" applyProtection="0"/>
    <xf numFmtId="0" fontId="24" fillId="0" borderId="26" applyNumberFormat="0" applyFill="0" applyAlignment="0" applyProtection="0"/>
    <xf numFmtId="0" fontId="25" fillId="0" borderId="27" applyNumberFormat="0" applyFill="0" applyAlignment="0" applyProtection="0"/>
    <xf numFmtId="0" fontId="25" fillId="0" borderId="0" applyNumberFormat="0" applyFill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8" fillId="13" borderId="0" applyNumberFormat="0" applyBorder="0" applyAlignment="0" applyProtection="0"/>
    <xf numFmtId="0" fontId="29" fillId="14" borderId="28" applyNumberFormat="0" applyAlignment="0" applyProtection="0"/>
    <xf numFmtId="0" fontId="30" fillId="15" borderId="29" applyNumberFormat="0" applyAlignment="0" applyProtection="0"/>
    <xf numFmtId="0" fontId="31" fillId="15" borderId="28" applyNumberFormat="0" applyAlignment="0" applyProtection="0"/>
    <xf numFmtId="0" fontId="32" fillId="0" borderId="30" applyNumberFormat="0" applyFill="0" applyAlignment="0" applyProtection="0"/>
    <xf numFmtId="0" fontId="33" fillId="16" borderId="31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33" applyNumberFormat="0" applyFill="0" applyAlignment="0" applyProtection="0"/>
    <xf numFmtId="0" fontId="36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36" fillId="41" borderId="0" applyNumberFormat="0" applyBorder="0" applyAlignment="0" applyProtection="0"/>
    <xf numFmtId="0" fontId="5" fillId="17" borderId="32" applyNumberFormat="0" applyFont="0" applyAlignment="0" applyProtection="0"/>
    <xf numFmtId="0" fontId="5" fillId="17" borderId="32" applyNumberFormat="0" applyFont="0" applyAlignment="0" applyProtection="0"/>
    <xf numFmtId="0" fontId="5" fillId="17" borderId="32" applyNumberFormat="0" applyFont="0" applyAlignment="0" applyProtection="0"/>
    <xf numFmtId="0" fontId="4" fillId="0" borderId="0"/>
    <xf numFmtId="41" fontId="4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3" fillId="17" borderId="32" applyNumberFormat="0" applyFont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17" borderId="32" applyNumberFormat="0" applyFont="0" applyAlignment="0" applyProtection="0"/>
    <xf numFmtId="41" fontId="2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4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23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17" borderId="32" applyNumberFormat="0" applyFont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</cellStyleXfs>
  <cellXfs count="2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2" xfId="0" applyFill="1" applyBorder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3" fontId="0" fillId="2" borderId="0" xfId="1" applyFont="1" applyFill="1"/>
    <xf numFmtId="0" fontId="0" fillId="3" borderId="1" xfId="0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3" xfId="0" applyFill="1" applyBorder="1" applyAlignment="1"/>
    <xf numFmtId="0" fontId="0" fillId="2" borderId="4" xfId="0" applyFill="1" applyBorder="1" applyAlignment="1"/>
    <xf numFmtId="43" fontId="0" fillId="2" borderId="4" xfId="0" applyNumberFormat="1" applyFill="1" applyBorder="1" applyAlignment="1"/>
    <xf numFmtId="41" fontId="0" fillId="2" borderId="4" xfId="2" applyFont="1" applyFill="1" applyBorder="1" applyAlignment="1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/>
    <xf numFmtId="43" fontId="0" fillId="0" borderId="1" xfId="1" applyFont="1" applyFill="1" applyBorder="1" applyAlignment="1">
      <alignment vertical="center"/>
    </xf>
    <xf numFmtId="43" fontId="0" fillId="0" borderId="1" xfId="1" applyFont="1" applyFill="1" applyBorder="1"/>
    <xf numFmtId="0" fontId="0" fillId="0" borderId="0" xfId="0" applyAlignment="1">
      <alignment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43" fontId="0" fillId="3" borderId="5" xfId="1" applyFont="1" applyFill="1" applyBorder="1" applyAlignment="1">
      <alignment horizontal="center" vertical="center" wrapText="1"/>
    </xf>
    <xf numFmtId="43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41" fontId="0" fillId="0" borderId="0" xfId="0" applyNumberFormat="1"/>
    <xf numFmtId="0" fontId="0" fillId="8" borderId="1" xfId="0" applyFill="1" applyBorder="1" applyAlignment="1">
      <alignment vertical="center" wrapText="1"/>
    </xf>
    <xf numFmtId="43" fontId="0" fillId="8" borderId="1" xfId="1" applyFont="1" applyFill="1" applyBorder="1" applyAlignment="1">
      <alignment vertical="center"/>
    </xf>
    <xf numFmtId="43" fontId="0" fillId="8" borderId="1" xfId="1" applyFont="1" applyFill="1" applyBorder="1"/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7" borderId="1" xfId="0" applyFill="1" applyBorder="1"/>
    <xf numFmtId="43" fontId="0" fillId="7" borderId="1" xfId="1" applyFont="1" applyFill="1" applyBorder="1"/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7" borderId="1" xfId="0" quotePrefix="1" applyNumberFormat="1" applyFill="1" applyBorder="1" applyAlignment="1">
      <alignment horizontal="center"/>
    </xf>
    <xf numFmtId="0" fontId="0" fillId="7" borderId="1" xfId="0" applyFill="1" applyBorder="1" applyAlignment="1">
      <alignment vertical="top"/>
    </xf>
    <xf numFmtId="43" fontId="0" fillId="7" borderId="1" xfId="1" applyFont="1" applyFill="1" applyBorder="1" applyAlignment="1">
      <alignment vertical="top"/>
    </xf>
    <xf numFmtId="164" fontId="0" fillId="7" borderId="1" xfId="0" applyNumberFormat="1" applyFill="1" applyBorder="1" applyAlignment="1">
      <alignment horizontal="center" vertical="top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vertical="center" wrapText="1"/>
    </xf>
    <xf numFmtId="43" fontId="0" fillId="7" borderId="1" xfId="1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6" xfId="0" applyFill="1" applyBorder="1"/>
    <xf numFmtId="43" fontId="0" fillId="9" borderId="7" xfId="1" applyFont="1" applyFill="1" applyBorder="1"/>
    <xf numFmtId="43" fontId="0" fillId="9" borderId="8" xfId="1" applyFont="1" applyFill="1" applyBorder="1"/>
    <xf numFmtId="0" fontId="0" fillId="9" borderId="9" xfId="0" applyFill="1" applyBorder="1"/>
    <xf numFmtId="43" fontId="0" fillId="9" borderId="1" xfId="1" applyFont="1" applyFill="1" applyBorder="1"/>
    <xf numFmtId="43" fontId="0" fillId="9" borderId="10" xfId="1" applyFont="1" applyFill="1" applyBorder="1"/>
    <xf numFmtId="0" fontId="0" fillId="9" borderId="11" xfId="0" applyFill="1" applyBorder="1"/>
    <xf numFmtId="43" fontId="0" fillId="9" borderId="12" xfId="1" applyFont="1" applyFill="1" applyBorder="1"/>
    <xf numFmtId="43" fontId="0" fillId="9" borderId="13" xfId="1" applyFont="1" applyFill="1" applyBorder="1"/>
    <xf numFmtId="0" fontId="0" fillId="9" borderId="15" xfId="0" applyFill="1" applyBorder="1"/>
    <xf numFmtId="43" fontId="0" fillId="9" borderId="16" xfId="1" applyFont="1" applyFill="1" applyBorder="1"/>
    <xf numFmtId="43" fontId="0" fillId="9" borderId="17" xfId="1" applyFont="1" applyFill="1" applyBorder="1"/>
    <xf numFmtId="0" fontId="0" fillId="9" borderId="18" xfId="0" applyFill="1" applyBorder="1"/>
    <xf numFmtId="43" fontId="0" fillId="9" borderId="2" xfId="1" applyFont="1" applyFill="1" applyBorder="1"/>
    <xf numFmtId="43" fontId="0" fillId="9" borderId="19" xfId="1" applyFont="1" applyFill="1" applyBorder="1"/>
    <xf numFmtId="43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 wrapText="1"/>
    </xf>
    <xf numFmtId="43" fontId="0" fillId="8" borderId="1" xfId="1" applyFont="1" applyFill="1" applyBorder="1" applyAlignment="1">
      <alignment vertical="top"/>
    </xf>
    <xf numFmtId="43" fontId="0" fillId="8" borderId="1" xfId="1" applyFont="1" applyFill="1" applyBorder="1" applyAlignment="1">
      <alignment horizontal="center" vertical="center"/>
    </xf>
    <xf numFmtId="0" fontId="0" fillId="8" borderId="1" xfId="0" applyFill="1" applyBorder="1" applyAlignment="1">
      <alignment vertical="top" wrapText="1"/>
    </xf>
    <xf numFmtId="164" fontId="0" fillId="8" borderId="1" xfId="0" applyNumberFormat="1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 applyAlignment="1">
      <alignment wrapText="1"/>
    </xf>
    <xf numFmtId="164" fontId="0" fillId="8" borderId="1" xfId="0" quotePrefix="1" applyNumberFormat="1" applyFill="1" applyBorder="1" applyAlignment="1">
      <alignment horizontal="center" vertical="center"/>
    </xf>
    <xf numFmtId="0" fontId="0" fillId="6" borderId="0" xfId="0" applyFill="1" applyBorder="1" applyAlignment="1">
      <alignment wrapText="1"/>
    </xf>
    <xf numFmtId="41" fontId="0" fillId="0" borderId="1" xfId="2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41" fontId="0" fillId="0" borderId="0" xfId="0" applyNumberFormat="1" applyFill="1" applyBorder="1"/>
    <xf numFmtId="41" fontId="0" fillId="0" borderId="1" xfId="2" applyFont="1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1" fontId="0" fillId="0" borderId="1" xfId="2" applyFont="1" applyBorder="1" applyAlignment="1">
      <alignment vertical="center"/>
    </xf>
    <xf numFmtId="0" fontId="0" fillId="5" borderId="0" xfId="0" applyFill="1" applyBorder="1"/>
    <xf numFmtId="41" fontId="0" fillId="5" borderId="0" xfId="0" applyNumberFormat="1" applyFill="1" applyBorder="1"/>
    <xf numFmtId="0" fontId="0" fillId="5" borderId="0" xfId="0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7" borderId="11" xfId="0" applyFill="1" applyBorder="1"/>
    <xf numFmtId="0" fontId="13" fillId="7" borderId="1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1" fontId="0" fillId="0" borderId="1" xfId="0" applyNumberFormat="1" applyFill="1" applyBorder="1" applyAlignment="1">
      <alignment vertical="center"/>
    </xf>
    <xf numFmtId="41" fontId="0" fillId="2" borderId="1" xfId="2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41" fontId="0" fillId="2" borderId="1" xfId="2" applyFont="1" applyFill="1" applyBorder="1" applyAlignment="1">
      <alignment vertical="center"/>
    </xf>
    <xf numFmtId="41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7" borderId="12" xfId="0" applyFill="1" applyBorder="1" applyAlignment="1">
      <alignment vertical="center"/>
    </xf>
    <xf numFmtId="3" fontId="0" fillId="7" borderId="12" xfId="0" applyNumberFormat="1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41" fontId="0" fillId="2" borderId="7" xfId="2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165" fontId="0" fillId="2" borderId="1" xfId="2" applyNumberFormat="1" applyFont="1" applyFill="1" applyBorder="1" applyAlignment="1">
      <alignment vertical="center"/>
    </xf>
    <xf numFmtId="41" fontId="0" fillId="2" borderId="0" xfId="2" applyFont="1" applyFill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9" fontId="0" fillId="2" borderId="10" xfId="0" applyNumberFormat="1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22" xfId="0" applyBorder="1"/>
    <xf numFmtId="17" fontId="0" fillId="0" borderId="8" xfId="0" applyNumberFormat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10" xfId="0" applyBorder="1"/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19" fillId="0" borderId="0" xfId="5" applyAlignment="1" applyProtection="1">
      <alignment vertical="top" wrapText="1"/>
    </xf>
    <xf numFmtId="0" fontId="0" fillId="0" borderId="0" xfId="0" applyFill="1" applyBorder="1" applyAlignment="1">
      <alignment vertical="center" wrapText="1"/>
    </xf>
    <xf numFmtId="43" fontId="0" fillId="0" borderId="0" xfId="1" applyFont="1" applyFill="1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1" fontId="0" fillId="0" borderId="1" xfId="0" applyNumberFormat="1" applyBorder="1" applyAlignment="1">
      <alignment vertical="center"/>
    </xf>
    <xf numFmtId="0" fontId="0" fillId="0" borderId="16" xfId="0" applyFill="1" applyBorder="1" applyAlignment="1">
      <alignment vertical="center" wrapText="1"/>
    </xf>
    <xf numFmtId="164" fontId="0" fillId="0" borderId="16" xfId="0" applyNumberFormat="1" applyFill="1" applyBorder="1" applyAlignment="1">
      <alignment horizontal="center" vertical="center"/>
    </xf>
    <xf numFmtId="166" fontId="0" fillId="0" borderId="22" xfId="1" applyNumberFormat="1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0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4" fillId="0" borderId="7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41" fontId="0" fillId="0" borderId="0" xfId="2" applyFont="1" applyFill="1" applyBorder="1"/>
    <xf numFmtId="3" fontId="0" fillId="0" borderId="0" xfId="0" applyNumberFormat="1" applyFill="1" applyBorder="1"/>
    <xf numFmtId="41" fontId="0" fillId="0" borderId="16" xfId="2" applyFont="1" applyFill="1" applyBorder="1" applyAlignment="1">
      <alignment horizontal="center" vertical="center" wrapText="1"/>
    </xf>
    <xf numFmtId="41" fontId="0" fillId="7" borderId="12" xfId="0" applyNumberFormat="1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Fill="1" applyBorder="1"/>
    <xf numFmtId="41" fontId="17" fillId="0" borderId="0" xfId="0" applyNumberFormat="1" applyFont="1" applyFill="1" applyBorder="1" applyAlignment="1">
      <alignment horizontal="center" vertical="center" wrapText="1"/>
    </xf>
    <xf numFmtId="16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3" fillId="2" borderId="0" xfId="53" applyFill="1" applyAlignment="1">
      <alignment horizontal="center"/>
    </xf>
    <xf numFmtId="41" fontId="21" fillId="2" borderId="0" xfId="54" applyFont="1" applyFill="1" applyAlignment="1">
      <alignment horizontal="center"/>
    </xf>
    <xf numFmtId="41" fontId="3" fillId="2" borderId="0" xfId="54" applyFont="1" applyFill="1" applyAlignment="1">
      <alignment horizontal="center"/>
    </xf>
    <xf numFmtId="0" fontId="3" fillId="2" borderId="0" xfId="53" applyFill="1" applyAlignment="1">
      <alignment horizontal="left"/>
    </xf>
    <xf numFmtId="9" fontId="0" fillId="2" borderId="0" xfId="0" applyNumberFormat="1" applyFill="1"/>
    <xf numFmtId="0" fontId="17" fillId="10" borderId="0" xfId="0" applyFont="1" applyFill="1" applyAlignment="1">
      <alignment horizontal="center"/>
    </xf>
    <xf numFmtId="41" fontId="38" fillId="2" borderId="0" xfId="54" applyFont="1" applyFill="1" applyAlignment="1">
      <alignment horizontal="center"/>
    </xf>
    <xf numFmtId="22" fontId="3" fillId="2" borderId="0" xfId="53" applyNumberFormat="1" applyFill="1" applyAlignment="1">
      <alignment horizontal="center"/>
    </xf>
    <xf numFmtId="0" fontId="3" fillId="0" borderId="0" xfId="53"/>
    <xf numFmtId="0" fontId="3" fillId="0" borderId="0" xfId="53" applyAlignment="1">
      <alignment horizontal="center"/>
    </xf>
    <xf numFmtId="22" fontId="3" fillId="0" borderId="0" xfId="53" applyNumberFormat="1" applyAlignment="1">
      <alignment horizontal="center"/>
    </xf>
    <xf numFmtId="0" fontId="3" fillId="0" borderId="0" xfId="53" applyAlignment="1">
      <alignment horizontal="left"/>
    </xf>
    <xf numFmtId="41" fontId="3" fillId="0" borderId="0" xfId="54" applyFont="1" applyAlignment="1">
      <alignment horizontal="center"/>
    </xf>
    <xf numFmtId="0" fontId="21" fillId="2" borderId="0" xfId="53" applyFont="1" applyFill="1" applyAlignment="1">
      <alignment horizontal="center"/>
    </xf>
    <xf numFmtId="0" fontId="37" fillId="10" borderId="0" xfId="53" applyFont="1" applyFill="1" applyAlignment="1">
      <alignment horizontal="center"/>
    </xf>
    <xf numFmtId="41" fontId="37" fillId="10" borderId="0" xfId="54" applyFont="1" applyFill="1" applyAlignment="1">
      <alignment horizontal="center"/>
    </xf>
    <xf numFmtId="41" fontId="38" fillId="0" borderId="0" xfId="54" applyFont="1" applyAlignment="1">
      <alignment horizontal="center"/>
    </xf>
    <xf numFmtId="0" fontId="3" fillId="0" borderId="0" xfId="53" applyAlignment="1">
      <alignment horizontal="left" wrapText="1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vertical="center" wrapText="1"/>
    </xf>
    <xf numFmtId="0" fontId="0" fillId="0" borderId="34" xfId="0" applyFill="1" applyBorder="1" applyAlignment="1">
      <alignment horizontal="center" vertical="center"/>
    </xf>
    <xf numFmtId="41" fontId="0" fillId="0" borderId="5" xfId="2" applyFont="1" applyFill="1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5" xfId="0" applyFill="1" applyBorder="1"/>
    <xf numFmtId="0" fontId="0" fillId="0" borderId="24" xfId="0" applyFill="1" applyBorder="1"/>
    <xf numFmtId="0" fontId="3" fillId="0" borderId="1" xfId="53" applyBorder="1" applyAlignment="1">
      <alignment horizontal="left" wrapText="1"/>
    </xf>
    <xf numFmtId="41" fontId="3" fillId="0" borderId="1" xfId="54" applyFont="1" applyBorder="1" applyAlignment="1">
      <alignment horizontal="center"/>
    </xf>
    <xf numFmtId="22" fontId="3" fillId="0" borderId="1" xfId="53" applyNumberFormat="1" applyBorder="1" applyAlignment="1">
      <alignment horizontal="center"/>
    </xf>
    <xf numFmtId="0" fontId="3" fillId="0" borderId="1" xfId="53" applyBorder="1" applyAlignment="1">
      <alignment horizontal="center"/>
    </xf>
    <xf numFmtId="0" fontId="0" fillId="0" borderId="1" xfId="0" applyBorder="1"/>
    <xf numFmtId="22" fontId="3" fillId="0" borderId="12" xfId="53" applyNumberFormat="1" applyBorder="1" applyAlignment="1">
      <alignment horizontal="center"/>
    </xf>
    <xf numFmtId="0" fontId="0" fillId="0" borderId="12" xfId="0" applyBorder="1"/>
    <xf numFmtId="41" fontId="0" fillId="0" borderId="1" xfId="0" applyNumberFormat="1" applyFill="1" applyBorder="1" applyAlignment="1">
      <alignment horizontal="center" vertical="center" wrapText="1"/>
    </xf>
    <xf numFmtId="166" fontId="0" fillId="0" borderId="5" xfId="1" applyNumberFormat="1" applyFont="1" applyFill="1" applyBorder="1" applyAlignment="1">
      <alignment vertical="center"/>
    </xf>
    <xf numFmtId="41" fontId="0" fillId="0" borderId="0" xfId="0" applyNumberFormat="1" applyFill="1" applyBorder="1" applyAlignment="1">
      <alignment horizontal="center" vertical="center" wrapText="1"/>
    </xf>
    <xf numFmtId="0" fontId="15" fillId="42" borderId="1" xfId="0" applyFont="1" applyFill="1" applyBorder="1" applyAlignment="1">
      <alignment horizontal="left" vertical="top" wrapText="1"/>
    </xf>
    <xf numFmtId="3" fontId="0" fillId="42" borderId="1" xfId="0" applyNumberFormat="1" applyFill="1" applyBorder="1" applyAlignment="1">
      <alignment vertical="center"/>
    </xf>
    <xf numFmtId="41" fontId="0" fillId="42" borderId="1" xfId="2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top" wrapText="1"/>
    </xf>
    <xf numFmtId="17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/>
    <xf numFmtId="3" fontId="0" fillId="2" borderId="1" xfId="0" applyNumberFormat="1" applyFill="1" applyBorder="1" applyAlignment="1">
      <alignment vertical="center"/>
    </xf>
    <xf numFmtId="0" fontId="2" fillId="2" borderId="0" xfId="68" applyFill="1" applyAlignment="1">
      <alignment horizontal="center" vertical="center"/>
    </xf>
    <xf numFmtId="41" fontId="2" fillId="2" borderId="0" xfId="69" applyFont="1" applyFill="1"/>
    <xf numFmtId="22" fontId="2" fillId="2" borderId="0" xfId="68" applyNumberFormat="1" applyFill="1"/>
    <xf numFmtId="0" fontId="21" fillId="2" borderId="0" xfId="68" applyFont="1" applyFill="1" applyAlignment="1">
      <alignment horizontal="center" vertical="center"/>
    </xf>
    <xf numFmtId="0" fontId="2" fillId="2" borderId="0" xfId="68" applyFill="1"/>
    <xf numFmtId="0" fontId="0" fillId="2" borderId="5" xfId="0" applyFill="1" applyBorder="1" applyAlignment="1">
      <alignment horizontal="center" vertical="center"/>
    </xf>
    <xf numFmtId="0" fontId="15" fillId="2" borderId="5" xfId="0" applyFont="1" applyFill="1" applyBorder="1" applyAlignment="1">
      <alignment horizontal="left" vertical="top" wrapText="1"/>
    </xf>
    <xf numFmtId="3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41" fontId="0" fillId="6" borderId="1" xfId="2" applyFont="1" applyFill="1" applyBorder="1" applyAlignment="1">
      <alignment vertical="center"/>
    </xf>
    <xf numFmtId="41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1" fontId="0" fillId="6" borderId="1" xfId="2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43" fontId="0" fillId="6" borderId="1" xfId="1" applyFont="1" applyFill="1" applyBorder="1" applyAlignment="1">
      <alignment vertical="center"/>
    </xf>
    <xf numFmtId="166" fontId="0" fillId="6" borderId="1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1" fontId="0" fillId="2" borderId="5" xfId="2" applyFont="1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41" fontId="0" fillId="0" borderId="0" xfId="2" applyFont="1"/>
    <xf numFmtId="22" fontId="0" fillId="0" borderId="0" xfId="0" applyNumberFormat="1"/>
    <xf numFmtId="41" fontId="0" fillId="2" borderId="0" xfId="2" applyFont="1" applyFill="1"/>
    <xf numFmtId="0" fontId="17" fillId="0" borderId="0" xfId="0" applyFont="1" applyAlignment="1">
      <alignment horizontal="center"/>
    </xf>
    <xf numFmtId="41" fontId="17" fillId="0" borderId="0" xfId="2" applyFont="1" applyAlignment="1">
      <alignment horizontal="center"/>
    </xf>
    <xf numFmtId="41" fontId="3" fillId="0" borderId="1" xfId="54" applyFont="1" applyBorder="1" applyAlignment="1">
      <alignment horizontal="center" vertical="center"/>
    </xf>
    <xf numFmtId="0" fontId="3" fillId="0" borderId="5" xfId="53" applyBorder="1" applyAlignment="1">
      <alignment horizontal="center"/>
    </xf>
    <xf numFmtId="0" fontId="3" fillId="0" borderId="5" xfId="53" applyBorder="1" applyAlignment="1">
      <alignment horizontal="left" wrapText="1"/>
    </xf>
    <xf numFmtId="41" fontId="3" fillId="0" borderId="5" xfId="54" applyFont="1" applyBorder="1" applyAlignment="1">
      <alignment horizontal="center"/>
    </xf>
    <xf numFmtId="41" fontId="0" fillId="0" borderId="5" xfId="0" applyNumberFormat="1" applyFill="1" applyBorder="1" applyAlignment="1">
      <alignment horizontal="center" vertical="center" wrapText="1"/>
    </xf>
    <xf numFmtId="43" fontId="0" fillId="0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22" fontId="0" fillId="2" borderId="0" xfId="0" applyNumberFormat="1" applyFill="1"/>
    <xf numFmtId="0" fontId="1" fillId="0" borderId="1" xfId="53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98">
    <cellStyle name="20% - Accent1" xfId="25" builtinId="30" customBuiltin="1"/>
    <cellStyle name="20% - Accent1 2" xfId="56"/>
    <cellStyle name="20% - Accent1 3" xfId="74"/>
    <cellStyle name="20% - Accent1 4" xfId="76"/>
    <cellStyle name="20% - Accent2" xfId="29" builtinId="34" customBuiltin="1"/>
    <cellStyle name="20% - Accent2 2" xfId="58"/>
    <cellStyle name="20% - Accent2 3" xfId="77"/>
    <cellStyle name="20% - Accent2 4" xfId="84"/>
    <cellStyle name="20% - Accent3" xfId="33" builtinId="38" customBuiltin="1"/>
    <cellStyle name="20% - Accent3 2" xfId="60"/>
    <cellStyle name="20% - Accent3 3" xfId="79"/>
    <cellStyle name="20% - Accent3 4" xfId="90"/>
    <cellStyle name="20% - Accent4" xfId="37" builtinId="42" customBuiltin="1"/>
    <cellStyle name="20% - Accent4 2" xfId="62"/>
    <cellStyle name="20% - Accent4 3" xfId="82"/>
    <cellStyle name="20% - Accent4 4" xfId="92"/>
    <cellStyle name="20% - Accent5" xfId="41" builtinId="46" customBuiltin="1"/>
    <cellStyle name="20% - Accent5 2" xfId="64"/>
    <cellStyle name="20% - Accent5 3" xfId="85"/>
    <cellStyle name="20% - Accent5 4" xfId="94"/>
    <cellStyle name="20% - Accent6" xfId="45" builtinId="50" customBuiltin="1"/>
    <cellStyle name="20% - Accent6 2" xfId="66"/>
    <cellStyle name="20% - Accent6 3" xfId="88"/>
    <cellStyle name="20% - Accent6 4" xfId="96"/>
    <cellStyle name="40% - Accent1" xfId="26" builtinId="31" customBuiltin="1"/>
    <cellStyle name="40% - Accent1 2" xfId="57"/>
    <cellStyle name="40% - Accent1 3" xfId="75"/>
    <cellStyle name="40% - Accent1 4" xfId="73"/>
    <cellStyle name="40% - Accent2" xfId="30" builtinId="35" customBuiltin="1"/>
    <cellStyle name="40% - Accent2 2" xfId="59"/>
    <cellStyle name="40% - Accent2 3" xfId="78"/>
    <cellStyle name="40% - Accent2 4" xfId="81"/>
    <cellStyle name="40% - Accent3" xfId="34" builtinId="39" customBuiltin="1"/>
    <cellStyle name="40% - Accent3 2" xfId="61"/>
    <cellStyle name="40% - Accent3 3" xfId="80"/>
    <cellStyle name="40% - Accent3 4" xfId="91"/>
    <cellStyle name="40% - Accent4" xfId="38" builtinId="43" customBuiltin="1"/>
    <cellStyle name="40% - Accent4 2" xfId="63"/>
    <cellStyle name="40% - Accent4 3" xfId="83"/>
    <cellStyle name="40% - Accent4 4" xfId="93"/>
    <cellStyle name="40% - Accent5" xfId="42" builtinId="47" customBuiltin="1"/>
    <cellStyle name="40% - Accent5 2" xfId="65"/>
    <cellStyle name="40% - Accent5 3" xfId="86"/>
    <cellStyle name="40% - Accent5 4" xfId="95"/>
    <cellStyle name="40% - Accent6" xfId="46" builtinId="51" customBuiltin="1"/>
    <cellStyle name="40% - Accent6 2" xfId="67"/>
    <cellStyle name="40% - Accent6 3" xfId="89"/>
    <cellStyle name="40% - Accent6 4" xfId="97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1" builtinId="3"/>
    <cellStyle name="Comma [0]" xfId="2" builtinId="6"/>
    <cellStyle name="Comma [0] 2" xfId="7"/>
    <cellStyle name="Comma [0] 3" xfId="52"/>
    <cellStyle name="Comma [0] 4" xfId="54"/>
    <cellStyle name="Comma [0] 5" xfId="69"/>
    <cellStyle name="Comma [0] 6" xfId="72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5" builtinId="8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3"/>
    <cellStyle name="Normal 3" xfId="6"/>
    <cellStyle name="Normal 3 2" xfId="4"/>
    <cellStyle name="Normal 4" xfId="51"/>
    <cellStyle name="Normal 5" xfId="53"/>
    <cellStyle name="Normal 6" xfId="68"/>
    <cellStyle name="Normal 7" xfId="70"/>
    <cellStyle name="Note 2" xfId="48"/>
    <cellStyle name="Note 3" xfId="50"/>
    <cellStyle name="Note 4" xfId="49"/>
    <cellStyle name="Note 5" xfId="55"/>
    <cellStyle name="Note 6" xfId="71"/>
    <cellStyle name="Note 7" xfId="87"/>
    <cellStyle name="Output" xfId="17" builtinId="21" customBuiltin="1"/>
    <cellStyle name="Title" xfId="8" builtinId="15" customBuiltin="1"/>
    <cellStyle name="Total" xfId="23" builtinId="25" customBuiltin="1"/>
    <cellStyle name="Warning Text" xfId="21" builtinId="11" customBuiltin="1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17</xdr:row>
      <xdr:rowOff>0</xdr:rowOff>
    </xdr:from>
    <xdr:to>
      <xdr:col>5</xdr:col>
      <xdr:colOff>28575</xdr:colOff>
      <xdr:row>17</xdr:row>
      <xdr:rowOff>9525</xdr:rowOff>
    </xdr:to>
    <xdr:pic>
      <xdr:nvPicPr>
        <xdr:cNvPr id="3080" name="TrxnPriceSpacer" descr="http://erp.indonesiapower.co.id:8000/OA_HTML/cabo/images/skyro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34025" y="4972050"/>
          <a:ext cx="2857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28575</xdr:colOff>
      <xdr:row>18</xdr:row>
      <xdr:rowOff>9525</xdr:rowOff>
    </xdr:to>
    <xdr:pic>
      <xdr:nvPicPr>
        <xdr:cNvPr id="3" name="TrxnPriceSpacer" descr="http://erp.indonesiapower.co.id:8000/OA_HTML/cabo/images/skyro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34025" y="4972050"/>
          <a:ext cx="28575" cy="95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76200</xdr:colOff>
      <xdr:row>17</xdr:row>
      <xdr:rowOff>76200</xdr:rowOff>
    </xdr:to>
    <xdr:pic>
      <xdr:nvPicPr>
        <xdr:cNvPr id="3079" name="Picture 7" descr="http://erp.indonesiapower.co.id:8000/OA_HTML/cabo/images/skyro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545175" y="5743575"/>
          <a:ext cx="76200" cy="762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47625</xdr:colOff>
      <xdr:row>17</xdr:row>
      <xdr:rowOff>47625</xdr:rowOff>
    </xdr:to>
    <xdr:pic>
      <xdr:nvPicPr>
        <xdr:cNvPr id="2" name="Picture 8" descr="http://erp.indonesiapower.co.id:8000/OA_HTML/cabo/images/skyro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78575" y="5743575"/>
          <a:ext cx="47625" cy="476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76200</xdr:colOff>
      <xdr:row>17</xdr:row>
      <xdr:rowOff>76200</xdr:rowOff>
    </xdr:to>
    <xdr:pic>
      <xdr:nvPicPr>
        <xdr:cNvPr id="3081" name="Picture 9" descr="http://erp.indonesiapower.co.id:8000/OA_HTML/cabo/images/skyro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545175" y="6715125"/>
          <a:ext cx="76200" cy="76200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47625</xdr:colOff>
      <xdr:row>17</xdr:row>
      <xdr:rowOff>47625</xdr:rowOff>
    </xdr:to>
    <xdr:pic>
      <xdr:nvPicPr>
        <xdr:cNvPr id="3082" name="Picture 10" descr="http://erp.indonesiapower.co.id:8000/OA_HTML/cabo/images/skyro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78575" y="6715125"/>
          <a:ext cx="47625" cy="47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C:\Users\Lenovo%20pc\AppData\Local\Temp\TOR_Penggantian%20Sensor%20%20Vibrasi%20Monitor%20Sub%20Unit.docx" TargetMode="External"/><Relationship Id="rId1" Type="http://schemas.openxmlformats.org/officeDocument/2006/relationships/hyperlink" Target="mailto:friendy.mardhika%40indonesiapower.co.id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C:\Users\Lenovo%20pc\AppData\Local\Temp\TOR_Penggantian%20Sensor%20%20Vibrasi%20Monitor%20Sub%20Unit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C:\Users\Lenovo%20pc\AppData\Local\Temp\TOR_Penggantian%20Sensor%20%20Vibrasi%20Monitor%20Sub%20Unit.doc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5"/>
  <sheetViews>
    <sheetView tabSelected="1" zoomScale="89" zoomScaleNormal="89" workbookViewId="0">
      <pane xSplit="3" ySplit="2" topLeftCell="D39" activePane="bottomRight" state="frozen"/>
      <selection pane="topRight" activeCell="C1" sqref="C1"/>
      <selection pane="bottomLeft" activeCell="A3" sqref="A3"/>
      <selection pane="bottomRight" activeCell="E49" sqref="E49"/>
    </sheetView>
  </sheetViews>
  <sheetFormatPr defaultRowHeight="15"/>
  <cols>
    <col min="1" max="2" width="7" customWidth="1"/>
    <col min="3" max="3" width="56" customWidth="1"/>
    <col min="4" max="4" width="9.6640625" style="9" customWidth="1"/>
    <col min="5" max="5" width="19.6640625" bestFit="1" customWidth="1"/>
    <col min="6" max="6" width="17.5" bestFit="1" customWidth="1"/>
    <col min="7" max="7" width="17.6640625" customWidth="1"/>
    <col min="8" max="8" width="19.83203125" customWidth="1"/>
    <col min="9" max="9" width="19.33203125" customWidth="1"/>
    <col min="10" max="10" width="17" customWidth="1"/>
    <col min="11" max="11" width="13.33203125" customWidth="1"/>
    <col min="12" max="12" width="28" customWidth="1"/>
    <col min="13" max="13" width="22.6640625" bestFit="1" customWidth="1"/>
    <col min="14" max="14" width="23.1640625" bestFit="1" customWidth="1"/>
    <col min="15" max="15" width="27.1640625" bestFit="1" customWidth="1"/>
    <col min="16" max="16" width="24.1640625" bestFit="1" customWidth="1"/>
    <col min="18" max="18" width="15.6640625" customWidth="1"/>
    <col min="19" max="19" width="13.6640625" customWidth="1"/>
    <col min="21" max="21" width="12.5" customWidth="1"/>
  </cols>
  <sheetData>
    <row r="1" spans="1:16" ht="39" customHeight="1">
      <c r="A1" s="257" t="s">
        <v>203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</row>
    <row r="2" spans="1:16" ht="27.75" customHeight="1" thickBot="1">
      <c r="A2" s="31" t="s">
        <v>1</v>
      </c>
      <c r="B2" s="31" t="s">
        <v>100</v>
      </c>
      <c r="C2" s="31" t="s">
        <v>2</v>
      </c>
      <c r="D2" s="31" t="s">
        <v>127</v>
      </c>
      <c r="E2" s="34" t="s">
        <v>3</v>
      </c>
      <c r="F2" s="34" t="s">
        <v>200</v>
      </c>
      <c r="G2" s="34" t="s">
        <v>129</v>
      </c>
      <c r="H2" s="35" t="s">
        <v>128</v>
      </c>
      <c r="I2" s="37" t="s">
        <v>5</v>
      </c>
      <c r="J2" s="37" t="s">
        <v>31</v>
      </c>
      <c r="K2" s="31"/>
      <c r="L2" s="31"/>
      <c r="M2" s="36" t="s">
        <v>6</v>
      </c>
      <c r="N2" s="36" t="s">
        <v>187</v>
      </c>
      <c r="O2" s="141" t="s">
        <v>7</v>
      </c>
    </row>
    <row r="3" spans="1:16">
      <c r="A3" s="97">
        <v>1</v>
      </c>
      <c r="B3" s="106">
        <v>73</v>
      </c>
      <c r="C3" s="160" t="s">
        <v>112</v>
      </c>
      <c r="D3" s="158">
        <v>1</v>
      </c>
      <c r="E3" s="40">
        <v>8681280000</v>
      </c>
      <c r="F3" s="98">
        <f>E3*D3</f>
        <v>8681280000</v>
      </c>
      <c r="G3" s="120"/>
      <c r="H3" s="150">
        <f t="shared" ref="H3:H8" si="0">F3-G3</f>
        <v>8681280000</v>
      </c>
      <c r="I3" s="41"/>
      <c r="J3" s="41"/>
      <c r="K3" s="139">
        <v>42979</v>
      </c>
      <c r="L3" s="41" t="s">
        <v>177</v>
      </c>
      <c r="M3" s="41"/>
      <c r="N3" s="41" t="s">
        <v>178</v>
      </c>
      <c r="O3" s="142"/>
    </row>
    <row r="4" spans="1:16" ht="16.5" customHeight="1">
      <c r="A4" s="96">
        <v>2</v>
      </c>
      <c r="B4" s="106">
        <v>76</v>
      </c>
      <c r="C4" s="161" t="s">
        <v>113</v>
      </c>
      <c r="D4" s="159">
        <v>1</v>
      </c>
      <c r="E4" s="173">
        <v>3364295000</v>
      </c>
      <c r="F4" s="98">
        <f t="shared" ref="F4:F9" si="1">E4*D4</f>
        <v>3364295000</v>
      </c>
      <c r="G4" s="39"/>
      <c r="H4" s="150">
        <f t="shared" si="0"/>
        <v>3364295000</v>
      </c>
      <c r="I4" s="39"/>
      <c r="J4" s="39"/>
      <c r="K4" s="140">
        <v>43040</v>
      </c>
      <c r="L4" s="39" t="s">
        <v>179</v>
      </c>
      <c r="M4" s="39"/>
      <c r="N4" s="39" t="s">
        <v>182</v>
      </c>
      <c r="O4" s="142"/>
    </row>
    <row r="5" spans="1:16" ht="30" customHeight="1">
      <c r="A5" s="96">
        <v>3</v>
      </c>
      <c r="B5" s="106">
        <v>68</v>
      </c>
      <c r="C5" s="215" t="s">
        <v>125</v>
      </c>
      <c r="D5" s="106">
        <v>1</v>
      </c>
      <c r="E5" s="218">
        <v>3481782000</v>
      </c>
      <c r="F5" s="117">
        <f t="shared" si="1"/>
        <v>3481782000</v>
      </c>
      <c r="G5" s="119"/>
      <c r="H5" s="118">
        <f t="shared" si="0"/>
        <v>3481782000</v>
      </c>
      <c r="I5" s="119"/>
      <c r="J5" s="119"/>
      <c r="K5" s="216">
        <v>42917</v>
      </c>
      <c r="L5" s="119" t="s">
        <v>172</v>
      </c>
      <c r="M5" s="119"/>
      <c r="N5" s="119" t="s">
        <v>208</v>
      </c>
      <c r="O5" s="217" t="s">
        <v>206</v>
      </c>
      <c r="P5" s="138"/>
    </row>
    <row r="6" spans="1:16" ht="28.5" customHeight="1">
      <c r="A6" s="96">
        <v>4</v>
      </c>
      <c r="B6" s="106">
        <v>200</v>
      </c>
      <c r="C6" s="212" t="s">
        <v>126</v>
      </c>
      <c r="D6" s="159">
        <v>1</v>
      </c>
      <c r="E6" s="213">
        <v>4712096035.3000002</v>
      </c>
      <c r="F6" s="214">
        <f t="shared" si="1"/>
        <v>4712096035.3000002</v>
      </c>
      <c r="G6" s="39"/>
      <c r="H6" s="150">
        <f t="shared" si="0"/>
        <v>4712096035.3000002</v>
      </c>
      <c r="I6" s="39"/>
      <c r="J6" s="39"/>
      <c r="K6" s="140">
        <v>43070</v>
      </c>
      <c r="L6" s="39" t="s">
        <v>180</v>
      </c>
      <c r="M6" s="39"/>
      <c r="N6" s="39" t="s">
        <v>181</v>
      </c>
      <c r="O6" s="142"/>
    </row>
    <row r="7" spans="1:16" ht="28.5" customHeight="1">
      <c r="A7" s="96"/>
      <c r="B7" s="106">
        <v>192</v>
      </c>
      <c r="C7" s="215" t="s">
        <v>205</v>
      </c>
      <c r="D7" s="106">
        <v>1</v>
      </c>
      <c r="E7" s="218">
        <v>141460000</v>
      </c>
      <c r="F7" s="117">
        <f t="shared" si="1"/>
        <v>141460000</v>
      </c>
      <c r="G7" s="117">
        <v>119735000</v>
      </c>
      <c r="H7" s="118">
        <f t="shared" si="0"/>
        <v>21725000</v>
      </c>
      <c r="I7" s="119"/>
      <c r="J7" s="119"/>
      <c r="K7" s="216">
        <v>42887</v>
      </c>
      <c r="L7" s="119" t="s">
        <v>180</v>
      </c>
      <c r="M7" s="240" t="s">
        <v>262</v>
      </c>
      <c r="N7" s="119" t="s">
        <v>181</v>
      </c>
      <c r="O7" s="217" t="s">
        <v>259</v>
      </c>
    </row>
    <row r="8" spans="1:16" ht="30.75" customHeight="1">
      <c r="A8" s="96">
        <v>5</v>
      </c>
      <c r="B8" s="106">
        <v>67</v>
      </c>
      <c r="C8" s="161" t="s">
        <v>114</v>
      </c>
      <c r="D8" s="159">
        <v>1</v>
      </c>
      <c r="E8" s="38">
        <v>1555000000</v>
      </c>
      <c r="F8" s="98">
        <f t="shared" si="1"/>
        <v>1555000000</v>
      </c>
      <c r="G8" s="39"/>
      <c r="H8" s="150">
        <f t="shared" si="0"/>
        <v>1555000000</v>
      </c>
      <c r="I8" s="39"/>
      <c r="J8" s="39"/>
      <c r="K8" s="140">
        <v>43040</v>
      </c>
      <c r="L8" s="39" t="s">
        <v>169</v>
      </c>
      <c r="M8" s="39"/>
      <c r="N8" s="39" t="s">
        <v>168</v>
      </c>
      <c r="O8" s="142"/>
    </row>
    <row r="9" spans="1:16" ht="25.5" customHeight="1">
      <c r="A9" s="96">
        <v>6</v>
      </c>
      <c r="B9" s="106">
        <v>69</v>
      </c>
      <c r="C9" s="215" t="s">
        <v>115</v>
      </c>
      <c r="D9" s="106">
        <v>1</v>
      </c>
      <c r="E9" s="117">
        <v>1987354105</v>
      </c>
      <c r="F9" s="117">
        <f t="shared" si="1"/>
        <v>1987354105</v>
      </c>
      <c r="G9" s="117">
        <v>1763717060</v>
      </c>
      <c r="H9" s="118">
        <f>F9-G9</f>
        <v>223637045</v>
      </c>
      <c r="I9" s="119"/>
      <c r="J9" s="119"/>
      <c r="K9" s="216">
        <v>43009</v>
      </c>
      <c r="L9" s="119" t="s">
        <v>173</v>
      </c>
      <c r="M9" s="119" t="s">
        <v>258</v>
      </c>
      <c r="N9" s="119" t="s">
        <v>174</v>
      </c>
      <c r="O9" s="217" t="s">
        <v>259</v>
      </c>
      <c r="P9" s="138" t="s">
        <v>213</v>
      </c>
    </row>
    <row r="10" spans="1:16">
      <c r="A10" s="96">
        <v>7</v>
      </c>
      <c r="B10" s="106">
        <v>79</v>
      </c>
      <c r="C10" s="161" t="s">
        <v>116</v>
      </c>
      <c r="D10" s="159">
        <v>1</v>
      </c>
      <c r="E10" s="38">
        <v>365774750</v>
      </c>
      <c r="F10" s="98">
        <f>E10*D10</f>
        <v>365774750</v>
      </c>
      <c r="G10" s="3"/>
      <c r="H10" s="150">
        <f t="shared" ref="H10:H12" si="2">F10-G10</f>
        <v>365774750</v>
      </c>
      <c r="I10" s="39"/>
      <c r="J10" s="39"/>
      <c r="K10" s="140">
        <v>42917</v>
      </c>
      <c r="L10" s="39" t="s">
        <v>170</v>
      </c>
      <c r="M10" s="39"/>
      <c r="N10" s="39" t="s">
        <v>171</v>
      </c>
      <c r="O10" s="142"/>
    </row>
    <row r="11" spans="1:16" ht="30">
      <c r="A11" s="96">
        <v>8</v>
      </c>
      <c r="B11" s="106">
        <v>199</v>
      </c>
      <c r="C11" s="212" t="s">
        <v>117</v>
      </c>
      <c r="D11" s="159">
        <v>1</v>
      </c>
      <c r="E11" s="213">
        <v>1357983604</v>
      </c>
      <c r="F11" s="214">
        <f>E11*D11</f>
        <v>1357983604</v>
      </c>
      <c r="G11" s="1"/>
      <c r="H11" s="150">
        <f t="shared" si="2"/>
        <v>1357983604</v>
      </c>
      <c r="I11" s="39"/>
      <c r="J11" s="39"/>
      <c r="K11" s="140">
        <v>43070</v>
      </c>
      <c r="L11" s="39" t="s">
        <v>175</v>
      </c>
      <c r="M11" s="39"/>
      <c r="N11" s="39" t="s">
        <v>176</v>
      </c>
      <c r="O11" s="142"/>
    </row>
    <row r="12" spans="1:16" ht="31.5" customHeight="1">
      <c r="A12" s="132"/>
      <c r="B12" s="224">
        <v>193</v>
      </c>
      <c r="C12" s="225" t="s">
        <v>204</v>
      </c>
      <c r="D12" s="224">
        <v>1</v>
      </c>
      <c r="E12" s="226">
        <v>51037000</v>
      </c>
      <c r="F12" s="226">
        <v>51037000</v>
      </c>
      <c r="G12" s="241">
        <v>48807000</v>
      </c>
      <c r="H12" s="118">
        <f t="shared" si="2"/>
        <v>2230000</v>
      </c>
      <c r="I12" s="227"/>
      <c r="J12" s="227"/>
      <c r="K12" s="216">
        <v>42887</v>
      </c>
      <c r="L12" s="119" t="s">
        <v>175</v>
      </c>
      <c r="M12" s="240" t="s">
        <v>262</v>
      </c>
      <c r="N12" s="119" t="s">
        <v>176</v>
      </c>
      <c r="O12" s="217" t="s">
        <v>259</v>
      </c>
    </row>
    <row r="13" spans="1:16" ht="15" customHeight="1" thickBot="1">
      <c r="A13" s="107"/>
      <c r="B13" s="121"/>
      <c r="C13" s="108" t="s">
        <v>130</v>
      </c>
      <c r="D13" s="154"/>
      <c r="E13" s="122">
        <f>SUM(E3:E12)</f>
        <v>25698062494.299999</v>
      </c>
      <c r="F13" s="165">
        <f>SUM(F3:F12)</f>
        <v>25698062494.299999</v>
      </c>
      <c r="G13" s="121"/>
      <c r="H13" s="121"/>
      <c r="I13" s="121"/>
      <c r="J13" s="121"/>
      <c r="K13" s="121"/>
      <c r="L13" s="121"/>
      <c r="M13" s="121"/>
      <c r="N13" s="123"/>
      <c r="O13" s="124"/>
    </row>
    <row r="14" spans="1:16" ht="28.5" customHeight="1" thickBot="1">
      <c r="B14" s="3"/>
      <c r="C14" s="109" t="s">
        <v>24</v>
      </c>
      <c r="D14" s="2"/>
      <c r="E14" s="166"/>
      <c r="F14" s="3"/>
      <c r="G14" s="242"/>
      <c r="H14" s="3"/>
      <c r="I14" s="3"/>
      <c r="J14" s="3"/>
      <c r="K14" s="3"/>
      <c r="L14" s="3"/>
      <c r="M14" s="3"/>
      <c r="N14" s="3"/>
      <c r="O14" s="3"/>
    </row>
    <row r="15" spans="1:16">
      <c r="A15" s="136">
        <v>1</v>
      </c>
      <c r="B15" s="127">
        <v>153</v>
      </c>
      <c r="C15" s="174" t="s">
        <v>47</v>
      </c>
      <c r="D15" s="114">
        <v>1</v>
      </c>
      <c r="E15" s="125">
        <v>84395998</v>
      </c>
      <c r="F15" s="117">
        <f t="shared" ref="F15:F33" si="3">E15*D15</f>
        <v>84395998</v>
      </c>
      <c r="G15" s="117">
        <v>77357500</v>
      </c>
      <c r="H15" s="118">
        <f t="shared" ref="H15:H31" si="4">F15-G15</f>
        <v>7038498</v>
      </c>
      <c r="I15" s="126" t="s">
        <v>157</v>
      </c>
      <c r="J15" s="126" t="s">
        <v>158</v>
      </c>
      <c r="K15" s="126" t="s">
        <v>167</v>
      </c>
      <c r="L15" s="126" t="s">
        <v>183</v>
      </c>
      <c r="M15" s="126" t="s">
        <v>149</v>
      </c>
      <c r="N15" s="126"/>
      <c r="O15" s="134">
        <v>1</v>
      </c>
    </row>
    <row r="16" spans="1:16" ht="30">
      <c r="A16" s="136">
        <v>2</v>
      </c>
      <c r="B16" s="106">
        <v>113</v>
      </c>
      <c r="C16" s="174" t="s">
        <v>44</v>
      </c>
      <c r="D16" s="115">
        <v>1</v>
      </c>
      <c r="E16" s="117">
        <v>900000000</v>
      </c>
      <c r="F16" s="117">
        <f t="shared" si="3"/>
        <v>900000000</v>
      </c>
      <c r="G16" s="117">
        <v>850000000</v>
      </c>
      <c r="H16" s="118">
        <f t="shared" si="4"/>
        <v>50000000</v>
      </c>
      <c r="I16" s="119" t="s">
        <v>159</v>
      </c>
      <c r="J16" s="119" t="s">
        <v>160</v>
      </c>
      <c r="K16" s="119" t="s">
        <v>78</v>
      </c>
      <c r="L16" s="119" t="s">
        <v>183</v>
      </c>
      <c r="M16" s="119" t="s">
        <v>148</v>
      </c>
      <c r="N16" s="119"/>
      <c r="O16" s="133">
        <v>1</v>
      </c>
      <c r="P16" s="42">
        <f>G16</f>
        <v>850000000</v>
      </c>
    </row>
    <row r="17" spans="1:21" ht="30">
      <c r="A17" s="136">
        <v>3</v>
      </c>
      <c r="B17" s="23">
        <v>118</v>
      </c>
      <c r="C17" s="135" t="s">
        <v>50</v>
      </c>
      <c r="D17" s="116">
        <v>3</v>
      </c>
      <c r="E17" s="95">
        <v>710000000</v>
      </c>
      <c r="F17" s="95">
        <f t="shared" si="3"/>
        <v>2130000000</v>
      </c>
      <c r="G17" s="95"/>
      <c r="H17" s="112">
        <f t="shared" si="4"/>
        <v>2130000000</v>
      </c>
      <c r="I17" s="128" t="s">
        <v>161</v>
      </c>
      <c r="J17" s="128" t="s">
        <v>160</v>
      </c>
      <c r="K17" s="128" t="s">
        <v>73</v>
      </c>
      <c r="L17" s="128" t="s">
        <v>183</v>
      </c>
      <c r="M17" s="128"/>
      <c r="N17" s="128"/>
      <c r="O17" s="129"/>
      <c r="P17" s="42"/>
    </row>
    <row r="18" spans="1:21" ht="29.25" customHeight="1">
      <c r="A18" s="136">
        <v>4</v>
      </c>
      <c r="B18" s="106">
        <v>140</v>
      </c>
      <c r="C18" s="174" t="s">
        <v>51</v>
      </c>
      <c r="D18" s="115">
        <v>6</v>
      </c>
      <c r="E18" s="130">
        <v>137999999</v>
      </c>
      <c r="F18" s="117">
        <f t="shared" si="3"/>
        <v>827999994</v>
      </c>
      <c r="G18" s="117">
        <v>774642000</v>
      </c>
      <c r="H18" s="118">
        <f t="shared" si="4"/>
        <v>53357994</v>
      </c>
      <c r="I18" s="119" t="s">
        <v>162</v>
      </c>
      <c r="J18" s="119" t="s">
        <v>160</v>
      </c>
      <c r="K18" s="119" t="s">
        <v>81</v>
      </c>
      <c r="L18" s="119" t="s">
        <v>183</v>
      </c>
      <c r="M18" s="119" t="s">
        <v>146</v>
      </c>
      <c r="N18" s="119"/>
      <c r="O18" s="133">
        <v>1</v>
      </c>
      <c r="P18" s="143" t="s">
        <v>209</v>
      </c>
      <c r="Q18" s="30"/>
      <c r="R18" s="145" t="s">
        <v>210</v>
      </c>
      <c r="S18" s="143" t="s">
        <v>211</v>
      </c>
      <c r="T18" s="30"/>
      <c r="U18" s="144" t="s">
        <v>212</v>
      </c>
    </row>
    <row r="19" spans="1:21">
      <c r="A19" s="136">
        <v>5</v>
      </c>
      <c r="B19" s="106">
        <v>141</v>
      </c>
      <c r="C19" s="174" t="s">
        <v>45</v>
      </c>
      <c r="D19" s="115">
        <v>9</v>
      </c>
      <c r="E19" s="131">
        <v>155249999</v>
      </c>
      <c r="F19" s="117">
        <f>E19*D19</f>
        <v>1397249991</v>
      </c>
      <c r="G19" s="117">
        <v>1104950000</v>
      </c>
      <c r="H19" s="118">
        <f>F19-G19</f>
        <v>292299991</v>
      </c>
      <c r="I19" s="119">
        <v>42560.357638888891</v>
      </c>
      <c r="J19" s="119" t="s">
        <v>158</v>
      </c>
      <c r="K19" s="119" t="s">
        <v>77</v>
      </c>
      <c r="L19" s="119" t="s">
        <v>183</v>
      </c>
      <c r="M19" s="119" t="s">
        <v>185</v>
      </c>
      <c r="N19" s="119"/>
      <c r="O19" s="133">
        <v>1</v>
      </c>
      <c r="P19" s="30"/>
      <c r="Q19" s="30"/>
      <c r="R19" s="30"/>
    </row>
    <row r="20" spans="1:21" ht="30">
      <c r="A20" s="136">
        <v>6</v>
      </c>
      <c r="B20" s="23">
        <v>143</v>
      </c>
      <c r="C20" s="135" t="s">
        <v>272</v>
      </c>
      <c r="D20" s="116">
        <v>1</v>
      </c>
      <c r="E20" s="95">
        <v>1022227200</v>
      </c>
      <c r="F20" s="95">
        <f t="shared" si="3"/>
        <v>1022227200</v>
      </c>
      <c r="G20" s="95"/>
      <c r="H20" s="112">
        <f t="shared" si="4"/>
        <v>1022227200</v>
      </c>
      <c r="I20" s="128">
        <v>42560.365277777775</v>
      </c>
      <c r="J20" s="128" t="s">
        <v>158</v>
      </c>
      <c r="K20" s="128" t="s">
        <v>82</v>
      </c>
      <c r="L20" s="128" t="s">
        <v>183</v>
      </c>
      <c r="M20" s="128"/>
      <c r="N20" s="128"/>
      <c r="O20" s="129"/>
    </row>
    <row r="21" spans="1:21" ht="18" customHeight="1">
      <c r="A21" s="136">
        <v>7</v>
      </c>
      <c r="B21" s="106">
        <v>105</v>
      </c>
      <c r="C21" s="174" t="s">
        <v>196</v>
      </c>
      <c r="D21" s="115">
        <v>1</v>
      </c>
      <c r="E21" s="117">
        <v>201249999.5</v>
      </c>
      <c r="F21" s="117">
        <f t="shared" si="3"/>
        <v>201249999.5</v>
      </c>
      <c r="G21" s="117">
        <v>169730000</v>
      </c>
      <c r="H21" s="118">
        <f t="shared" si="4"/>
        <v>31519999.5</v>
      </c>
      <c r="I21" s="106" t="s">
        <v>263</v>
      </c>
      <c r="J21" s="119" t="s">
        <v>263</v>
      </c>
      <c r="K21" s="119"/>
      <c r="L21" s="119" t="s">
        <v>183</v>
      </c>
      <c r="M21" s="119" t="s">
        <v>214</v>
      </c>
      <c r="N21" s="119"/>
      <c r="O21" s="133">
        <v>1</v>
      </c>
      <c r="P21" s="42"/>
    </row>
    <row r="22" spans="1:21">
      <c r="A22" s="136">
        <v>8</v>
      </c>
      <c r="B22" s="23">
        <v>151</v>
      </c>
      <c r="C22" s="135" t="s">
        <v>46</v>
      </c>
      <c r="D22" s="116">
        <v>1</v>
      </c>
      <c r="E22" s="95">
        <v>3296022924</v>
      </c>
      <c r="F22" s="95">
        <f t="shared" si="3"/>
        <v>3296022924</v>
      </c>
      <c r="G22" s="95"/>
      <c r="H22" s="112">
        <f t="shared" si="4"/>
        <v>3296022924</v>
      </c>
      <c r="I22" s="128">
        <v>42560.373611111114</v>
      </c>
      <c r="J22" s="128" t="s">
        <v>158</v>
      </c>
      <c r="K22" s="128" t="s">
        <v>71</v>
      </c>
      <c r="L22" s="128" t="s">
        <v>183</v>
      </c>
      <c r="M22" s="128"/>
      <c r="N22" s="128"/>
      <c r="O22" s="129"/>
      <c r="P22" s="42"/>
    </row>
    <row r="23" spans="1:21">
      <c r="A23" s="136">
        <v>9</v>
      </c>
      <c r="B23" s="23">
        <v>101</v>
      </c>
      <c r="C23" s="92" t="s">
        <v>199</v>
      </c>
      <c r="D23" s="116">
        <v>2</v>
      </c>
      <c r="E23" s="95">
        <v>649999900</v>
      </c>
      <c r="F23" s="95">
        <f t="shared" si="3"/>
        <v>1299999800</v>
      </c>
      <c r="G23" s="95"/>
      <c r="H23" s="112">
        <f t="shared" si="4"/>
        <v>1299999800</v>
      </c>
      <c r="I23" s="128"/>
      <c r="J23" s="128"/>
      <c r="K23" s="128"/>
      <c r="L23" s="128"/>
      <c r="M23" s="128"/>
      <c r="N23" s="128"/>
      <c r="O23" s="129"/>
      <c r="P23" s="42"/>
    </row>
    <row r="24" spans="1:21">
      <c r="A24" s="136">
        <v>10</v>
      </c>
      <c r="B24" s="23">
        <v>99</v>
      </c>
      <c r="C24" s="92" t="s">
        <v>197</v>
      </c>
      <c r="D24" s="116">
        <v>4</v>
      </c>
      <c r="E24" s="95">
        <v>600000000</v>
      </c>
      <c r="F24" s="95">
        <f t="shared" si="3"/>
        <v>2400000000</v>
      </c>
      <c r="G24" s="95"/>
      <c r="H24" s="112">
        <f t="shared" si="4"/>
        <v>2400000000</v>
      </c>
      <c r="I24" s="128">
        <v>42560.380555555559</v>
      </c>
      <c r="J24" s="128" t="s">
        <v>158</v>
      </c>
      <c r="K24" s="128" t="s">
        <v>76</v>
      </c>
      <c r="L24" s="128" t="s">
        <v>183</v>
      </c>
      <c r="M24" s="128"/>
      <c r="N24" s="128"/>
      <c r="O24" s="129"/>
      <c r="P24" s="42"/>
    </row>
    <row r="25" spans="1:21" ht="30" customHeight="1">
      <c r="A25" s="136">
        <v>11</v>
      </c>
      <c r="B25" s="23">
        <v>20</v>
      </c>
      <c r="C25" s="135" t="s">
        <v>269</v>
      </c>
      <c r="D25" s="116">
        <v>1</v>
      </c>
      <c r="E25" s="95">
        <v>1500000000</v>
      </c>
      <c r="F25" s="95">
        <f t="shared" si="3"/>
        <v>1500000000</v>
      </c>
      <c r="G25" s="95"/>
      <c r="H25" s="112">
        <f t="shared" si="4"/>
        <v>1500000000</v>
      </c>
      <c r="I25" s="128">
        <v>42560.397916666669</v>
      </c>
      <c r="J25" s="128" t="s">
        <v>158</v>
      </c>
      <c r="K25" s="128" t="s">
        <v>72</v>
      </c>
      <c r="L25" s="128" t="s">
        <v>183</v>
      </c>
      <c r="M25" s="128"/>
      <c r="N25" s="128"/>
      <c r="O25" s="129"/>
      <c r="P25" s="42"/>
    </row>
    <row r="26" spans="1:21">
      <c r="A26" s="136">
        <v>12</v>
      </c>
      <c r="B26" s="106">
        <v>107</v>
      </c>
      <c r="C26" s="174" t="s">
        <v>154</v>
      </c>
      <c r="D26" s="115">
        <v>3</v>
      </c>
      <c r="E26" s="117">
        <v>201249999.5</v>
      </c>
      <c r="F26" s="117">
        <f t="shared" si="3"/>
        <v>603749998.5</v>
      </c>
      <c r="G26" s="117">
        <v>535920000</v>
      </c>
      <c r="H26" s="118">
        <f t="shared" si="4"/>
        <v>67829998.5</v>
      </c>
      <c r="I26" s="119">
        <v>42560.443055555559</v>
      </c>
      <c r="J26" s="119" t="s">
        <v>158</v>
      </c>
      <c r="K26" s="119" t="s">
        <v>75</v>
      </c>
      <c r="L26" s="119" t="s">
        <v>183</v>
      </c>
      <c r="M26" s="119" t="s">
        <v>147</v>
      </c>
      <c r="N26" s="119"/>
      <c r="O26" s="133">
        <v>1</v>
      </c>
      <c r="P26" s="42">
        <f t="shared" ref="P26:P33" si="5">G26</f>
        <v>535920000</v>
      </c>
    </row>
    <row r="27" spans="1:21">
      <c r="A27" s="136">
        <v>13</v>
      </c>
      <c r="B27" s="23">
        <v>22</v>
      </c>
      <c r="C27" s="135" t="s">
        <v>48</v>
      </c>
      <c r="D27" s="116">
        <v>1</v>
      </c>
      <c r="E27" s="95">
        <v>1499999997</v>
      </c>
      <c r="F27" s="95">
        <f t="shared" si="3"/>
        <v>1499999997</v>
      </c>
      <c r="G27" s="95"/>
      <c r="H27" s="112">
        <f t="shared" si="4"/>
        <v>1499999997</v>
      </c>
      <c r="I27" s="128">
        <v>42560.65347222222</v>
      </c>
      <c r="J27" s="128" t="s">
        <v>158</v>
      </c>
      <c r="K27" s="128" t="s">
        <v>80</v>
      </c>
      <c r="L27" s="128" t="s">
        <v>183</v>
      </c>
      <c r="M27" s="128"/>
      <c r="N27" s="128"/>
      <c r="O27" s="129"/>
      <c r="P27" s="42"/>
    </row>
    <row r="28" spans="1:21">
      <c r="A28" s="136">
        <v>14</v>
      </c>
      <c r="B28" s="228">
        <v>147</v>
      </c>
      <c r="C28" s="103" t="s">
        <v>49</v>
      </c>
      <c r="D28" s="229">
        <v>1</v>
      </c>
      <c r="E28" s="234">
        <v>399999999.30000001</v>
      </c>
      <c r="F28" s="230">
        <f t="shared" si="3"/>
        <v>399999999.30000001</v>
      </c>
      <c r="G28" s="230">
        <v>385000000</v>
      </c>
      <c r="H28" s="231">
        <f t="shared" si="4"/>
        <v>14999999.300000012</v>
      </c>
      <c r="I28" s="232">
        <v>42560.657638888886</v>
      </c>
      <c r="J28" s="232" t="s">
        <v>158</v>
      </c>
      <c r="K28" s="232" t="s">
        <v>79</v>
      </c>
      <c r="L28" s="232" t="s">
        <v>183</v>
      </c>
      <c r="M28" s="232" t="s">
        <v>184</v>
      </c>
      <c r="N28" s="232"/>
      <c r="O28" s="233" t="s">
        <v>207</v>
      </c>
      <c r="P28" s="42"/>
    </row>
    <row r="29" spans="1:21" ht="34.5" customHeight="1">
      <c r="A29" s="136">
        <v>15</v>
      </c>
      <c r="B29" s="23">
        <v>145</v>
      </c>
      <c r="C29" s="137" t="s">
        <v>155</v>
      </c>
      <c r="D29" s="116">
        <v>1</v>
      </c>
      <c r="E29" s="91">
        <v>599999999.5</v>
      </c>
      <c r="F29" s="95">
        <f t="shared" si="3"/>
        <v>599999999.5</v>
      </c>
      <c r="G29" s="95"/>
      <c r="H29" s="112">
        <f t="shared" si="4"/>
        <v>599999999.5</v>
      </c>
      <c r="I29" s="128">
        <v>42381.557638888902</v>
      </c>
      <c r="J29" s="128" t="s">
        <v>158</v>
      </c>
      <c r="K29" s="128" t="s">
        <v>131</v>
      </c>
      <c r="L29" s="128" t="s">
        <v>183</v>
      </c>
      <c r="M29" s="128"/>
      <c r="N29" s="128"/>
      <c r="O29" s="129"/>
      <c r="P29" s="42"/>
    </row>
    <row r="30" spans="1:21" ht="22.5" customHeight="1">
      <c r="A30" s="136">
        <v>16</v>
      </c>
      <c r="B30" s="106">
        <v>23</v>
      </c>
      <c r="C30" s="254" t="s">
        <v>156</v>
      </c>
      <c r="D30" s="115">
        <v>1</v>
      </c>
      <c r="E30" s="113">
        <v>717420000</v>
      </c>
      <c r="F30" s="113">
        <f t="shared" si="3"/>
        <v>717420000</v>
      </c>
      <c r="G30" s="118">
        <v>717420000</v>
      </c>
      <c r="H30" s="118">
        <f t="shared" si="4"/>
        <v>0</v>
      </c>
      <c r="I30" s="119" t="s">
        <v>163</v>
      </c>
      <c r="J30" s="119" t="s">
        <v>158</v>
      </c>
      <c r="K30" s="119" t="s">
        <v>143</v>
      </c>
      <c r="L30" s="119" t="s">
        <v>183</v>
      </c>
      <c r="M30" s="119" t="s">
        <v>201</v>
      </c>
      <c r="N30" s="119"/>
      <c r="O30" s="133">
        <v>1</v>
      </c>
      <c r="P30" s="42"/>
    </row>
    <row r="31" spans="1:21" ht="45">
      <c r="A31" s="136">
        <v>17</v>
      </c>
      <c r="B31" s="106">
        <v>313</v>
      </c>
      <c r="C31" s="174" t="s">
        <v>150</v>
      </c>
      <c r="D31" s="115">
        <v>1</v>
      </c>
      <c r="E31" s="117">
        <v>2908620000</v>
      </c>
      <c r="F31" s="117">
        <f t="shared" si="3"/>
        <v>2908620000</v>
      </c>
      <c r="G31" s="117">
        <v>2908620000</v>
      </c>
      <c r="H31" s="118">
        <f t="shared" si="4"/>
        <v>0</v>
      </c>
      <c r="I31" s="119" t="s">
        <v>164</v>
      </c>
      <c r="J31" s="119" t="s">
        <v>165</v>
      </c>
      <c r="K31" s="119" t="s">
        <v>151</v>
      </c>
      <c r="L31" s="119" t="s">
        <v>183</v>
      </c>
      <c r="M31" s="119" t="s">
        <v>202</v>
      </c>
      <c r="N31" s="119"/>
      <c r="O31" s="133">
        <v>1</v>
      </c>
      <c r="P31" s="42"/>
    </row>
    <row r="32" spans="1:21" ht="33.75" customHeight="1">
      <c r="A32" s="136">
        <v>18</v>
      </c>
      <c r="B32" s="106">
        <v>268</v>
      </c>
      <c r="C32" s="174" t="s">
        <v>152</v>
      </c>
      <c r="D32" s="115">
        <v>1</v>
      </c>
      <c r="E32" s="117">
        <v>1760220000</v>
      </c>
      <c r="F32" s="117">
        <f t="shared" si="3"/>
        <v>1760220000</v>
      </c>
      <c r="G32" s="117">
        <v>1705634700</v>
      </c>
      <c r="H32" s="118">
        <f>F32-G32</f>
        <v>54585300</v>
      </c>
      <c r="I32" s="119" t="s">
        <v>166</v>
      </c>
      <c r="J32" s="119">
        <v>43012.622916666667</v>
      </c>
      <c r="K32" s="119" t="s">
        <v>153</v>
      </c>
      <c r="L32" s="119" t="s">
        <v>183</v>
      </c>
      <c r="M32" s="119" t="s">
        <v>188</v>
      </c>
      <c r="N32" s="119"/>
      <c r="O32" s="133">
        <v>1</v>
      </c>
      <c r="P32" s="42"/>
    </row>
    <row r="33" spans="1:16" ht="31.5" customHeight="1">
      <c r="A33" s="136">
        <v>19</v>
      </c>
      <c r="B33" s="23">
        <v>81</v>
      </c>
      <c r="C33" s="135" t="s">
        <v>186</v>
      </c>
      <c r="D33" s="116">
        <v>4</v>
      </c>
      <c r="E33" s="95">
        <v>135278000</v>
      </c>
      <c r="F33" s="95">
        <f t="shared" si="3"/>
        <v>541112000</v>
      </c>
      <c r="G33" s="112"/>
      <c r="H33" s="128"/>
      <c r="I33" s="128"/>
      <c r="J33" s="128"/>
      <c r="K33" s="128"/>
      <c r="L33" s="128"/>
      <c r="M33" s="128"/>
      <c r="N33" s="128"/>
      <c r="O33" s="129"/>
      <c r="P33" s="42">
        <f t="shared" si="5"/>
        <v>0</v>
      </c>
    </row>
    <row r="34" spans="1:16" s="93" customFormat="1">
      <c r="A34" s="136">
        <v>20</v>
      </c>
      <c r="B34" s="228">
        <v>170</v>
      </c>
      <c r="C34" s="235" t="s">
        <v>192</v>
      </c>
      <c r="D34" s="229">
        <v>1</v>
      </c>
      <c r="E34" s="236">
        <v>345400000</v>
      </c>
      <c r="F34" s="237">
        <v>345400000</v>
      </c>
      <c r="G34" s="237">
        <v>345400000</v>
      </c>
      <c r="H34" s="238"/>
      <c r="I34" s="228"/>
      <c r="J34" s="239">
        <v>42718</v>
      </c>
      <c r="K34" s="232"/>
      <c r="L34" s="232"/>
      <c r="M34" s="232" t="s">
        <v>53</v>
      </c>
      <c r="N34" s="232"/>
      <c r="O34" s="233" t="s">
        <v>207</v>
      </c>
    </row>
    <row r="35" spans="1:16" s="93" customFormat="1" ht="30">
      <c r="A35" s="136">
        <v>21</v>
      </c>
      <c r="B35" s="23">
        <v>257</v>
      </c>
      <c r="C35" s="151" t="s">
        <v>220</v>
      </c>
      <c r="D35" s="116">
        <v>1</v>
      </c>
      <c r="E35" s="28">
        <v>3337180000</v>
      </c>
      <c r="F35" s="164">
        <f>E35*D35</f>
        <v>3337180000</v>
      </c>
      <c r="G35" s="152"/>
      <c r="H35" s="152"/>
      <c r="I35" s="23"/>
      <c r="J35" s="23"/>
      <c r="K35" s="128"/>
      <c r="L35" s="128"/>
      <c r="M35" s="128"/>
      <c r="N35" s="128"/>
      <c r="O35" s="129"/>
    </row>
    <row r="36" spans="1:16" s="93" customFormat="1" ht="30">
      <c r="A36" s="136">
        <v>22</v>
      </c>
      <c r="B36" s="23">
        <v>234</v>
      </c>
      <c r="C36" s="151" t="s">
        <v>221</v>
      </c>
      <c r="D36" s="116">
        <v>1</v>
      </c>
      <c r="E36" s="28">
        <v>441100000</v>
      </c>
      <c r="F36" s="164">
        <f>E36*D36</f>
        <v>441100000</v>
      </c>
      <c r="G36" s="152"/>
      <c r="H36" s="152"/>
      <c r="I36" s="23"/>
      <c r="J36" s="23"/>
      <c r="K36" s="128"/>
      <c r="L36" s="128"/>
      <c r="M36" s="128"/>
      <c r="N36" s="128"/>
      <c r="O36" s="129"/>
    </row>
    <row r="37" spans="1:16" s="93" customFormat="1" ht="46.5">
      <c r="A37" s="136">
        <v>23</v>
      </c>
      <c r="B37" s="23">
        <v>264</v>
      </c>
      <c r="C37" s="192" t="s">
        <v>242</v>
      </c>
      <c r="D37" s="116">
        <v>3</v>
      </c>
      <c r="E37" s="28">
        <v>431250000</v>
      </c>
      <c r="F37" s="164">
        <f t="shared" ref="F37:F38" si="6">E37*D37</f>
        <v>1293750000</v>
      </c>
      <c r="G37" s="152"/>
      <c r="H37" s="152"/>
      <c r="I37" s="23"/>
      <c r="J37" s="23"/>
      <c r="K37" s="128"/>
      <c r="L37" s="128"/>
      <c r="M37" s="92"/>
      <c r="N37" s="92"/>
      <c r="O37" s="168"/>
    </row>
    <row r="38" spans="1:16" ht="30">
      <c r="A38" s="193">
        <v>24</v>
      </c>
      <c r="B38" s="198">
        <v>263</v>
      </c>
      <c r="C38" s="194" t="s">
        <v>219</v>
      </c>
      <c r="D38" s="195">
        <v>1</v>
      </c>
      <c r="E38" s="210">
        <v>465750000</v>
      </c>
      <c r="F38" s="196">
        <f t="shared" si="6"/>
        <v>465750000</v>
      </c>
      <c r="G38" s="197"/>
      <c r="H38" s="197"/>
      <c r="I38" s="198"/>
      <c r="J38" s="198"/>
      <c r="K38" s="199"/>
      <c r="L38" s="199"/>
      <c r="M38" s="200"/>
      <c r="N38" s="200"/>
      <c r="O38" s="201"/>
    </row>
    <row r="39" spans="1:16" s="27" customFormat="1" ht="31.5">
      <c r="A39" s="136">
        <v>25</v>
      </c>
      <c r="B39" s="205">
        <v>279</v>
      </c>
      <c r="C39" s="202" t="s">
        <v>238</v>
      </c>
      <c r="D39" s="23">
        <v>1</v>
      </c>
      <c r="E39" s="203">
        <v>471000000</v>
      </c>
      <c r="F39" s="209">
        <f>E39*D39</f>
        <v>471000000</v>
      </c>
      <c r="G39" s="24"/>
      <c r="H39" s="24"/>
      <c r="I39" s="204">
        <v>42831.608923611115</v>
      </c>
      <c r="J39" s="23"/>
      <c r="K39" s="128"/>
      <c r="L39" s="128"/>
      <c r="M39" s="206"/>
      <c r="N39" s="206"/>
      <c r="O39" s="206"/>
    </row>
    <row r="40" spans="1:16" s="27" customFormat="1" ht="30">
      <c r="A40" s="136">
        <v>26</v>
      </c>
      <c r="B40" s="205">
        <v>278</v>
      </c>
      <c r="C40" s="30" t="s">
        <v>265</v>
      </c>
      <c r="D40" s="23">
        <v>1</v>
      </c>
      <c r="E40" s="248">
        <v>86421500</v>
      </c>
      <c r="F40" s="209">
        <f t="shared" ref="F40:F43" si="7">E40*D40</f>
        <v>86421500</v>
      </c>
      <c r="G40" s="24"/>
      <c r="H40" s="24"/>
      <c r="I40" s="204">
        <v>42831.576585648145</v>
      </c>
      <c r="J40" s="23"/>
      <c r="K40" s="128"/>
      <c r="L40" s="128"/>
      <c r="M40" s="206"/>
      <c r="N40" s="206"/>
      <c r="O40" s="206"/>
    </row>
    <row r="41" spans="1:16" s="27" customFormat="1" ht="31.5">
      <c r="A41" s="136">
        <v>27</v>
      </c>
      <c r="B41" s="205">
        <v>276</v>
      </c>
      <c r="C41" s="202" t="s">
        <v>240</v>
      </c>
      <c r="D41" s="23">
        <v>1</v>
      </c>
      <c r="E41" s="203">
        <v>575000000</v>
      </c>
      <c r="F41" s="209">
        <f t="shared" si="7"/>
        <v>575000000</v>
      </c>
      <c r="G41" s="24"/>
      <c r="H41" s="24"/>
      <c r="I41" s="204">
        <v>42831.476493055554</v>
      </c>
      <c r="J41" s="23"/>
      <c r="K41" s="128"/>
      <c r="L41" s="128"/>
      <c r="M41" s="206"/>
      <c r="N41" s="206"/>
      <c r="O41" s="206"/>
    </row>
    <row r="42" spans="1:16" s="27" customFormat="1" ht="32.25" thickBot="1">
      <c r="A42" s="193">
        <v>28</v>
      </c>
      <c r="B42" s="249">
        <v>275</v>
      </c>
      <c r="C42" s="250" t="s">
        <v>241</v>
      </c>
      <c r="D42" s="198">
        <v>1</v>
      </c>
      <c r="E42" s="251">
        <v>471000000</v>
      </c>
      <c r="F42" s="252">
        <f t="shared" si="7"/>
        <v>471000000</v>
      </c>
      <c r="G42" s="197" t="s">
        <v>257</v>
      </c>
      <c r="H42" s="170"/>
      <c r="I42" s="207">
        <v>42831.364259259259</v>
      </c>
      <c r="J42" s="171"/>
      <c r="K42" s="172"/>
      <c r="L42" s="172"/>
      <c r="M42" s="208"/>
      <c r="N42" s="208"/>
      <c r="O42" s="208"/>
    </row>
    <row r="43" spans="1:16" s="27" customFormat="1" ht="32.25" thickBot="1">
      <c r="A43" s="136">
        <v>29</v>
      </c>
      <c r="B43" s="256">
        <v>360</v>
      </c>
      <c r="C43" s="202" t="s">
        <v>273</v>
      </c>
      <c r="D43" s="253">
        <v>16</v>
      </c>
      <c r="E43" s="28">
        <v>165000000</v>
      </c>
      <c r="F43" s="209">
        <f t="shared" si="7"/>
        <v>2640000000</v>
      </c>
      <c r="G43" s="24" t="s">
        <v>257</v>
      </c>
      <c r="H43" s="170"/>
      <c r="I43" s="207">
        <v>42832.364259201386</v>
      </c>
      <c r="J43" s="171"/>
      <c r="K43" s="172"/>
      <c r="L43" s="172"/>
      <c r="M43" s="208"/>
      <c r="N43" s="208"/>
      <c r="O43" s="208"/>
    </row>
    <row r="44" spans="1:16" s="104" customFormat="1">
      <c r="C44" s="146"/>
      <c r="D44" s="155"/>
      <c r="E44" s="147"/>
      <c r="F44" s="167"/>
      <c r="G44" s="148"/>
      <c r="H44" s="148"/>
      <c r="I44" s="110"/>
      <c r="J44" s="110"/>
      <c r="K44" s="111"/>
      <c r="L44" s="111"/>
    </row>
    <row r="45" spans="1:16" s="104" customFormat="1">
      <c r="C45" s="146"/>
      <c r="D45" s="155"/>
      <c r="E45" s="169"/>
      <c r="F45" s="169">
        <f>SUM(F15:F43)</f>
        <v>34216869400.799999</v>
      </c>
      <c r="G45" s="169">
        <f>SUM(G15:G38)</f>
        <v>9574674200</v>
      </c>
      <c r="H45" s="148">
        <f>SUM(H15:H44)</f>
        <v>14319881700.799999</v>
      </c>
      <c r="I45" s="110"/>
      <c r="J45" s="110"/>
      <c r="K45" s="111"/>
      <c r="L45" s="111"/>
    </row>
    <row r="46" spans="1:16" s="104" customFormat="1">
      <c r="C46" s="146"/>
      <c r="D46" s="155"/>
      <c r="E46" s="147"/>
      <c r="F46" s="167"/>
      <c r="G46" s="148"/>
      <c r="H46" s="148"/>
      <c r="I46" s="110"/>
      <c r="J46" s="110"/>
      <c r="K46" s="111"/>
      <c r="L46" s="111"/>
    </row>
    <row r="47" spans="1:16" s="104" customFormat="1">
      <c r="C47" s="146"/>
      <c r="D47" s="155"/>
      <c r="E47" s="147"/>
      <c r="F47" s="167"/>
      <c r="G47" s="148"/>
      <c r="H47" s="148"/>
      <c r="I47" s="110"/>
      <c r="J47" s="149"/>
      <c r="K47" s="111"/>
      <c r="L47" s="111"/>
    </row>
    <row r="48" spans="1:16" s="93" customFormat="1">
      <c r="A48" s="104"/>
      <c r="B48" s="104"/>
      <c r="C48" s="146"/>
      <c r="D48" s="155"/>
      <c r="E48" s="147"/>
      <c r="F48" s="211"/>
      <c r="G48" s="148"/>
      <c r="H48" s="148"/>
      <c r="I48" s="110"/>
      <c r="J48" s="149"/>
      <c r="K48" s="111"/>
      <c r="L48" s="111"/>
    </row>
    <row r="49" spans="1:12" s="93" customFormat="1">
      <c r="A49" s="104"/>
      <c r="B49" s="104"/>
      <c r="C49" s="146"/>
      <c r="D49" s="155"/>
      <c r="E49" s="147"/>
      <c r="F49" s="167"/>
      <c r="G49" s="148"/>
      <c r="H49" s="148"/>
      <c r="I49" s="110"/>
      <c r="J49" s="149"/>
      <c r="K49" s="111"/>
      <c r="L49" s="111"/>
    </row>
    <row r="50" spans="1:12" s="93" customFormat="1">
      <c r="A50" s="104"/>
      <c r="B50" s="104"/>
      <c r="C50" s="105"/>
      <c r="D50" s="105"/>
      <c r="E50" s="94"/>
      <c r="F50" s="94"/>
      <c r="G50" s="94"/>
      <c r="H50" s="94"/>
      <c r="I50" s="104"/>
      <c r="J50" s="104"/>
      <c r="K50" s="104"/>
      <c r="L50" s="104"/>
    </row>
    <row r="51" spans="1:12" s="93" customFormat="1">
      <c r="A51" s="99"/>
      <c r="B51" s="99"/>
      <c r="C51" s="101" t="s">
        <v>189</v>
      </c>
      <c r="D51" s="156"/>
      <c r="E51" s="100"/>
      <c r="F51" s="100"/>
      <c r="G51" s="100"/>
      <c r="H51" s="100"/>
      <c r="I51" s="99"/>
      <c r="J51" s="99"/>
      <c r="K51" s="99"/>
      <c r="L51" s="99"/>
    </row>
    <row r="52" spans="1:12" s="93" customFormat="1">
      <c r="A52"/>
      <c r="B52"/>
      <c r="C52" s="90" t="s">
        <v>190</v>
      </c>
      <c r="D52" s="9"/>
      <c r="E52"/>
      <c r="F52"/>
      <c r="G52"/>
      <c r="H52"/>
      <c r="I52"/>
      <c r="J52"/>
      <c r="K52"/>
      <c r="L52"/>
    </row>
    <row r="53" spans="1:12" s="93" customFormat="1">
      <c r="C53" s="102" t="s">
        <v>191</v>
      </c>
      <c r="D53" s="157"/>
    </row>
    <row r="54" spans="1:12" s="93" customFormat="1">
      <c r="C54" s="102" t="s">
        <v>194</v>
      </c>
      <c r="D54" s="157"/>
    </row>
    <row r="55" spans="1:12">
      <c r="A55" s="93"/>
      <c r="B55" s="93"/>
      <c r="C55" s="102" t="s">
        <v>195</v>
      </c>
      <c r="D55" s="157"/>
      <c r="E55" s="93"/>
      <c r="F55" s="93"/>
      <c r="G55" s="93"/>
      <c r="H55" s="93"/>
      <c r="I55" s="93"/>
      <c r="J55" s="93"/>
      <c r="K55" s="93"/>
      <c r="L55" s="93"/>
    </row>
    <row r="56" spans="1:12">
      <c r="A56" s="93"/>
      <c r="B56" s="93"/>
      <c r="C56" s="102"/>
      <c r="D56" s="157"/>
      <c r="E56" s="104"/>
      <c r="F56" s="104"/>
      <c r="G56" s="104"/>
      <c r="H56" s="104"/>
      <c r="I56" s="104"/>
      <c r="J56" s="104"/>
      <c r="K56" s="93"/>
      <c r="L56" s="93"/>
    </row>
    <row r="57" spans="1:12">
      <c r="A57" s="93"/>
      <c r="B57" s="93"/>
      <c r="C57" s="102"/>
      <c r="D57" s="157"/>
      <c r="E57" s="104"/>
      <c r="F57" s="104"/>
      <c r="G57" s="104"/>
      <c r="H57" s="104"/>
      <c r="I57" s="104"/>
      <c r="J57" s="104"/>
      <c r="K57" s="93"/>
      <c r="L57" s="93"/>
    </row>
    <row r="58" spans="1:12">
      <c r="A58" s="93"/>
      <c r="B58" s="93"/>
      <c r="C58" s="102"/>
      <c r="D58" s="157"/>
      <c r="E58" s="104"/>
      <c r="F58" s="104"/>
      <c r="G58" s="104"/>
      <c r="H58" s="162"/>
      <c r="I58" s="104"/>
      <c r="J58" s="104"/>
      <c r="K58" s="93"/>
      <c r="L58" s="93"/>
    </row>
    <row r="59" spans="1:12">
      <c r="A59" s="93"/>
      <c r="B59" s="93"/>
      <c r="C59" s="103" t="s">
        <v>192</v>
      </c>
      <c r="D59" s="157"/>
      <c r="E59" s="104"/>
      <c r="F59" s="104"/>
      <c r="G59" s="104"/>
      <c r="H59" s="104"/>
      <c r="I59" s="104"/>
      <c r="J59" s="104"/>
      <c r="K59" s="93"/>
      <c r="L59" s="93"/>
    </row>
    <row r="60" spans="1:12">
      <c r="A60" s="93"/>
      <c r="B60" s="93"/>
      <c r="C60" s="102" t="s">
        <v>193</v>
      </c>
      <c r="D60" s="157"/>
      <c r="E60" s="104"/>
      <c r="F60" s="104"/>
      <c r="G60" s="104"/>
      <c r="H60" s="104"/>
      <c r="I60" s="104"/>
      <c r="J60" s="104"/>
      <c r="K60" s="93"/>
      <c r="L60" s="93"/>
    </row>
    <row r="61" spans="1:12">
      <c r="A61" s="93"/>
      <c r="B61" s="93"/>
      <c r="C61" s="102"/>
      <c r="D61" s="157"/>
      <c r="E61" s="104"/>
      <c r="F61" s="104"/>
      <c r="G61" s="104"/>
      <c r="H61" s="104"/>
      <c r="I61" s="104"/>
      <c r="J61" s="104"/>
      <c r="K61" s="93"/>
      <c r="L61" s="93"/>
    </row>
    <row r="62" spans="1:12">
      <c r="A62" s="93"/>
      <c r="B62" s="93"/>
      <c r="C62" s="102"/>
      <c r="D62" s="157"/>
      <c r="E62" s="104"/>
      <c r="F62" s="104"/>
      <c r="G62" s="104"/>
      <c r="H62" s="104"/>
      <c r="I62" s="104"/>
      <c r="J62" s="104"/>
      <c r="K62" s="93"/>
      <c r="L62" s="93"/>
    </row>
    <row r="63" spans="1:12">
      <c r="A63" s="93"/>
      <c r="B63" s="93"/>
      <c r="C63" s="102"/>
      <c r="D63" s="157"/>
      <c r="E63" s="104"/>
      <c r="F63" s="104"/>
      <c r="G63" s="104"/>
      <c r="H63" s="104"/>
      <c r="I63" s="104"/>
      <c r="J63" s="104"/>
      <c r="K63" s="93"/>
      <c r="L63" s="93"/>
    </row>
    <row r="64" spans="1:12">
      <c r="A64" s="93"/>
      <c r="B64" s="93"/>
      <c r="C64" s="102"/>
      <c r="D64" s="157"/>
      <c r="E64" s="104"/>
      <c r="F64" s="104"/>
      <c r="G64" s="104"/>
      <c r="H64" s="104"/>
      <c r="I64" s="104"/>
      <c r="J64" s="104"/>
      <c r="K64" s="93"/>
      <c r="L64" s="93"/>
    </row>
    <row r="65" spans="3:11">
      <c r="C65" s="90"/>
      <c r="E65" s="104"/>
      <c r="F65" s="104"/>
      <c r="G65" s="104"/>
      <c r="H65" s="104"/>
      <c r="I65" s="104"/>
      <c r="J65" s="104"/>
    </row>
    <row r="66" spans="3:11">
      <c r="C66" s="90" t="s">
        <v>144</v>
      </c>
      <c r="E66" s="163"/>
      <c r="F66" s="104"/>
      <c r="G66" s="104"/>
      <c r="H66" s="104"/>
      <c r="I66" s="104"/>
      <c r="J66" s="104"/>
    </row>
    <row r="67" spans="3:11">
      <c r="C67" s="90" t="s">
        <v>24</v>
      </c>
      <c r="E67" s="94"/>
      <c r="F67" s="162"/>
      <c r="G67" s="162"/>
      <c r="H67" s="104"/>
      <c r="I67" s="104"/>
      <c r="J67" s="104"/>
    </row>
    <row r="68" spans="3:11">
      <c r="C68" s="90" t="s">
        <v>74</v>
      </c>
      <c r="E68" s="163"/>
      <c r="F68" s="104"/>
      <c r="G68" s="104"/>
      <c r="H68" s="104"/>
      <c r="I68" s="104"/>
      <c r="J68" s="104"/>
    </row>
    <row r="69" spans="3:11">
      <c r="E69" s="104"/>
      <c r="F69" s="104"/>
      <c r="G69" s="104"/>
      <c r="H69" s="104"/>
      <c r="I69" s="104"/>
      <c r="J69" s="104"/>
    </row>
    <row r="71" spans="3:11">
      <c r="C71" s="14" t="s">
        <v>192</v>
      </c>
      <c r="D71" s="153">
        <v>431750000</v>
      </c>
      <c r="E71" s="28" t="e">
        <f>#REF!-D71</f>
        <v>#REF!</v>
      </c>
      <c r="F71" s="26" t="s">
        <v>141</v>
      </c>
      <c r="G71" s="24">
        <v>42643</v>
      </c>
      <c r="H71" s="24">
        <v>43100</v>
      </c>
      <c r="I71" s="23" t="s">
        <v>53</v>
      </c>
      <c r="J71" s="62" t="s">
        <v>142</v>
      </c>
      <c r="K71" s="128"/>
    </row>
    <row r="75" spans="3:11">
      <c r="D75" s="9">
        <v>4</v>
      </c>
      <c r="E75" s="42">
        <f>F75/D75</f>
        <v>600000000</v>
      </c>
      <c r="F75" s="243">
        <v>2400000000</v>
      </c>
    </row>
  </sheetData>
  <mergeCells count="1">
    <mergeCell ref="A1:O1"/>
  </mergeCells>
  <hyperlinks>
    <hyperlink ref="R18" r:id="rId1" tooltip="FRIENDY MARDHIKA PARHAN," display="mailto:friendy.mardhika%40indonesiapower.co.id"/>
    <hyperlink ref="C43" r:id="rId2" location="OLE_LINK1 1,23,108,0,,PENGGANTIAN SENSOR VIBRASI SUB U"/>
  </hyperlinks>
  <pageMargins left="0.70866141732283472" right="0.70866141732283472" top="0.74803149606299213" bottom="0.74803149606299213" header="0.31496062992125984" footer="0.31496062992125984"/>
  <pageSetup paperSize="9" scale="50" orientation="landscape" horizontalDpi="0" verticalDpi="0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3:H57"/>
  <sheetViews>
    <sheetView workbookViewId="0">
      <selection activeCell="C6" sqref="C6"/>
    </sheetView>
  </sheetViews>
  <sheetFormatPr defaultRowHeight="15"/>
  <cols>
    <col min="3" max="3" width="69" customWidth="1"/>
    <col min="4" max="4" width="15" customWidth="1"/>
    <col min="5" max="5" width="18.6640625" bestFit="1" customWidth="1"/>
    <col min="6" max="6" width="18" bestFit="1" customWidth="1"/>
    <col min="7" max="7" width="7.1640625" customWidth="1"/>
    <col min="8" max="8" width="9.33203125" style="9"/>
  </cols>
  <sheetData>
    <row r="3" spans="1:8" ht="17.25">
      <c r="A3" s="180" t="s">
        <v>1</v>
      </c>
      <c r="B3" s="189" t="s">
        <v>198</v>
      </c>
      <c r="C3" s="189" t="s">
        <v>215</v>
      </c>
      <c r="D3" s="189" t="s">
        <v>216</v>
      </c>
      <c r="E3" s="189" t="s">
        <v>217</v>
      </c>
      <c r="F3" s="190" t="s">
        <v>74</v>
      </c>
      <c r="G3" s="189" t="s">
        <v>236</v>
      </c>
    </row>
    <row r="4" spans="1:8" ht="17.25">
      <c r="A4" s="180"/>
      <c r="B4" s="189"/>
      <c r="C4" s="189"/>
      <c r="D4" s="189"/>
      <c r="E4" s="189"/>
      <c r="F4" s="190"/>
      <c r="G4" s="189"/>
    </row>
    <row r="5" spans="1:8" ht="16.5">
      <c r="B5" s="183"/>
      <c r="C5" s="188" t="s">
        <v>24</v>
      </c>
      <c r="D5" s="183"/>
      <c r="E5" s="183"/>
      <c r="F5" s="183"/>
    </row>
    <row r="6" spans="1:8" ht="16.5">
      <c r="A6" s="2">
        <v>1</v>
      </c>
      <c r="B6" s="9">
        <v>360</v>
      </c>
      <c r="C6" s="186" t="s">
        <v>273</v>
      </c>
      <c r="D6" s="9" t="s">
        <v>232</v>
      </c>
      <c r="E6" t="s">
        <v>264</v>
      </c>
      <c r="F6" s="243">
        <v>2640000000</v>
      </c>
    </row>
    <row r="7" spans="1:8" ht="16.5">
      <c r="A7" s="2">
        <v>1</v>
      </c>
      <c r="B7" s="222">
        <v>313</v>
      </c>
      <c r="C7" s="223" t="s">
        <v>260</v>
      </c>
      <c r="D7" s="219" t="s">
        <v>223</v>
      </c>
      <c r="E7" s="221">
        <v>42845.57372685185</v>
      </c>
      <c r="F7" s="220">
        <v>2908620000</v>
      </c>
      <c r="G7" s="179">
        <v>1</v>
      </c>
      <c r="H7" s="21" t="s">
        <v>256</v>
      </c>
    </row>
    <row r="8" spans="1:8" ht="16.5">
      <c r="A8" s="2">
        <v>2</v>
      </c>
      <c r="B8" s="184">
        <v>279</v>
      </c>
      <c r="C8" s="186" t="s">
        <v>238</v>
      </c>
      <c r="D8" s="184" t="s">
        <v>226</v>
      </c>
      <c r="E8" s="185">
        <v>42831.608923611115</v>
      </c>
      <c r="F8" s="187">
        <v>471000000</v>
      </c>
    </row>
    <row r="9" spans="1:8" ht="16.5">
      <c r="A9" s="2">
        <v>3</v>
      </c>
      <c r="B9" s="184">
        <v>278</v>
      </c>
      <c r="C9" s="186" t="s">
        <v>239</v>
      </c>
      <c r="D9" s="184" t="s">
        <v>226</v>
      </c>
      <c r="E9" s="185">
        <v>42831.576585648145</v>
      </c>
      <c r="F9" s="187">
        <v>86421500</v>
      </c>
    </row>
    <row r="10" spans="1:8" ht="16.5">
      <c r="A10" s="2">
        <v>4</v>
      </c>
      <c r="B10" s="184">
        <v>276</v>
      </c>
      <c r="C10" s="186" t="s">
        <v>240</v>
      </c>
      <c r="D10" s="184" t="s">
        <v>226</v>
      </c>
      <c r="E10" s="185">
        <v>42831.476493055554</v>
      </c>
      <c r="F10" s="187">
        <v>575000000</v>
      </c>
    </row>
    <row r="11" spans="1:8" ht="16.5">
      <c r="A11" s="2">
        <v>5</v>
      </c>
      <c r="B11" s="184">
        <v>275</v>
      </c>
      <c r="C11" s="186" t="s">
        <v>241</v>
      </c>
      <c r="D11" s="184" t="s">
        <v>226</v>
      </c>
      <c r="E11" s="185">
        <v>42831.364259259259</v>
      </c>
      <c r="F11" s="187">
        <v>471000000</v>
      </c>
    </row>
    <row r="12" spans="1:8" ht="16.5">
      <c r="A12" s="2">
        <v>6</v>
      </c>
      <c r="B12" s="175">
        <v>268</v>
      </c>
      <c r="C12" s="178" t="s">
        <v>253</v>
      </c>
      <c r="D12" s="175" t="s">
        <v>223</v>
      </c>
      <c r="E12" s="182">
        <v>42828.384293981479</v>
      </c>
      <c r="F12" s="177">
        <v>1760220000</v>
      </c>
      <c r="G12" s="179">
        <v>1</v>
      </c>
      <c r="H12" s="21" t="s">
        <v>256</v>
      </c>
    </row>
    <row r="13" spans="1:8" ht="16.5">
      <c r="A13" s="2">
        <v>7</v>
      </c>
      <c r="B13" s="184">
        <v>264</v>
      </c>
      <c r="C13" s="186" t="s">
        <v>242</v>
      </c>
      <c r="D13" s="184" t="s">
        <v>232</v>
      </c>
      <c r="E13" s="185">
        <v>42824.470949074072</v>
      </c>
      <c r="F13" s="187">
        <v>1293750000</v>
      </c>
    </row>
    <row r="14" spans="1:8" ht="16.5">
      <c r="A14" s="2">
        <v>8</v>
      </c>
      <c r="B14" s="184">
        <v>263</v>
      </c>
      <c r="C14" s="186" t="s">
        <v>243</v>
      </c>
      <c r="D14" s="184" t="s">
        <v>232</v>
      </c>
      <c r="E14" s="185">
        <v>42824.468854166669</v>
      </c>
      <c r="F14" s="191">
        <v>465750000</v>
      </c>
    </row>
    <row r="15" spans="1:8" ht="16.5">
      <c r="A15" s="2">
        <v>9</v>
      </c>
      <c r="B15" s="184">
        <v>257</v>
      </c>
      <c r="C15" s="186" t="s">
        <v>244</v>
      </c>
      <c r="D15" s="184" t="s">
        <v>232</v>
      </c>
      <c r="E15" s="185">
        <v>42824.353634259256</v>
      </c>
      <c r="F15" s="191">
        <v>3337180000</v>
      </c>
    </row>
    <row r="16" spans="1:8" ht="16.5">
      <c r="A16" s="2">
        <v>10</v>
      </c>
      <c r="B16" s="184">
        <v>234</v>
      </c>
      <c r="C16" s="186" t="s">
        <v>221</v>
      </c>
      <c r="D16" s="184" t="s">
        <v>232</v>
      </c>
      <c r="E16" s="185">
        <v>42810.410173611112</v>
      </c>
      <c r="F16" s="191">
        <v>441100000</v>
      </c>
    </row>
    <row r="17" spans="1:7" ht="16.5">
      <c r="A17" s="2">
        <v>11</v>
      </c>
      <c r="B17" s="175">
        <v>170</v>
      </c>
      <c r="C17" s="178" t="s">
        <v>222</v>
      </c>
      <c r="D17" s="175" t="s">
        <v>223</v>
      </c>
      <c r="E17" s="182">
        <v>42790.606145833335</v>
      </c>
      <c r="F17" s="181">
        <v>345400000</v>
      </c>
      <c r="G17" s="179">
        <v>1</v>
      </c>
    </row>
    <row r="18" spans="1:7" ht="16.5">
      <c r="A18" s="2">
        <v>12</v>
      </c>
      <c r="B18" s="175">
        <v>153</v>
      </c>
      <c r="C18" s="178" t="s">
        <v>245</v>
      </c>
      <c r="D18" s="175" t="s">
        <v>223</v>
      </c>
      <c r="E18" s="182">
        <v>42788.42324074074</v>
      </c>
      <c r="F18" s="177">
        <v>84395998</v>
      </c>
      <c r="G18" s="179">
        <v>1</v>
      </c>
    </row>
    <row r="19" spans="1:7" ht="16.5">
      <c r="A19" s="2">
        <v>13</v>
      </c>
      <c r="B19" s="184">
        <v>151</v>
      </c>
      <c r="C19" s="186" t="s">
        <v>224</v>
      </c>
      <c r="D19" s="184" t="s">
        <v>218</v>
      </c>
      <c r="E19" s="185">
        <v>42788.407141203701</v>
      </c>
      <c r="F19" s="187">
        <v>3296022924</v>
      </c>
    </row>
    <row r="20" spans="1:7" ht="16.5">
      <c r="A20" s="2">
        <v>14</v>
      </c>
      <c r="B20" s="175">
        <v>147</v>
      </c>
      <c r="C20" s="178" t="s">
        <v>225</v>
      </c>
      <c r="D20" s="175" t="s">
        <v>223</v>
      </c>
      <c r="E20" s="182">
        <v>42787.581354166665</v>
      </c>
      <c r="F20" s="177">
        <v>399999999</v>
      </c>
    </row>
    <row r="21" spans="1:7" ht="16.5">
      <c r="A21" s="2">
        <v>15</v>
      </c>
      <c r="B21" s="184">
        <v>145</v>
      </c>
      <c r="C21" s="186" t="s">
        <v>132</v>
      </c>
      <c r="D21" s="184" t="s">
        <v>226</v>
      </c>
      <c r="E21" s="185">
        <v>42787.464849537035</v>
      </c>
      <c r="F21" s="187">
        <v>600000000</v>
      </c>
    </row>
    <row r="22" spans="1:7" ht="16.5">
      <c r="A22" s="2">
        <v>16</v>
      </c>
      <c r="B22" s="184">
        <v>143</v>
      </c>
      <c r="C22" s="186" t="s">
        <v>227</v>
      </c>
      <c r="D22" s="184" t="s">
        <v>223</v>
      </c>
      <c r="E22" s="185">
        <v>42787.446574074071</v>
      </c>
      <c r="F22" s="187">
        <v>1022227200</v>
      </c>
    </row>
    <row r="23" spans="1:7" ht="16.5">
      <c r="A23" s="2">
        <v>17</v>
      </c>
      <c r="B23" s="175">
        <v>141</v>
      </c>
      <c r="C23" s="178" t="s">
        <v>228</v>
      </c>
      <c r="D23" s="175" t="s">
        <v>223</v>
      </c>
      <c r="E23" s="182">
        <v>42787.423148148147</v>
      </c>
      <c r="F23" s="177">
        <v>1397249991</v>
      </c>
      <c r="G23" s="179">
        <v>1</v>
      </c>
    </row>
    <row r="24" spans="1:7" ht="16.5">
      <c r="A24" s="2">
        <v>18</v>
      </c>
      <c r="B24" s="175">
        <v>140</v>
      </c>
      <c r="C24" s="178" t="s">
        <v>246</v>
      </c>
      <c r="D24" s="175" t="s">
        <v>223</v>
      </c>
      <c r="E24" s="182">
        <v>42787.396909722222</v>
      </c>
      <c r="F24" s="177">
        <v>827999994</v>
      </c>
      <c r="G24" s="179">
        <v>1</v>
      </c>
    </row>
    <row r="25" spans="1:7" ht="16.5">
      <c r="A25" s="2">
        <v>19</v>
      </c>
      <c r="B25" s="184">
        <v>118</v>
      </c>
      <c r="C25" s="186" t="s">
        <v>247</v>
      </c>
      <c r="D25" s="184" t="s">
        <v>223</v>
      </c>
      <c r="E25" s="185">
        <v>42780.627986111111</v>
      </c>
      <c r="F25" s="187">
        <v>2130000000</v>
      </c>
    </row>
    <row r="26" spans="1:7" ht="16.5">
      <c r="A26" s="2">
        <v>20</v>
      </c>
      <c r="B26" s="175">
        <v>113</v>
      </c>
      <c r="C26" s="178" t="s">
        <v>229</v>
      </c>
      <c r="D26" s="175" t="s">
        <v>223</v>
      </c>
      <c r="E26" s="182">
        <v>42780.445810185185</v>
      </c>
      <c r="F26" s="177">
        <v>900000000</v>
      </c>
      <c r="G26" s="179">
        <v>1</v>
      </c>
    </row>
    <row r="27" spans="1:7" ht="16.5">
      <c r="A27" s="2">
        <v>21</v>
      </c>
      <c r="B27" s="175">
        <v>107</v>
      </c>
      <c r="C27" s="178" t="s">
        <v>230</v>
      </c>
      <c r="D27" s="175" t="s">
        <v>223</v>
      </c>
      <c r="E27" s="182">
        <v>42780.413425925923</v>
      </c>
      <c r="F27" s="177">
        <v>603749999</v>
      </c>
      <c r="G27" s="179">
        <v>1</v>
      </c>
    </row>
    <row r="28" spans="1:7" ht="16.5">
      <c r="A28" s="2">
        <v>22</v>
      </c>
      <c r="B28" s="184">
        <v>105</v>
      </c>
      <c r="C28" s="186" t="s">
        <v>231</v>
      </c>
      <c r="D28" s="184" t="s">
        <v>223</v>
      </c>
      <c r="E28" s="185">
        <v>42780.408726851849</v>
      </c>
      <c r="F28" s="187">
        <v>201250000</v>
      </c>
    </row>
    <row r="29" spans="1:7" ht="16.5">
      <c r="A29" s="2">
        <v>23</v>
      </c>
      <c r="B29" s="184">
        <v>101</v>
      </c>
      <c r="C29" s="186" t="s">
        <v>254</v>
      </c>
      <c r="D29" s="184" t="s">
        <v>223</v>
      </c>
      <c r="E29" s="185">
        <v>42780.342002314814</v>
      </c>
      <c r="F29" s="187">
        <v>1299999800</v>
      </c>
    </row>
    <row r="30" spans="1:7" ht="16.5">
      <c r="A30" s="2">
        <v>24</v>
      </c>
      <c r="B30" s="184">
        <v>99</v>
      </c>
      <c r="C30" s="186" t="s">
        <v>248</v>
      </c>
      <c r="D30" s="184" t="s">
        <v>223</v>
      </c>
      <c r="E30" s="185">
        <v>42780.336840277778</v>
      </c>
      <c r="F30" s="187">
        <v>2400000000</v>
      </c>
    </row>
    <row r="31" spans="1:7" ht="16.5">
      <c r="A31" s="2">
        <v>25</v>
      </c>
      <c r="B31" s="184">
        <v>81</v>
      </c>
      <c r="C31" s="186" t="s">
        <v>249</v>
      </c>
      <c r="D31" s="184" t="s">
        <v>223</v>
      </c>
      <c r="E31" s="185">
        <v>42773.623252314814</v>
      </c>
      <c r="F31" s="187">
        <v>541112000</v>
      </c>
    </row>
    <row r="32" spans="1:7" ht="16.5">
      <c r="A32" s="2">
        <v>26</v>
      </c>
      <c r="B32" s="175">
        <v>23</v>
      </c>
      <c r="C32" s="178" t="s">
        <v>233</v>
      </c>
      <c r="D32" s="175" t="s">
        <v>223</v>
      </c>
      <c r="E32" s="182">
        <v>42754.662824074076</v>
      </c>
      <c r="F32" s="177">
        <v>717420000</v>
      </c>
      <c r="G32" s="179">
        <v>1</v>
      </c>
    </row>
    <row r="33" spans="1:8" ht="16.5">
      <c r="A33" s="2">
        <v>27</v>
      </c>
      <c r="B33" s="184">
        <v>22</v>
      </c>
      <c r="C33" s="186" t="s">
        <v>234</v>
      </c>
      <c r="D33" s="184" t="s">
        <v>223</v>
      </c>
      <c r="E33" s="185">
        <v>42754.66269675926</v>
      </c>
      <c r="F33" s="187">
        <v>1499999997</v>
      </c>
    </row>
    <row r="34" spans="1:8" ht="16.5">
      <c r="A34" s="2">
        <v>28</v>
      </c>
      <c r="B34" s="184">
        <v>20</v>
      </c>
      <c r="C34" s="186" t="s">
        <v>235</v>
      </c>
      <c r="D34" s="184" t="s">
        <v>223</v>
      </c>
      <c r="E34" s="185">
        <v>42754.66202546296</v>
      </c>
      <c r="F34" s="243">
        <v>1500000000</v>
      </c>
    </row>
    <row r="36" spans="1:8" ht="16.5">
      <c r="B36" s="183"/>
      <c r="C36" s="183"/>
      <c r="D36" s="183"/>
      <c r="E36" s="183"/>
      <c r="F36" s="176">
        <f>SUM(F6:F35)</f>
        <v>34216869402</v>
      </c>
      <c r="G36" s="176">
        <f t="shared" ref="G36:H36" si="0">SUM(G6:G35)</f>
        <v>9</v>
      </c>
      <c r="H36" s="176">
        <f t="shared" si="0"/>
        <v>0</v>
      </c>
    </row>
    <row r="39" spans="1:8" ht="17.25">
      <c r="B39" s="189" t="s">
        <v>237</v>
      </c>
      <c r="C39" s="189" t="s">
        <v>215</v>
      </c>
      <c r="D39" s="189" t="s">
        <v>216</v>
      </c>
      <c r="E39" s="189" t="s">
        <v>217</v>
      </c>
      <c r="F39" s="190" t="s">
        <v>74</v>
      </c>
    </row>
    <row r="40" spans="1:8" ht="16.5">
      <c r="B40" s="183"/>
      <c r="C40" s="188" t="s">
        <v>255</v>
      </c>
      <c r="D40" s="183"/>
      <c r="E40" s="183"/>
      <c r="F40" s="183"/>
    </row>
    <row r="43" spans="1:8" ht="16.5">
      <c r="A43" s="9">
        <v>1</v>
      </c>
      <c r="B43" s="184">
        <v>76</v>
      </c>
      <c r="C43" s="186" t="s">
        <v>113</v>
      </c>
      <c r="D43" s="184" t="s">
        <v>223</v>
      </c>
      <c r="E43" s="185">
        <v>42773.439259259256</v>
      </c>
      <c r="F43" s="187">
        <v>3364295000</v>
      </c>
    </row>
    <row r="44" spans="1:8" ht="16.5">
      <c r="A44" s="9">
        <v>2</v>
      </c>
      <c r="B44" s="184">
        <v>73</v>
      </c>
      <c r="C44" s="186" t="s">
        <v>112</v>
      </c>
      <c r="D44" s="184" t="s">
        <v>223</v>
      </c>
      <c r="E44" s="185">
        <v>42773.420775462961</v>
      </c>
      <c r="F44" s="187">
        <v>8681280000</v>
      </c>
    </row>
    <row r="45" spans="1:8" ht="16.5">
      <c r="A45" s="9">
        <v>3</v>
      </c>
      <c r="B45" s="175">
        <v>69</v>
      </c>
      <c r="C45" s="178" t="s">
        <v>115</v>
      </c>
      <c r="D45" s="175" t="s">
        <v>223</v>
      </c>
      <c r="E45" s="182">
        <v>42773.39234953704</v>
      </c>
      <c r="F45" s="177">
        <v>1987354105</v>
      </c>
      <c r="G45" s="20" t="s">
        <v>259</v>
      </c>
    </row>
    <row r="46" spans="1:8" ht="16.5">
      <c r="A46" s="9">
        <v>4</v>
      </c>
      <c r="B46" s="175">
        <v>68</v>
      </c>
      <c r="C46" s="178" t="s">
        <v>125</v>
      </c>
      <c r="D46" s="175" t="s">
        <v>223</v>
      </c>
      <c r="E46" s="182">
        <v>42773.373680555553</v>
      </c>
      <c r="F46" s="177">
        <v>3481782000</v>
      </c>
      <c r="G46" s="20"/>
    </row>
    <row r="47" spans="1:8" ht="16.5">
      <c r="A47" s="9">
        <v>5</v>
      </c>
      <c r="B47" s="184">
        <v>67</v>
      </c>
      <c r="C47" s="186" t="s">
        <v>252</v>
      </c>
      <c r="D47" s="184" t="s">
        <v>223</v>
      </c>
      <c r="E47" s="185">
        <v>42773.358229166668</v>
      </c>
      <c r="F47" s="187">
        <v>1555000000</v>
      </c>
    </row>
    <row r="48" spans="1:8" ht="16.5">
      <c r="A48" s="9">
        <v>6</v>
      </c>
      <c r="B48" s="184">
        <v>214</v>
      </c>
      <c r="C48" s="186" t="s">
        <v>251</v>
      </c>
      <c r="D48" s="184" t="s">
        <v>223</v>
      </c>
      <c r="E48" s="185">
        <v>42803.593912037039</v>
      </c>
      <c r="F48" s="187">
        <v>365774750</v>
      </c>
    </row>
    <row r="49" spans="1:7" ht="16.5">
      <c r="A49" s="9">
        <v>7</v>
      </c>
      <c r="B49" s="184">
        <v>200</v>
      </c>
      <c r="C49" s="186" t="s">
        <v>126</v>
      </c>
      <c r="D49" s="184" t="s">
        <v>223</v>
      </c>
      <c r="E49" s="185">
        <v>42800.588587962964</v>
      </c>
      <c r="F49" s="187">
        <v>4712096035</v>
      </c>
    </row>
    <row r="50" spans="1:7" ht="16.5">
      <c r="A50" s="9">
        <v>8</v>
      </c>
      <c r="B50" s="184">
        <v>199</v>
      </c>
      <c r="C50" s="186" t="s">
        <v>117</v>
      </c>
      <c r="D50" s="184" t="s">
        <v>223</v>
      </c>
      <c r="E50" s="185">
        <v>42800.578125</v>
      </c>
      <c r="F50" s="187">
        <v>1357983604</v>
      </c>
    </row>
    <row r="51" spans="1:7" ht="16.5">
      <c r="A51" s="9">
        <v>9</v>
      </c>
      <c r="B51" s="175">
        <v>193</v>
      </c>
      <c r="C51" s="178" t="s">
        <v>204</v>
      </c>
      <c r="D51" s="175" t="s">
        <v>223</v>
      </c>
      <c r="E51" s="182">
        <v>42796.388298611113</v>
      </c>
      <c r="F51" s="177">
        <v>51037000</v>
      </c>
      <c r="G51" s="179">
        <v>1</v>
      </c>
    </row>
    <row r="52" spans="1:7" ht="16.5">
      <c r="A52" s="9">
        <v>10</v>
      </c>
      <c r="B52" s="175">
        <v>192</v>
      </c>
      <c r="C52" s="178" t="s">
        <v>205</v>
      </c>
      <c r="D52" s="175" t="s">
        <v>223</v>
      </c>
      <c r="E52" s="182">
        <v>42796.374837962961</v>
      </c>
      <c r="F52" s="177">
        <v>141460000</v>
      </c>
      <c r="G52" s="179">
        <v>1</v>
      </c>
    </row>
    <row r="54" spans="1:7" ht="16.5">
      <c r="B54" s="183"/>
      <c r="C54" s="183"/>
      <c r="D54" s="183"/>
      <c r="E54" s="183"/>
      <c r="F54" s="177">
        <v>25698062494</v>
      </c>
    </row>
    <row r="57" spans="1:7" ht="16.5">
      <c r="B57" s="184">
        <v>18</v>
      </c>
      <c r="C57" s="186" t="s">
        <v>250</v>
      </c>
      <c r="D57" s="184" t="s">
        <v>223</v>
      </c>
      <c r="E57" s="185">
        <v>42754.661053240743</v>
      </c>
      <c r="F57" s="187">
        <v>6850800000</v>
      </c>
    </row>
  </sheetData>
  <hyperlinks>
    <hyperlink ref="C6" r:id="rId1" location="OLE_LINK1 1,23,108,0,,PENGGANTIAN SENSOR VIBRASI SUB U"/>
  </hyperlinks>
  <pageMargins left="0.70866141732283472" right="0.70866141732283472" top="0.74803149606299213" bottom="0.74803149606299213" header="0.31496062992125984" footer="0.31496062992125984"/>
  <pageSetup paperSize="9" scale="65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I55"/>
  <sheetViews>
    <sheetView workbookViewId="0">
      <selection activeCell="I6" sqref="I6"/>
    </sheetView>
  </sheetViews>
  <sheetFormatPr defaultRowHeight="15"/>
  <cols>
    <col min="1" max="1" width="9.33203125" style="2"/>
    <col min="3" max="3" width="63.6640625" customWidth="1"/>
    <col min="4" max="4" width="14.83203125" style="9" customWidth="1"/>
    <col min="5" max="5" width="17.83203125" customWidth="1"/>
    <col min="6" max="6" width="15.1640625" customWidth="1"/>
    <col min="9" max="9" width="12.83203125" bestFit="1" customWidth="1"/>
  </cols>
  <sheetData>
    <row r="3" spans="1:9">
      <c r="A3" s="246" t="s">
        <v>237</v>
      </c>
      <c r="B3" s="9" t="s">
        <v>270</v>
      </c>
      <c r="C3" s="246" t="s">
        <v>215</v>
      </c>
      <c r="D3" s="246" t="s">
        <v>216</v>
      </c>
      <c r="E3" s="246" t="s">
        <v>217</v>
      </c>
      <c r="F3" s="247" t="s">
        <v>74</v>
      </c>
    </row>
    <row r="4" spans="1:9">
      <c r="B4" s="9"/>
      <c r="F4" s="243"/>
    </row>
    <row r="5" spans="1:9" ht="16.5">
      <c r="A5" s="2">
        <v>1</v>
      </c>
      <c r="B5" s="9">
        <v>360</v>
      </c>
      <c r="C5" s="186" t="s">
        <v>273</v>
      </c>
      <c r="D5" s="9" t="s">
        <v>232</v>
      </c>
      <c r="E5" t="s">
        <v>264</v>
      </c>
      <c r="F5" s="243">
        <v>2640000000</v>
      </c>
      <c r="I5" s="42"/>
    </row>
    <row r="6" spans="1:9">
      <c r="A6" s="2">
        <v>2</v>
      </c>
      <c r="B6" s="21">
        <v>313</v>
      </c>
      <c r="C6" s="20" t="s">
        <v>260</v>
      </c>
      <c r="D6" s="21" t="s">
        <v>223</v>
      </c>
      <c r="E6" s="255">
        <v>42845.57372685185</v>
      </c>
      <c r="F6" s="245">
        <v>2908620000</v>
      </c>
      <c r="G6" s="20"/>
    </row>
    <row r="7" spans="1:9">
      <c r="A7" s="2">
        <v>3</v>
      </c>
      <c r="B7" s="9">
        <v>279</v>
      </c>
      <c r="C7" t="s">
        <v>238</v>
      </c>
      <c r="D7" s="9" t="s">
        <v>226</v>
      </c>
      <c r="E7" s="244">
        <v>42831.608923611115</v>
      </c>
      <c r="F7" s="243">
        <v>471000000</v>
      </c>
    </row>
    <row r="8" spans="1:9">
      <c r="A8" s="2">
        <v>4</v>
      </c>
      <c r="B8" s="9">
        <v>278</v>
      </c>
      <c r="C8" t="s">
        <v>265</v>
      </c>
      <c r="D8" s="9" t="s">
        <v>223</v>
      </c>
      <c r="E8" s="244">
        <v>42831.576585648145</v>
      </c>
      <c r="F8" s="243">
        <v>86421500</v>
      </c>
    </row>
    <row r="9" spans="1:9">
      <c r="A9" s="2">
        <v>5</v>
      </c>
      <c r="B9" s="9">
        <v>276</v>
      </c>
      <c r="C9" t="s">
        <v>266</v>
      </c>
      <c r="D9" s="9" t="s">
        <v>226</v>
      </c>
      <c r="E9" s="244">
        <v>42831.476493055554</v>
      </c>
      <c r="F9" s="243">
        <v>575000000</v>
      </c>
    </row>
    <row r="10" spans="1:9">
      <c r="A10" s="2">
        <v>6</v>
      </c>
      <c r="B10" s="9">
        <v>275</v>
      </c>
      <c r="C10" t="s">
        <v>241</v>
      </c>
      <c r="D10" s="9" t="s">
        <v>226</v>
      </c>
      <c r="E10" s="244">
        <v>42831.364259259259</v>
      </c>
      <c r="F10" s="243">
        <v>471000000</v>
      </c>
    </row>
    <row r="11" spans="1:9">
      <c r="A11" s="2">
        <v>7</v>
      </c>
      <c r="B11" s="21">
        <v>268</v>
      </c>
      <c r="C11" s="20" t="s">
        <v>253</v>
      </c>
      <c r="D11" s="21" t="s">
        <v>223</v>
      </c>
      <c r="E11" s="255">
        <v>42828.384293981479</v>
      </c>
      <c r="F11" s="245">
        <v>1760220000</v>
      </c>
      <c r="G11" s="20"/>
    </row>
    <row r="12" spans="1:9">
      <c r="A12" s="2">
        <v>8</v>
      </c>
      <c r="B12" s="9">
        <v>264</v>
      </c>
      <c r="C12" t="s">
        <v>242</v>
      </c>
      <c r="D12" s="9" t="s">
        <v>232</v>
      </c>
      <c r="E12" s="244">
        <v>42824.470949074072</v>
      </c>
      <c r="F12" s="243">
        <v>1293750000</v>
      </c>
    </row>
    <row r="13" spans="1:9">
      <c r="A13" s="2">
        <v>9</v>
      </c>
      <c r="B13" s="9">
        <v>263</v>
      </c>
      <c r="C13" t="s">
        <v>243</v>
      </c>
      <c r="D13" s="9" t="s">
        <v>232</v>
      </c>
      <c r="E13" s="244">
        <v>42824.468854166669</v>
      </c>
      <c r="F13" s="243">
        <v>465750000</v>
      </c>
    </row>
    <row r="14" spans="1:9">
      <c r="A14" s="2">
        <v>10</v>
      </c>
      <c r="B14" s="9">
        <v>257</v>
      </c>
      <c r="C14" t="s">
        <v>244</v>
      </c>
      <c r="D14" s="9" t="s">
        <v>232</v>
      </c>
      <c r="E14" s="244">
        <v>42824.353634259256</v>
      </c>
      <c r="F14" s="243">
        <v>3337180000</v>
      </c>
    </row>
    <row r="15" spans="1:9">
      <c r="A15" s="2">
        <v>11</v>
      </c>
      <c r="B15" s="9">
        <v>234</v>
      </c>
      <c r="C15" t="s">
        <v>267</v>
      </c>
      <c r="D15" s="9" t="s">
        <v>218</v>
      </c>
      <c r="E15" s="244">
        <v>42810.410173611112</v>
      </c>
      <c r="F15" s="243">
        <v>441100000</v>
      </c>
    </row>
    <row r="16" spans="1:9">
      <c r="A16" s="2">
        <v>12</v>
      </c>
      <c r="B16" s="21">
        <v>170</v>
      </c>
      <c r="C16" s="20" t="s">
        <v>222</v>
      </c>
      <c r="D16" s="21" t="s">
        <v>223</v>
      </c>
      <c r="E16" s="255">
        <v>42790.606145833335</v>
      </c>
      <c r="F16" s="245">
        <v>345400000</v>
      </c>
      <c r="G16" s="20"/>
    </row>
    <row r="17" spans="1:7">
      <c r="A17" s="2">
        <v>13</v>
      </c>
      <c r="B17" s="21">
        <v>153</v>
      </c>
      <c r="C17" s="20" t="s">
        <v>245</v>
      </c>
      <c r="D17" s="21" t="s">
        <v>223</v>
      </c>
      <c r="E17" s="255">
        <v>42788.42324074074</v>
      </c>
      <c r="F17" s="245">
        <v>84395998</v>
      </c>
      <c r="G17" s="20"/>
    </row>
    <row r="18" spans="1:7">
      <c r="A18" s="2">
        <v>14</v>
      </c>
      <c r="B18" s="9">
        <v>151</v>
      </c>
      <c r="C18" t="s">
        <v>224</v>
      </c>
      <c r="D18" s="9" t="s">
        <v>223</v>
      </c>
      <c r="E18" s="244">
        <v>42788.407141203701</v>
      </c>
      <c r="F18" s="243">
        <v>3296022924</v>
      </c>
    </row>
    <row r="19" spans="1:7">
      <c r="A19" s="2">
        <v>15</v>
      </c>
      <c r="B19" s="21">
        <v>147</v>
      </c>
      <c r="C19" s="20" t="s">
        <v>225</v>
      </c>
      <c r="D19" s="21" t="s">
        <v>223</v>
      </c>
      <c r="E19" s="255">
        <v>42787.581354166665</v>
      </c>
      <c r="F19" s="245">
        <v>399999999</v>
      </c>
      <c r="G19" s="20" t="s">
        <v>55</v>
      </c>
    </row>
    <row r="20" spans="1:7">
      <c r="A20" s="2">
        <v>16</v>
      </c>
      <c r="B20" s="9">
        <v>145</v>
      </c>
      <c r="C20" t="s">
        <v>132</v>
      </c>
      <c r="D20" s="9" t="s">
        <v>226</v>
      </c>
      <c r="E20" s="244">
        <v>42787.464849537035</v>
      </c>
      <c r="F20" s="243">
        <v>600000000</v>
      </c>
    </row>
    <row r="21" spans="1:7">
      <c r="A21" s="2">
        <v>17</v>
      </c>
      <c r="B21" s="9">
        <v>143</v>
      </c>
      <c r="C21" t="s">
        <v>271</v>
      </c>
      <c r="D21" s="9" t="s">
        <v>226</v>
      </c>
      <c r="E21" s="244">
        <v>42787.446574074071</v>
      </c>
      <c r="F21" s="243">
        <v>1022227200</v>
      </c>
    </row>
    <row r="22" spans="1:7">
      <c r="A22" s="2">
        <v>18</v>
      </c>
      <c r="B22" s="21">
        <v>141</v>
      </c>
      <c r="C22" s="20" t="s">
        <v>228</v>
      </c>
      <c r="D22" s="21" t="s">
        <v>223</v>
      </c>
      <c r="E22" s="255">
        <v>42787.423148148147</v>
      </c>
      <c r="F22" s="245">
        <v>1397249991</v>
      </c>
      <c r="G22" s="20"/>
    </row>
    <row r="23" spans="1:7">
      <c r="A23" s="2">
        <v>19</v>
      </c>
      <c r="B23" s="21">
        <v>140</v>
      </c>
      <c r="C23" s="20" t="s">
        <v>246</v>
      </c>
      <c r="D23" s="21" t="s">
        <v>223</v>
      </c>
      <c r="E23" s="255">
        <v>42787.396909722222</v>
      </c>
      <c r="F23" s="245">
        <v>827999994</v>
      </c>
      <c r="G23" s="20"/>
    </row>
    <row r="24" spans="1:7">
      <c r="A24" s="2">
        <v>20</v>
      </c>
      <c r="B24" s="9">
        <v>118</v>
      </c>
      <c r="C24" t="s">
        <v>247</v>
      </c>
      <c r="D24" s="9" t="s">
        <v>223</v>
      </c>
      <c r="E24" s="244">
        <v>42780.627986111111</v>
      </c>
      <c r="F24" s="243">
        <v>2130000000</v>
      </c>
    </row>
    <row r="25" spans="1:7">
      <c r="A25" s="2">
        <v>21</v>
      </c>
      <c r="B25" s="21">
        <v>113</v>
      </c>
      <c r="C25" s="20" t="s">
        <v>229</v>
      </c>
      <c r="D25" s="21" t="s">
        <v>223</v>
      </c>
      <c r="E25" s="255">
        <v>42780.445810185185</v>
      </c>
      <c r="F25" s="245">
        <v>900000000</v>
      </c>
      <c r="G25" s="20"/>
    </row>
    <row r="26" spans="1:7">
      <c r="A26" s="2">
        <v>22</v>
      </c>
      <c r="B26" s="21">
        <v>107</v>
      </c>
      <c r="C26" s="20" t="s">
        <v>230</v>
      </c>
      <c r="D26" s="21" t="s">
        <v>223</v>
      </c>
      <c r="E26" s="255">
        <v>42780.413425925923</v>
      </c>
      <c r="F26" s="245">
        <v>603749999</v>
      </c>
      <c r="G26" s="20"/>
    </row>
    <row r="27" spans="1:7">
      <c r="A27" s="2">
        <v>23</v>
      </c>
      <c r="B27" s="9">
        <v>105</v>
      </c>
      <c r="C27" t="s">
        <v>231</v>
      </c>
      <c r="D27" s="9" t="s">
        <v>223</v>
      </c>
      <c r="E27" s="244">
        <v>42780.408726851849</v>
      </c>
      <c r="F27" s="243">
        <v>201250000</v>
      </c>
    </row>
    <row r="28" spans="1:7">
      <c r="A28" s="2">
        <v>24</v>
      </c>
      <c r="B28" s="9">
        <v>101</v>
      </c>
      <c r="C28" t="s">
        <v>261</v>
      </c>
      <c r="D28" s="9" t="s">
        <v>223</v>
      </c>
      <c r="E28" s="244">
        <v>42780.342002314814</v>
      </c>
      <c r="F28" s="243">
        <v>1299999800</v>
      </c>
    </row>
    <row r="29" spans="1:7">
      <c r="A29" s="2">
        <v>25</v>
      </c>
      <c r="B29" s="9">
        <v>99</v>
      </c>
      <c r="C29" t="s">
        <v>268</v>
      </c>
      <c r="D29" s="9" t="s">
        <v>223</v>
      </c>
      <c r="E29" s="244">
        <v>42780.336840277778</v>
      </c>
      <c r="F29" s="243">
        <v>2400000000</v>
      </c>
    </row>
    <row r="30" spans="1:7">
      <c r="A30" s="2">
        <v>26</v>
      </c>
      <c r="B30" s="9">
        <v>81</v>
      </c>
      <c r="C30" t="s">
        <v>249</v>
      </c>
      <c r="D30" s="9" t="s">
        <v>223</v>
      </c>
      <c r="E30" s="244">
        <v>42773.623252314814</v>
      </c>
      <c r="F30" s="243">
        <v>541112000</v>
      </c>
    </row>
    <row r="31" spans="1:7">
      <c r="A31" s="2">
        <v>27</v>
      </c>
      <c r="B31" s="21">
        <v>23</v>
      </c>
      <c r="C31" s="20" t="s">
        <v>233</v>
      </c>
      <c r="D31" s="21" t="s">
        <v>223</v>
      </c>
      <c r="E31" s="255">
        <v>42754.662824074076</v>
      </c>
      <c r="F31" s="245">
        <v>717420000</v>
      </c>
    </row>
    <row r="32" spans="1:7">
      <c r="A32" s="2">
        <v>28</v>
      </c>
      <c r="B32" s="9">
        <v>22</v>
      </c>
      <c r="C32" t="s">
        <v>234</v>
      </c>
      <c r="D32" s="9" t="s">
        <v>223</v>
      </c>
      <c r="E32" s="244">
        <v>42754.66269675926</v>
      </c>
      <c r="F32" s="243">
        <v>1499999997</v>
      </c>
    </row>
    <row r="33" spans="1:6">
      <c r="A33" s="2">
        <v>29</v>
      </c>
      <c r="B33" s="9">
        <v>20</v>
      </c>
      <c r="C33" t="s">
        <v>269</v>
      </c>
      <c r="D33" s="9" t="s">
        <v>223</v>
      </c>
      <c r="E33" s="244">
        <v>42754.66202546296</v>
      </c>
      <c r="F33" s="243">
        <v>1500000000</v>
      </c>
    </row>
    <row r="34" spans="1:6">
      <c r="B34" s="9"/>
      <c r="F34" s="243"/>
    </row>
    <row r="35" spans="1:6">
      <c r="B35" s="9"/>
      <c r="F35" s="245">
        <f>SUM(F5:F34)</f>
        <v>34216869402</v>
      </c>
    </row>
    <row r="36" spans="1:6">
      <c r="B36" s="9"/>
      <c r="F36" s="243"/>
    </row>
    <row r="37" spans="1:6">
      <c r="B37" s="9"/>
      <c r="F37" s="243"/>
    </row>
    <row r="39" spans="1:6">
      <c r="B39" s="9"/>
      <c r="F39" s="243"/>
    </row>
    <row r="40" spans="1:6">
      <c r="B40" s="9"/>
      <c r="F40" s="243"/>
    </row>
    <row r="41" spans="1:6">
      <c r="A41" s="2">
        <v>1</v>
      </c>
      <c r="B41" s="9">
        <v>76</v>
      </c>
      <c r="C41" t="s">
        <v>113</v>
      </c>
      <c r="D41" s="9" t="s">
        <v>223</v>
      </c>
      <c r="E41" s="244">
        <v>42773.439259259256</v>
      </c>
      <c r="F41" s="243">
        <v>3364295000</v>
      </c>
    </row>
    <row r="42" spans="1:6">
      <c r="A42" s="2">
        <v>2</v>
      </c>
      <c r="B42" s="9">
        <v>73</v>
      </c>
      <c r="C42" t="s">
        <v>112</v>
      </c>
      <c r="D42" s="9" t="s">
        <v>223</v>
      </c>
      <c r="E42" s="244">
        <v>42773.420775462961</v>
      </c>
      <c r="F42" s="243">
        <v>8681280000</v>
      </c>
    </row>
    <row r="43" spans="1:6">
      <c r="A43" s="2">
        <v>3</v>
      </c>
      <c r="B43" s="9">
        <v>69</v>
      </c>
      <c r="C43" t="s">
        <v>115</v>
      </c>
      <c r="D43" s="9" t="s">
        <v>223</v>
      </c>
      <c r="E43" s="244">
        <v>42773.39234953704</v>
      </c>
      <c r="F43" s="243">
        <v>1987354105</v>
      </c>
    </row>
    <row r="44" spans="1:6">
      <c r="A44" s="2">
        <v>4</v>
      </c>
      <c r="B44" s="9">
        <v>68</v>
      </c>
      <c r="C44" t="s">
        <v>125</v>
      </c>
      <c r="D44" s="9" t="s">
        <v>223</v>
      </c>
      <c r="E44" s="244">
        <v>42773.373680555553</v>
      </c>
      <c r="F44" s="243">
        <v>3481782000</v>
      </c>
    </row>
    <row r="45" spans="1:6">
      <c r="A45" s="2">
        <v>5</v>
      </c>
      <c r="B45" s="9">
        <v>67</v>
      </c>
      <c r="C45" t="s">
        <v>252</v>
      </c>
      <c r="D45" s="9" t="s">
        <v>223</v>
      </c>
      <c r="E45" s="244">
        <v>42773.358229166668</v>
      </c>
      <c r="F45" s="243">
        <v>1555000000</v>
      </c>
    </row>
    <row r="46" spans="1:6">
      <c r="A46" s="2">
        <v>6</v>
      </c>
      <c r="B46" s="9">
        <v>214</v>
      </c>
      <c r="C46" t="s">
        <v>251</v>
      </c>
      <c r="D46" s="9" t="s">
        <v>223</v>
      </c>
      <c r="E46" s="244">
        <v>42803.593912037039</v>
      </c>
      <c r="F46" s="243">
        <v>365774750</v>
      </c>
    </row>
    <row r="47" spans="1:6">
      <c r="A47" s="2">
        <v>7</v>
      </c>
      <c r="B47" s="9">
        <v>200</v>
      </c>
      <c r="C47" t="s">
        <v>126</v>
      </c>
      <c r="D47" s="9" t="s">
        <v>223</v>
      </c>
      <c r="E47" s="244">
        <v>42800.588587962964</v>
      </c>
      <c r="F47" s="243">
        <v>4712096035</v>
      </c>
    </row>
    <row r="48" spans="1:6">
      <c r="A48" s="2">
        <v>8</v>
      </c>
      <c r="B48" s="9">
        <v>199</v>
      </c>
      <c r="C48" t="s">
        <v>117</v>
      </c>
      <c r="D48" s="9" t="s">
        <v>223</v>
      </c>
      <c r="E48" s="244">
        <v>42800.578125</v>
      </c>
      <c r="F48" s="243">
        <v>1357983604</v>
      </c>
    </row>
    <row r="49" spans="1:6">
      <c r="A49" s="2">
        <v>9</v>
      </c>
      <c r="B49" s="9">
        <v>193</v>
      </c>
      <c r="C49" t="s">
        <v>204</v>
      </c>
      <c r="D49" s="9" t="s">
        <v>223</v>
      </c>
      <c r="E49" s="244">
        <v>42796.388298611113</v>
      </c>
      <c r="F49" s="243">
        <v>51037000</v>
      </c>
    </row>
    <row r="50" spans="1:6">
      <c r="A50" s="2">
        <v>10</v>
      </c>
      <c r="B50" s="9">
        <v>192</v>
      </c>
      <c r="C50" t="s">
        <v>205</v>
      </c>
      <c r="D50" s="9" t="s">
        <v>223</v>
      </c>
      <c r="E50" s="244">
        <v>42796.374837962961</v>
      </c>
      <c r="F50" s="243">
        <v>141460000</v>
      </c>
    </row>
    <row r="51" spans="1:6">
      <c r="B51" s="9"/>
      <c r="F51" s="243"/>
    </row>
    <row r="52" spans="1:6">
      <c r="B52" s="9"/>
      <c r="F52" s="245">
        <f>SUM(F41:F51)</f>
        <v>25698062494</v>
      </c>
    </row>
    <row r="53" spans="1:6">
      <c r="B53" s="9"/>
      <c r="F53" s="245"/>
    </row>
    <row r="54" spans="1:6">
      <c r="B54" s="9"/>
      <c r="F54" s="243"/>
    </row>
    <row r="55" spans="1:6">
      <c r="A55" s="2">
        <v>1</v>
      </c>
      <c r="B55" s="9">
        <v>18</v>
      </c>
      <c r="C55" t="s">
        <v>250</v>
      </c>
      <c r="D55" s="9" t="s">
        <v>223</v>
      </c>
      <c r="E55" s="244">
        <v>42754.661053240743</v>
      </c>
      <c r="F55" s="245">
        <v>6850800000</v>
      </c>
    </row>
  </sheetData>
  <hyperlinks>
    <hyperlink ref="C5" r:id="rId1" location="OLE_LINK1 1,23,108,0,,PENGGANTIAN SENSOR VIBRASI SUB U"/>
  </hyperlinks>
  <pageMargins left="0.70866141732283472" right="0.70866141732283472" top="0.74803149606299213" bottom="0.74803149606299213" header="0.31496062992125984" footer="0.31496062992125984"/>
  <pageSetup paperSize="9" scale="75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1"/>
  <sheetViews>
    <sheetView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K1"/>
    </sheetView>
  </sheetViews>
  <sheetFormatPr defaultRowHeight="15"/>
  <cols>
    <col min="1" max="1" width="4.33203125" style="9" customWidth="1"/>
    <col min="2" max="2" width="50.6640625" customWidth="1"/>
    <col min="3" max="3" width="18.5" style="8" customWidth="1"/>
    <col min="4" max="4" width="19.5" style="8" customWidth="1"/>
    <col min="5" max="5" width="18.5" style="8" bestFit="1" customWidth="1"/>
    <col min="6" max="6" width="23.1640625" style="9" customWidth="1"/>
    <col min="7" max="7" width="12.6640625" style="10" customWidth="1"/>
    <col min="8" max="8" width="11.5" style="10" customWidth="1"/>
    <col min="9" max="9" width="22.83203125" style="10" customWidth="1"/>
    <col min="10" max="10" width="21.33203125" style="9" customWidth="1"/>
    <col min="11" max="11" width="22.5" customWidth="1"/>
    <col min="12" max="12" width="30.83203125" customWidth="1"/>
    <col min="13" max="13" width="28.1640625" customWidth="1"/>
    <col min="14" max="19" width="9.33203125" customWidth="1"/>
  </cols>
  <sheetData>
    <row r="1" spans="1:17" ht="17.25">
      <c r="A1" s="258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</row>
    <row r="3" spans="1:17" s="3" customFormat="1" ht="30">
      <c r="A3" s="12" t="s">
        <v>1</v>
      </c>
      <c r="B3" s="12" t="s">
        <v>2</v>
      </c>
      <c r="C3" s="13" t="s">
        <v>3</v>
      </c>
      <c r="D3" s="13" t="s">
        <v>55</v>
      </c>
      <c r="E3" s="13" t="s">
        <v>56</v>
      </c>
      <c r="F3" s="32" t="s">
        <v>4</v>
      </c>
      <c r="G3" s="33" t="s">
        <v>5</v>
      </c>
      <c r="H3" s="33" t="s">
        <v>31</v>
      </c>
      <c r="I3" s="12" t="s">
        <v>100</v>
      </c>
      <c r="J3" s="12" t="s">
        <v>6</v>
      </c>
      <c r="K3" s="12" t="s">
        <v>7</v>
      </c>
      <c r="L3" s="2"/>
      <c r="M3" s="2"/>
      <c r="Q3" s="3" t="s">
        <v>63</v>
      </c>
    </row>
    <row r="4" spans="1:17">
      <c r="A4" s="4">
        <v>1</v>
      </c>
      <c r="B4" s="48" t="s">
        <v>8</v>
      </c>
      <c r="C4" s="49">
        <v>355000000</v>
      </c>
      <c r="D4" s="49">
        <v>352550000</v>
      </c>
      <c r="E4" s="49">
        <f>C4-D4</f>
        <v>2450000</v>
      </c>
      <c r="F4" s="50" t="s">
        <v>32</v>
      </c>
      <c r="G4" s="51">
        <v>42507</v>
      </c>
      <c r="H4" s="51">
        <v>42597</v>
      </c>
      <c r="I4" s="50" t="s">
        <v>101</v>
      </c>
      <c r="J4" s="52" t="s">
        <v>9</v>
      </c>
      <c r="K4" s="50" t="s">
        <v>142</v>
      </c>
      <c r="Q4" t="s">
        <v>64</v>
      </c>
    </row>
    <row r="5" spans="1:17">
      <c r="A5" s="4">
        <v>2</v>
      </c>
      <c r="B5" s="48" t="s">
        <v>10</v>
      </c>
      <c r="C5" s="49">
        <v>355000000</v>
      </c>
      <c r="D5" s="49">
        <v>352550000</v>
      </c>
      <c r="E5" s="49">
        <f t="shared" ref="E5:E24" si="0">C5-D5</f>
        <v>2450000</v>
      </c>
      <c r="F5" s="50" t="s">
        <v>32</v>
      </c>
      <c r="G5" s="51">
        <v>42507</v>
      </c>
      <c r="H5" s="51">
        <v>42597</v>
      </c>
      <c r="I5" s="50" t="s">
        <v>102</v>
      </c>
      <c r="J5" s="52" t="s">
        <v>9</v>
      </c>
      <c r="K5" s="50" t="s">
        <v>142</v>
      </c>
      <c r="Q5" t="s">
        <v>64</v>
      </c>
    </row>
    <row r="6" spans="1:17">
      <c r="A6" s="4">
        <v>3</v>
      </c>
      <c r="B6" s="48" t="s">
        <v>11</v>
      </c>
      <c r="C6" s="49">
        <v>450000000</v>
      </c>
      <c r="D6" s="49">
        <v>436370000</v>
      </c>
      <c r="E6" s="49">
        <f t="shared" si="0"/>
        <v>13630000</v>
      </c>
      <c r="F6" s="50" t="s">
        <v>32</v>
      </c>
      <c r="G6" s="51">
        <v>42481</v>
      </c>
      <c r="H6" s="51">
        <v>42541</v>
      </c>
      <c r="I6" s="50" t="s">
        <v>103</v>
      </c>
      <c r="J6" s="51" t="s">
        <v>12</v>
      </c>
      <c r="K6" s="50" t="s">
        <v>142</v>
      </c>
    </row>
    <row r="7" spans="1:17">
      <c r="A7" s="4">
        <v>4</v>
      </c>
      <c r="B7" s="48" t="s">
        <v>13</v>
      </c>
      <c r="C7" s="49">
        <v>1067000000</v>
      </c>
      <c r="D7" s="49">
        <v>948860000</v>
      </c>
      <c r="E7" s="49">
        <f t="shared" si="0"/>
        <v>118140000</v>
      </c>
      <c r="F7" s="50" t="s">
        <v>32</v>
      </c>
      <c r="G7" s="51">
        <v>42604</v>
      </c>
      <c r="H7" s="51">
        <v>42711</v>
      </c>
      <c r="I7" s="50" t="s">
        <v>104</v>
      </c>
      <c r="J7" s="51" t="s">
        <v>33</v>
      </c>
      <c r="K7" s="50" t="s">
        <v>142</v>
      </c>
      <c r="L7" t="s">
        <v>69</v>
      </c>
      <c r="Q7" t="s">
        <v>65</v>
      </c>
    </row>
    <row r="8" spans="1:17">
      <c r="A8" s="4">
        <v>5</v>
      </c>
      <c r="B8" s="48" t="s">
        <v>14</v>
      </c>
      <c r="C8" s="49">
        <v>654500000</v>
      </c>
      <c r="D8" s="49">
        <v>485000000</v>
      </c>
      <c r="E8" s="49">
        <f t="shared" si="0"/>
        <v>169500000</v>
      </c>
      <c r="F8" s="50" t="s">
        <v>32</v>
      </c>
      <c r="G8" s="51">
        <v>42544</v>
      </c>
      <c r="H8" s="51">
        <v>42590</v>
      </c>
      <c r="I8" s="50" t="s">
        <v>105</v>
      </c>
      <c r="J8" s="51" t="s">
        <v>15</v>
      </c>
      <c r="K8" s="50" t="s">
        <v>142</v>
      </c>
    </row>
    <row r="9" spans="1:17">
      <c r="A9" s="4">
        <v>6</v>
      </c>
      <c r="B9" s="48" t="s">
        <v>16</v>
      </c>
      <c r="C9" s="49">
        <v>1109744361</v>
      </c>
      <c r="D9" s="49">
        <v>1076999000</v>
      </c>
      <c r="E9" s="49">
        <f t="shared" si="0"/>
        <v>32745361</v>
      </c>
      <c r="F9" s="50" t="s">
        <v>32</v>
      </c>
      <c r="G9" s="51">
        <v>42485</v>
      </c>
      <c r="H9" s="51">
        <v>42545</v>
      </c>
      <c r="I9" s="50" t="s">
        <v>106</v>
      </c>
      <c r="J9" s="51" t="s">
        <v>17</v>
      </c>
      <c r="K9" s="50" t="s">
        <v>142</v>
      </c>
    </row>
    <row r="10" spans="1:17">
      <c r="A10" s="4">
        <v>7</v>
      </c>
      <c r="B10" s="48" t="s">
        <v>18</v>
      </c>
      <c r="C10" s="49">
        <v>555500000</v>
      </c>
      <c r="D10" s="49">
        <v>499400000</v>
      </c>
      <c r="E10" s="49">
        <f t="shared" si="0"/>
        <v>56100000</v>
      </c>
      <c r="F10" s="50" t="s">
        <v>32</v>
      </c>
      <c r="G10" s="51">
        <v>42485</v>
      </c>
      <c r="H10" s="51">
        <v>42515</v>
      </c>
      <c r="I10" s="50" t="s">
        <v>107</v>
      </c>
      <c r="J10" s="51" t="s">
        <v>19</v>
      </c>
      <c r="K10" s="50" t="s">
        <v>142</v>
      </c>
    </row>
    <row r="11" spans="1:17">
      <c r="A11" s="4">
        <v>8</v>
      </c>
      <c r="B11" s="48" t="s">
        <v>20</v>
      </c>
      <c r="C11" s="49">
        <v>206185650</v>
      </c>
      <c r="D11" s="49">
        <v>184800000</v>
      </c>
      <c r="E11" s="49">
        <f t="shared" si="0"/>
        <v>21385650</v>
      </c>
      <c r="F11" s="50" t="s">
        <v>32</v>
      </c>
      <c r="G11" s="51">
        <v>42430</v>
      </c>
      <c r="H11" s="51">
        <v>42460</v>
      </c>
      <c r="I11" s="50" t="s">
        <v>108</v>
      </c>
      <c r="J11" s="51" t="s">
        <v>21</v>
      </c>
      <c r="K11" s="50" t="s">
        <v>142</v>
      </c>
    </row>
    <row r="12" spans="1:17" s="6" customFormat="1">
      <c r="A12" s="5">
        <v>9</v>
      </c>
      <c r="B12" s="53" t="s">
        <v>22</v>
      </c>
      <c r="C12" s="54">
        <v>269500000</v>
      </c>
      <c r="D12" s="54">
        <v>245954500</v>
      </c>
      <c r="E12" s="49">
        <f t="shared" si="0"/>
        <v>23545500</v>
      </c>
      <c r="F12" s="50" t="s">
        <v>32</v>
      </c>
      <c r="G12" s="51">
        <v>42534</v>
      </c>
      <c r="H12" s="51">
        <v>42624</v>
      </c>
      <c r="I12" s="50" t="s">
        <v>109</v>
      </c>
      <c r="J12" s="55" t="s">
        <v>23</v>
      </c>
      <c r="K12" s="50" t="s">
        <v>142</v>
      </c>
    </row>
    <row r="13" spans="1:17">
      <c r="A13" s="7"/>
      <c r="B13" s="16" t="s">
        <v>24</v>
      </c>
      <c r="C13" s="19">
        <f t="shared" ref="C13:D13" si="1">SUM(C4:C12)</f>
        <v>5022430011</v>
      </c>
      <c r="D13" s="19">
        <f t="shared" si="1"/>
        <v>4582483500</v>
      </c>
      <c r="E13" s="18">
        <f>SUM(E4:E12)</f>
        <v>439946511</v>
      </c>
      <c r="F13" s="17"/>
      <c r="G13" s="17"/>
      <c r="H13" s="17"/>
      <c r="I13" s="17"/>
      <c r="J13" s="17"/>
      <c r="K13" s="17"/>
    </row>
    <row r="14" spans="1:17" s="3" customFormat="1" ht="45">
      <c r="A14" s="1">
        <v>1</v>
      </c>
      <c r="B14" s="43" t="s">
        <v>25</v>
      </c>
      <c r="C14" s="44">
        <v>168510100</v>
      </c>
      <c r="D14" s="44">
        <v>163405000</v>
      </c>
      <c r="E14" s="45">
        <f t="shared" si="0"/>
        <v>5105100</v>
      </c>
      <c r="F14" s="46" t="s">
        <v>32</v>
      </c>
      <c r="G14" s="47">
        <v>42550</v>
      </c>
      <c r="H14" s="47">
        <v>42640</v>
      </c>
      <c r="I14" s="46" t="s">
        <v>88</v>
      </c>
      <c r="J14" s="46" t="s">
        <v>26</v>
      </c>
      <c r="K14" s="62" t="s">
        <v>142</v>
      </c>
      <c r="L14" s="3" t="s">
        <v>36</v>
      </c>
      <c r="M14" s="3" t="s">
        <v>58</v>
      </c>
      <c r="N14" s="3" t="s">
        <v>57</v>
      </c>
    </row>
    <row r="15" spans="1:17" s="3" customFormat="1" ht="30">
      <c r="A15" s="1">
        <v>2</v>
      </c>
      <c r="B15" s="43" t="s">
        <v>27</v>
      </c>
      <c r="C15" s="44">
        <v>804999998</v>
      </c>
      <c r="D15" s="44">
        <v>714560000</v>
      </c>
      <c r="E15" s="45">
        <f t="shared" si="0"/>
        <v>90439998</v>
      </c>
      <c r="F15" s="46" t="s">
        <v>32</v>
      </c>
      <c r="G15" s="47">
        <v>42584</v>
      </c>
      <c r="H15" s="47">
        <v>42643</v>
      </c>
      <c r="I15" s="46" t="s">
        <v>94</v>
      </c>
      <c r="J15" s="46" t="s">
        <v>38</v>
      </c>
      <c r="K15" s="62" t="s">
        <v>142</v>
      </c>
      <c r="L15" s="3" t="s">
        <v>37</v>
      </c>
      <c r="M15" s="3" t="s">
        <v>59</v>
      </c>
      <c r="N15" s="3" t="s">
        <v>60</v>
      </c>
      <c r="Q15" s="3" t="s">
        <v>64</v>
      </c>
    </row>
    <row r="16" spans="1:17" s="3" customFormat="1" ht="30">
      <c r="A16" s="1">
        <v>3</v>
      </c>
      <c r="B16" s="43" t="s">
        <v>28</v>
      </c>
      <c r="C16" s="44">
        <v>709999999.5</v>
      </c>
      <c r="D16" s="44">
        <v>687730000</v>
      </c>
      <c r="E16" s="45">
        <f t="shared" si="0"/>
        <v>22269999.5</v>
      </c>
      <c r="F16" s="46" t="s">
        <v>32</v>
      </c>
      <c r="G16" s="47">
        <v>42626</v>
      </c>
      <c r="H16" s="47">
        <v>42716</v>
      </c>
      <c r="I16" s="46" t="s">
        <v>93</v>
      </c>
      <c r="J16" s="47" t="s">
        <v>35</v>
      </c>
      <c r="K16" s="62" t="s">
        <v>142</v>
      </c>
      <c r="L16" s="15" t="s">
        <v>34</v>
      </c>
      <c r="M16" s="15" t="s">
        <v>61</v>
      </c>
      <c r="Q16" s="3" t="s">
        <v>65</v>
      </c>
    </row>
    <row r="17" spans="1:17" s="3" customFormat="1">
      <c r="A17" s="1">
        <v>4</v>
      </c>
      <c r="B17" s="14" t="s">
        <v>29</v>
      </c>
      <c r="C17" s="28">
        <v>599999999.5</v>
      </c>
      <c r="D17" s="28">
        <v>431750000</v>
      </c>
      <c r="E17" s="29">
        <f t="shared" si="0"/>
        <v>168249999.5</v>
      </c>
      <c r="F17" s="26" t="s">
        <v>141</v>
      </c>
      <c r="G17" s="24">
        <v>42643</v>
      </c>
      <c r="H17" s="24">
        <v>43100</v>
      </c>
      <c r="I17" s="25" t="s">
        <v>91</v>
      </c>
      <c r="J17" s="23" t="s">
        <v>53</v>
      </c>
      <c r="K17" s="62" t="s">
        <v>142</v>
      </c>
      <c r="L17" s="3" t="s">
        <v>52</v>
      </c>
      <c r="M17" s="3" t="s">
        <v>54</v>
      </c>
      <c r="Q17" s="3" t="s">
        <v>65</v>
      </c>
    </row>
    <row r="18" spans="1:17" s="3" customFormat="1" ht="45">
      <c r="A18" s="1">
        <v>5</v>
      </c>
      <c r="B18" s="43" t="s">
        <v>90</v>
      </c>
      <c r="C18" s="44">
        <v>965999996.5</v>
      </c>
      <c r="D18" s="44">
        <v>903749000</v>
      </c>
      <c r="E18" s="44">
        <f t="shared" si="0"/>
        <v>62250996.5</v>
      </c>
      <c r="F18" s="46" t="s">
        <v>32</v>
      </c>
      <c r="G18" s="47">
        <v>42597</v>
      </c>
      <c r="H18" s="47">
        <f>G18+60</f>
        <v>42657</v>
      </c>
      <c r="I18" s="46" t="s">
        <v>89</v>
      </c>
      <c r="J18" s="56" t="s">
        <v>39</v>
      </c>
      <c r="K18" s="62" t="s">
        <v>142</v>
      </c>
      <c r="L18" s="3" t="s">
        <v>40</v>
      </c>
      <c r="M18" s="3" t="s">
        <v>41</v>
      </c>
      <c r="N18" s="6" t="s">
        <v>62</v>
      </c>
      <c r="Q18" s="3" t="s">
        <v>64</v>
      </c>
    </row>
    <row r="19" spans="1:17" s="6" customFormat="1" ht="30">
      <c r="A19" s="5">
        <v>6</v>
      </c>
      <c r="B19" s="85" t="s">
        <v>30</v>
      </c>
      <c r="C19" s="84">
        <v>855619999.29999995</v>
      </c>
      <c r="D19" s="84">
        <v>723890640</v>
      </c>
      <c r="E19" s="84">
        <f t="shared" si="0"/>
        <v>131729359.29999995</v>
      </c>
      <c r="F19" s="46" t="s">
        <v>32</v>
      </c>
      <c r="G19" s="47">
        <v>42699</v>
      </c>
      <c r="H19" s="47">
        <v>42734</v>
      </c>
      <c r="I19" s="46" t="s">
        <v>92</v>
      </c>
      <c r="J19" s="47" t="s">
        <v>118</v>
      </c>
      <c r="K19" s="62" t="s">
        <v>142</v>
      </c>
      <c r="L19" s="2" t="s">
        <v>119</v>
      </c>
      <c r="M19" s="6" t="s">
        <v>121</v>
      </c>
      <c r="N19" s="6" t="s">
        <v>120</v>
      </c>
    </row>
    <row r="20" spans="1:17" s="6" customFormat="1">
      <c r="A20" s="5">
        <v>7</v>
      </c>
      <c r="B20" s="85" t="s">
        <v>85</v>
      </c>
      <c r="C20" s="83">
        <v>519799999.39999998</v>
      </c>
      <c r="D20" s="83">
        <v>447480000</v>
      </c>
      <c r="E20" s="45">
        <f t="shared" si="0"/>
        <v>72319999.399999976</v>
      </c>
      <c r="F20" s="46" t="s">
        <v>32</v>
      </c>
      <c r="G20" s="86">
        <v>42695</v>
      </c>
      <c r="H20" s="86">
        <f>G20+35</f>
        <v>42730</v>
      </c>
      <c r="I20" s="46" t="s">
        <v>86</v>
      </c>
      <c r="J20" s="87" t="s">
        <v>111</v>
      </c>
      <c r="K20" s="62" t="s">
        <v>142</v>
      </c>
      <c r="L20" s="6" t="s">
        <v>122</v>
      </c>
      <c r="M20" s="6" t="s">
        <v>124</v>
      </c>
      <c r="N20" s="6" t="s">
        <v>123</v>
      </c>
    </row>
    <row r="21" spans="1:17" s="6" customFormat="1" ht="32.25" customHeight="1">
      <c r="A21" s="5">
        <v>8</v>
      </c>
      <c r="B21" s="82" t="s">
        <v>83</v>
      </c>
      <c r="C21" s="83">
        <v>749100000</v>
      </c>
      <c r="D21" s="83">
        <v>717420000</v>
      </c>
      <c r="E21" s="84">
        <f t="shared" si="0"/>
        <v>31680000</v>
      </c>
      <c r="F21" s="46" t="s">
        <v>32</v>
      </c>
      <c r="G21" s="47">
        <v>42690</v>
      </c>
      <c r="H21" s="47">
        <v>42717</v>
      </c>
      <c r="I21" s="46" t="s">
        <v>84</v>
      </c>
      <c r="J21" s="46" t="s">
        <v>97</v>
      </c>
      <c r="K21" s="62" t="s">
        <v>142</v>
      </c>
      <c r="L21" s="6" t="s">
        <v>98</v>
      </c>
      <c r="M21" s="6" t="s">
        <v>99</v>
      </c>
    </row>
    <row r="22" spans="1:17">
      <c r="A22" s="5">
        <v>9</v>
      </c>
      <c r="B22" s="80" t="s">
        <v>42</v>
      </c>
      <c r="C22" s="45">
        <v>84395999.599999994</v>
      </c>
      <c r="D22" s="45">
        <v>77357500</v>
      </c>
      <c r="E22" s="45">
        <f t="shared" si="0"/>
        <v>7038499.599999994</v>
      </c>
      <c r="F22" s="46" t="s">
        <v>32</v>
      </c>
      <c r="G22" s="47">
        <v>42653.416666666664</v>
      </c>
      <c r="H22" s="47">
        <v>42698.083333333336</v>
      </c>
      <c r="I22" s="46" t="s">
        <v>87</v>
      </c>
      <c r="J22" s="81" t="s">
        <v>66</v>
      </c>
      <c r="K22" s="62" t="s">
        <v>142</v>
      </c>
      <c r="L22" t="s">
        <v>67</v>
      </c>
      <c r="M22" s="3" t="s">
        <v>68</v>
      </c>
      <c r="N22" s="6" t="s">
        <v>62</v>
      </c>
    </row>
    <row r="23" spans="1:17" ht="30">
      <c r="A23" s="5">
        <v>10</v>
      </c>
      <c r="B23" s="57" t="s">
        <v>43</v>
      </c>
      <c r="C23" s="59">
        <v>14331900000</v>
      </c>
      <c r="D23" s="59">
        <v>6850800000</v>
      </c>
      <c r="E23" s="59">
        <f t="shared" si="0"/>
        <v>7481100000</v>
      </c>
      <c r="F23" s="58" t="s">
        <v>140</v>
      </c>
      <c r="G23" s="60">
        <v>42552</v>
      </c>
      <c r="H23" s="61">
        <f>G23+174</f>
        <v>42726</v>
      </c>
      <c r="I23" s="58" t="s">
        <v>95</v>
      </c>
      <c r="J23" s="62" t="s">
        <v>70</v>
      </c>
      <c r="K23" s="62" t="s">
        <v>142</v>
      </c>
      <c r="L23" t="s">
        <v>110</v>
      </c>
    </row>
    <row r="24" spans="1:17" ht="60">
      <c r="A24" s="5">
        <v>11</v>
      </c>
      <c r="B24" s="88" t="s">
        <v>145</v>
      </c>
      <c r="C24" s="84">
        <v>6389999995.5</v>
      </c>
      <c r="D24" s="84">
        <v>6216100000</v>
      </c>
      <c r="E24" s="84">
        <f t="shared" si="0"/>
        <v>173899995.5</v>
      </c>
      <c r="F24" s="46" t="s">
        <v>32</v>
      </c>
      <c r="G24" s="47">
        <v>42552</v>
      </c>
      <c r="H24" s="89">
        <f>G24+174</f>
        <v>42726</v>
      </c>
      <c r="I24" s="56" t="s">
        <v>96</v>
      </c>
      <c r="J24" s="46" t="s">
        <v>70</v>
      </c>
      <c r="K24" s="62" t="s">
        <v>142</v>
      </c>
      <c r="L24" t="s">
        <v>110</v>
      </c>
    </row>
    <row r="25" spans="1:17">
      <c r="B25" s="20"/>
      <c r="C25" s="11">
        <f t="shared" ref="C25" si="2">SUM(C14:C24)</f>
        <v>26180326087.299999</v>
      </c>
      <c r="D25" s="11">
        <f>SUM(D14:D24)</f>
        <v>17934242140</v>
      </c>
      <c r="E25" s="11">
        <f>SUM(E14:E24)</f>
        <v>8246083947.3000002</v>
      </c>
      <c r="F25" s="21"/>
      <c r="G25" s="22"/>
      <c r="H25" s="22"/>
      <c r="I25" s="21"/>
      <c r="J25" s="21"/>
      <c r="K25" s="20"/>
    </row>
    <row r="28" spans="1:17">
      <c r="B28">
        <v>2016</v>
      </c>
      <c r="C28" s="11">
        <f>SUM(C14:C24)</f>
        <v>26180326087.299999</v>
      </c>
    </row>
    <row r="29" spans="1:17">
      <c r="B29">
        <v>2017</v>
      </c>
      <c r="C29" s="8" t="e">
        <f>#REF!</f>
        <v>#REF!</v>
      </c>
    </row>
    <row r="30" spans="1:17">
      <c r="C30" s="8" t="e">
        <f>SUM(C28:C29)</f>
        <v>#REF!</v>
      </c>
    </row>
    <row r="31" spans="1:17" ht="15.75" thickBot="1">
      <c r="F31" s="9" t="s">
        <v>138</v>
      </c>
    </row>
    <row r="32" spans="1:17">
      <c r="B32" s="63" t="s">
        <v>133</v>
      </c>
      <c r="C32" s="64">
        <v>3</v>
      </c>
      <c r="D32" s="64">
        <v>2076000000</v>
      </c>
      <c r="E32" s="65">
        <v>6228000000</v>
      </c>
      <c r="F32" s="78">
        <f>E32*1.1</f>
        <v>6850800000.000001</v>
      </c>
    </row>
    <row r="33" spans="2:6">
      <c r="B33" s="72"/>
      <c r="C33" s="73"/>
      <c r="D33" s="73"/>
      <c r="E33" s="74"/>
      <c r="F33" s="78">
        <f t="shared" ref="F33:F37" si="3">E33*1.1</f>
        <v>0</v>
      </c>
    </row>
    <row r="34" spans="2:6">
      <c r="B34" s="66" t="s">
        <v>134</v>
      </c>
      <c r="C34" s="67">
        <v>3</v>
      </c>
      <c r="D34" s="67">
        <v>617000000</v>
      </c>
      <c r="E34" s="68">
        <v>1851000000</v>
      </c>
      <c r="F34" s="78">
        <f t="shared" si="3"/>
        <v>2036100000.0000002</v>
      </c>
    </row>
    <row r="35" spans="2:6">
      <c r="B35" s="66" t="s">
        <v>135</v>
      </c>
      <c r="C35" s="67">
        <v>2</v>
      </c>
      <c r="D35" s="67">
        <v>613000000</v>
      </c>
      <c r="E35" s="68">
        <v>1226000000</v>
      </c>
      <c r="F35" s="78">
        <f t="shared" si="3"/>
        <v>1348600000</v>
      </c>
    </row>
    <row r="36" spans="2:6">
      <c r="B36" s="66" t="s">
        <v>136</v>
      </c>
      <c r="C36" s="67">
        <v>2</v>
      </c>
      <c r="D36" s="67">
        <v>657000000</v>
      </c>
      <c r="E36" s="68">
        <v>1314000000</v>
      </c>
      <c r="F36" s="78">
        <f t="shared" si="3"/>
        <v>1445400000</v>
      </c>
    </row>
    <row r="37" spans="2:6" ht="15.75" thickBot="1">
      <c r="B37" s="69" t="s">
        <v>137</v>
      </c>
      <c r="C37" s="70">
        <v>2</v>
      </c>
      <c r="D37" s="70">
        <v>630000000</v>
      </c>
      <c r="E37" s="71">
        <v>1260000000</v>
      </c>
      <c r="F37" s="78">
        <f t="shared" si="3"/>
        <v>1386000000</v>
      </c>
    </row>
    <row r="38" spans="2:6">
      <c r="B38" s="75"/>
      <c r="C38" s="76"/>
      <c r="D38" s="76"/>
      <c r="E38" s="77"/>
      <c r="F38" s="78">
        <f>SUM(F34:F37)</f>
        <v>6216100000</v>
      </c>
    </row>
    <row r="39" spans="2:6">
      <c r="B39" s="72" t="s">
        <v>139</v>
      </c>
      <c r="C39" s="73"/>
      <c r="D39" s="73"/>
      <c r="E39" s="74">
        <f>SUM(E32:E37)</f>
        <v>11879000000</v>
      </c>
      <c r="F39" s="79"/>
    </row>
    <row r="40" spans="2:6">
      <c r="B40" s="66" t="s">
        <v>138</v>
      </c>
      <c r="C40" s="67"/>
      <c r="D40" s="67"/>
      <c r="E40" s="68">
        <v>1187900000</v>
      </c>
      <c r="F40" s="79"/>
    </row>
    <row r="41" spans="2:6" ht="15.75" thickBot="1">
      <c r="B41" s="69" t="s">
        <v>74</v>
      </c>
      <c r="C41" s="70"/>
      <c r="D41" s="70"/>
      <c r="E41" s="71">
        <f>SUM(E39:E40)</f>
        <v>13066900000</v>
      </c>
      <c r="F41" s="78">
        <f>F32+F38</f>
        <v>13066900000</v>
      </c>
    </row>
  </sheetData>
  <mergeCells count="1">
    <mergeCell ref="A1:K1"/>
  </mergeCells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2017@</vt:lpstr>
      <vt:lpstr>ERP 180417</vt:lpstr>
      <vt:lpstr>erp</vt:lpstr>
      <vt:lpstr>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Saleh</dc:creator>
  <cp:lastModifiedBy>Lenovo pc</cp:lastModifiedBy>
  <cp:lastPrinted>2017-05-10T03:18:46Z</cp:lastPrinted>
  <dcterms:created xsi:type="dcterms:W3CDTF">2016-07-19T01:52:23Z</dcterms:created>
  <dcterms:modified xsi:type="dcterms:W3CDTF">2017-05-16T01:58:33Z</dcterms:modified>
</cp:coreProperties>
</file>