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460" yWindow="6180" windowWidth="11340" windowHeight="10280" activeTab="1"/>
  </bookViews>
  <sheets>
    <sheet name="Scoring" sheetId="3" r:id="rId1"/>
    <sheet name="Flood" sheetId="1" r:id="rId2"/>
    <sheet name="Landslide" sheetId="4" r:id="rId3"/>
    <sheet name="Storm Surge" sheetId="5" r:id="rId4"/>
    <sheet name="Tsunami" sheetId="6" r:id="rId5"/>
    <sheet name="Liquefaction" sheetId="7" r:id="rId6"/>
    <sheet name="Ground Rupture" sheetId="8" r:id="rId7"/>
  </sheets>
  <calcPr calcId="124519"/>
</workbook>
</file>

<file path=xl/calcChain.xml><?xml version="1.0" encoding="utf-8"?>
<calcChain xmlns="http://schemas.openxmlformats.org/spreadsheetml/2006/main">
  <c r="K11" i="1"/>
  <c r="L11" s="1"/>
  <c r="AQ11" s="1"/>
  <c r="N11"/>
  <c r="O11" s="1"/>
  <c r="Q11"/>
  <c r="R11" s="1"/>
  <c r="T11"/>
  <c r="U11" s="1"/>
  <c r="W11"/>
  <c r="X11" s="1"/>
  <c r="Z11"/>
  <c r="AA11" s="1"/>
  <c r="AC11"/>
  <c r="AD11" s="1"/>
  <c r="AE11" s="1"/>
  <c r="AR11" s="1"/>
  <c r="AS11" s="1"/>
  <c r="AT11" s="1"/>
  <c r="AU11" s="1"/>
  <c r="AV11" s="1"/>
  <c r="AG11"/>
  <c r="AI11"/>
  <c r="AK11"/>
  <c r="AM11"/>
  <c r="AO11"/>
  <c r="AP11"/>
  <c r="AM11" i="8"/>
  <c r="AM10"/>
  <c r="AM9"/>
  <c r="AM8"/>
  <c r="AK11"/>
  <c r="AK10"/>
  <c r="AK9"/>
  <c r="AK8"/>
  <c r="AI11"/>
  <c r="AI10"/>
  <c r="AI9"/>
  <c r="AI8"/>
  <c r="AG11"/>
  <c r="AG10"/>
  <c r="AG9"/>
  <c r="AG8"/>
  <c r="AE11"/>
  <c r="AN11"/>
  <c r="AE10"/>
  <c r="AN10"/>
  <c r="AE9"/>
  <c r="AN9"/>
  <c r="AE8"/>
  <c r="AN8"/>
  <c r="AN19" i="7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O18"/>
  <c r="AH17"/>
  <c r="AH16"/>
  <c r="AH15"/>
  <c r="AH14"/>
  <c r="AO14"/>
  <c r="AH13"/>
  <c r="AH12"/>
  <c r="AH11"/>
  <c r="AH10"/>
  <c r="AH9"/>
  <c r="AH8"/>
  <c r="AF19"/>
  <c r="AO19"/>
  <c r="AF18"/>
  <c r="AF17"/>
  <c r="AO17"/>
  <c r="AF16"/>
  <c r="AO16"/>
  <c r="AF15"/>
  <c r="AO15"/>
  <c r="AF14"/>
  <c r="AF13"/>
  <c r="AO13"/>
  <c r="AF12"/>
  <c r="AO12"/>
  <c r="AF11"/>
  <c r="AO11"/>
  <c r="AF10"/>
  <c r="AO10"/>
  <c r="AF9"/>
  <c r="AO9"/>
  <c r="AF8"/>
  <c r="AO8"/>
  <c r="AN19" i="6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O18"/>
  <c r="AF17"/>
  <c r="AO17"/>
  <c r="AF16"/>
  <c r="AO16"/>
  <c r="AF15"/>
  <c r="AF14"/>
  <c r="AO14"/>
  <c r="AF13"/>
  <c r="AO13"/>
  <c r="AF12"/>
  <c r="AO12"/>
  <c r="AF11"/>
  <c r="AF10"/>
  <c r="AO10"/>
  <c r="AF9"/>
  <c r="AO9"/>
  <c r="AF8"/>
  <c r="AO8"/>
  <c r="AO19" i="5"/>
  <c r="AO18"/>
  <c r="AO17"/>
  <c r="AO16"/>
  <c r="AO15"/>
  <c r="AO14"/>
  <c r="AO13"/>
  <c r="AO12"/>
  <c r="AO11"/>
  <c r="AO10"/>
  <c r="AO9"/>
  <c r="AO8"/>
  <c r="AN8" i="4"/>
  <c r="AN9"/>
  <c r="AN10"/>
  <c r="AN11"/>
  <c r="AN12"/>
  <c r="AN13"/>
  <c r="AN14"/>
  <c r="AN15"/>
  <c r="AN16"/>
  <c r="AN17"/>
  <c r="AN18"/>
  <c r="AN19"/>
  <c r="AM19" i="5"/>
  <c r="AM18"/>
  <c r="AM17"/>
  <c r="AM16"/>
  <c r="AM15"/>
  <c r="AM14"/>
  <c r="AM13"/>
  <c r="AM12"/>
  <c r="AM11"/>
  <c r="AM10"/>
  <c r="AM9"/>
  <c r="AM8"/>
  <c r="AK19"/>
  <c r="AK18"/>
  <c r="AK17"/>
  <c r="AK16"/>
  <c r="AK15"/>
  <c r="AK14"/>
  <c r="AK13"/>
  <c r="AK12"/>
  <c r="AK11"/>
  <c r="AK10"/>
  <c r="AK9"/>
  <c r="AK8"/>
  <c r="AI19"/>
  <c r="AI18"/>
  <c r="AI17"/>
  <c r="AI16"/>
  <c r="AI15"/>
  <c r="AI14"/>
  <c r="AI13"/>
  <c r="AI12"/>
  <c r="AI11"/>
  <c r="AI10"/>
  <c r="AI9"/>
  <c r="AI8"/>
  <c r="AG19"/>
  <c r="AP19"/>
  <c r="AG18"/>
  <c r="AP18"/>
  <c r="AG17"/>
  <c r="AP17"/>
  <c r="AG16"/>
  <c r="AP16"/>
  <c r="AG15"/>
  <c r="AP15"/>
  <c r="AG14"/>
  <c r="AP14"/>
  <c r="AG13"/>
  <c r="AP13"/>
  <c r="AG12"/>
  <c r="AP12"/>
  <c r="AG11"/>
  <c r="AP11"/>
  <c r="AG10"/>
  <c r="AP10"/>
  <c r="AG9"/>
  <c r="AP9"/>
  <c r="AG8"/>
  <c r="AP8"/>
  <c r="AL19" i="4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F17"/>
  <c r="AO17"/>
  <c r="AF16"/>
  <c r="AO16"/>
  <c r="AF15"/>
  <c r="AO15"/>
  <c r="AF14"/>
  <c r="AO14"/>
  <c r="AF13"/>
  <c r="AO13"/>
  <c r="AF12"/>
  <c r="AO12"/>
  <c r="AF11"/>
  <c r="AO11"/>
  <c r="AF10"/>
  <c r="AO10"/>
  <c r="AF9"/>
  <c r="AO9"/>
  <c r="AF8"/>
  <c r="AO8"/>
  <c r="AO19"/>
  <c r="AG9" i="1"/>
  <c r="AG10"/>
  <c r="AG12"/>
  <c r="AG13"/>
  <c r="AG14"/>
  <c r="AG15"/>
  <c r="AG16"/>
  <c r="AG8"/>
  <c r="AI9"/>
  <c r="AI10"/>
  <c r="AI12"/>
  <c r="AI13"/>
  <c r="AI14"/>
  <c r="AI15"/>
  <c r="AI16"/>
  <c r="AI8"/>
  <c r="AK9"/>
  <c r="AK10"/>
  <c r="AK12"/>
  <c r="AK13"/>
  <c r="AK14"/>
  <c r="AK15"/>
  <c r="AK16"/>
  <c r="AK8"/>
  <c r="AM9"/>
  <c r="AM10"/>
  <c r="AM12"/>
  <c r="AM13"/>
  <c r="AM14"/>
  <c r="AM15"/>
  <c r="AM16"/>
  <c r="AM8"/>
  <c r="AO9"/>
  <c r="AO10"/>
  <c r="AO12"/>
  <c r="AO13"/>
  <c r="AO14"/>
  <c r="AO15"/>
  <c r="AP15" s="1"/>
  <c r="AO16"/>
  <c r="AO8"/>
  <c r="AP8" s="1"/>
  <c r="Z18" i="7"/>
  <c r="W19"/>
  <c r="T12"/>
  <c r="T14"/>
  <c r="T16"/>
  <c r="Q9"/>
  <c r="N14"/>
  <c r="N18"/>
  <c r="AC19" i="6"/>
  <c r="Z14"/>
  <c r="T16"/>
  <c r="Q13"/>
  <c r="N10"/>
  <c r="N18"/>
  <c r="AD9" i="5"/>
  <c r="AA14"/>
  <c r="X19"/>
  <c r="O18"/>
  <c r="AA11" i="8"/>
  <c r="AB11"/>
  <c r="X11"/>
  <c r="Y11"/>
  <c r="U11"/>
  <c r="V11"/>
  <c r="R11"/>
  <c r="S11"/>
  <c r="O11"/>
  <c r="P11"/>
  <c r="L11"/>
  <c r="M11"/>
  <c r="I11"/>
  <c r="J11"/>
  <c r="AO11"/>
  <c r="AA10"/>
  <c r="AB10"/>
  <c r="X10"/>
  <c r="Y10"/>
  <c r="U10"/>
  <c r="V10"/>
  <c r="R10"/>
  <c r="S10"/>
  <c r="O10"/>
  <c r="P10"/>
  <c r="L10"/>
  <c r="M10"/>
  <c r="I10"/>
  <c r="J10"/>
  <c r="AO10"/>
  <c r="AA9"/>
  <c r="AB9"/>
  <c r="X9"/>
  <c r="Y9"/>
  <c r="U9"/>
  <c r="V9"/>
  <c r="R9"/>
  <c r="S9"/>
  <c r="O9"/>
  <c r="P9"/>
  <c r="L9"/>
  <c r="M9"/>
  <c r="I9"/>
  <c r="J9"/>
  <c r="AO9"/>
  <c r="AA8"/>
  <c r="AB8"/>
  <c r="X8"/>
  <c r="Y8"/>
  <c r="U8"/>
  <c r="V8"/>
  <c r="R8"/>
  <c r="S8"/>
  <c r="O8"/>
  <c r="P8"/>
  <c r="L8"/>
  <c r="M8"/>
  <c r="I8"/>
  <c r="J8"/>
  <c r="AO8"/>
  <c r="AB19" i="7"/>
  <c r="AC19"/>
  <c r="Y19"/>
  <c r="Z19"/>
  <c r="V19"/>
  <c r="S19"/>
  <c r="T19"/>
  <c r="P19"/>
  <c r="Q19"/>
  <c r="M19"/>
  <c r="N19"/>
  <c r="J19"/>
  <c r="K19"/>
  <c r="AP19"/>
  <c r="AB18"/>
  <c r="AC18"/>
  <c r="Y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K15"/>
  <c r="AP15"/>
  <c r="J15"/>
  <c r="AB14"/>
  <c r="AC14"/>
  <c r="Y14"/>
  <c r="Z14"/>
  <c r="V14"/>
  <c r="W14"/>
  <c r="S14"/>
  <c r="P14"/>
  <c r="Q14"/>
  <c r="M14"/>
  <c r="J14"/>
  <c r="K14"/>
  <c r="AP14"/>
  <c r="AB13"/>
  <c r="AC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B19" i="6"/>
  <c r="Y19"/>
  <c r="Z19"/>
  <c r="V19"/>
  <c r="W19"/>
  <c r="S19"/>
  <c r="T19"/>
  <c r="P19"/>
  <c r="Q19"/>
  <c r="M19"/>
  <c r="N19"/>
  <c r="J19"/>
  <c r="K19"/>
  <c r="AP19"/>
  <c r="AB18"/>
  <c r="AC18"/>
  <c r="Y18"/>
  <c r="Z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J15"/>
  <c r="K15"/>
  <c r="AP15"/>
  <c r="AB14"/>
  <c r="AC14"/>
  <c r="Y14"/>
  <c r="V14"/>
  <c r="W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M13"/>
  <c r="N13"/>
  <c r="J13"/>
  <c r="K13"/>
  <c r="AP13"/>
  <c r="AS13"/>
  <c r="AT13"/>
  <c r="AU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C19" i="5"/>
  <c r="AD19"/>
  <c r="Z19"/>
  <c r="AA19"/>
  <c r="W19"/>
  <c r="T19"/>
  <c r="U19"/>
  <c r="Q19"/>
  <c r="R19"/>
  <c r="N19"/>
  <c r="O19"/>
  <c r="K19"/>
  <c r="L19"/>
  <c r="AQ19"/>
  <c r="AC18"/>
  <c r="AD18"/>
  <c r="AE18"/>
  <c r="AR18"/>
  <c r="AS18"/>
  <c r="Z18"/>
  <c r="AA18"/>
  <c r="W18"/>
  <c r="X18"/>
  <c r="T18"/>
  <c r="U18"/>
  <c r="Q18"/>
  <c r="R18"/>
  <c r="N18"/>
  <c r="K18"/>
  <c r="L18"/>
  <c r="AQ18"/>
  <c r="AC17"/>
  <c r="AD17"/>
  <c r="Z17"/>
  <c r="AA17"/>
  <c r="W17"/>
  <c r="X17"/>
  <c r="T17"/>
  <c r="U17"/>
  <c r="Q17"/>
  <c r="R17"/>
  <c r="N17"/>
  <c r="O17"/>
  <c r="K17"/>
  <c r="L17"/>
  <c r="AQ17"/>
  <c r="AC16"/>
  <c r="AD16"/>
  <c r="Z16"/>
  <c r="AA16"/>
  <c r="W16"/>
  <c r="X16"/>
  <c r="T16"/>
  <c r="U16"/>
  <c r="Q16"/>
  <c r="R16"/>
  <c r="N16"/>
  <c r="O16"/>
  <c r="K16"/>
  <c r="L16"/>
  <c r="AQ16"/>
  <c r="AC15"/>
  <c r="AD15"/>
  <c r="Z15"/>
  <c r="AA15"/>
  <c r="W15"/>
  <c r="X15"/>
  <c r="T15"/>
  <c r="U15"/>
  <c r="Q15"/>
  <c r="R15"/>
  <c r="N15"/>
  <c r="O15"/>
  <c r="K15"/>
  <c r="L15"/>
  <c r="AQ15"/>
  <c r="AC14"/>
  <c r="AD14"/>
  <c r="Z14"/>
  <c r="W14"/>
  <c r="X14"/>
  <c r="T14"/>
  <c r="U14"/>
  <c r="Q14"/>
  <c r="R14"/>
  <c r="N14"/>
  <c r="O14"/>
  <c r="K14"/>
  <c r="L14"/>
  <c r="AQ14"/>
  <c r="AC13"/>
  <c r="AD13"/>
  <c r="Z13"/>
  <c r="AA13"/>
  <c r="W13"/>
  <c r="X13"/>
  <c r="T13"/>
  <c r="U13"/>
  <c r="Q13"/>
  <c r="R13"/>
  <c r="N13"/>
  <c r="O13"/>
  <c r="K13"/>
  <c r="L13"/>
  <c r="AQ13"/>
  <c r="AC12"/>
  <c r="AD12"/>
  <c r="Z12"/>
  <c r="AA12"/>
  <c r="W12"/>
  <c r="X12"/>
  <c r="T12"/>
  <c r="U12"/>
  <c r="Q12"/>
  <c r="R12"/>
  <c r="N12"/>
  <c r="O12"/>
  <c r="K12"/>
  <c r="L12"/>
  <c r="AQ12"/>
  <c r="AC11"/>
  <c r="AD11"/>
  <c r="Z11"/>
  <c r="AA11"/>
  <c r="W11"/>
  <c r="X11"/>
  <c r="T11"/>
  <c r="U11"/>
  <c r="Q11"/>
  <c r="R11"/>
  <c r="N11"/>
  <c r="O11"/>
  <c r="K11"/>
  <c r="L11"/>
  <c r="AQ11"/>
  <c r="AC10"/>
  <c r="AD10"/>
  <c r="AE10"/>
  <c r="AR10"/>
  <c r="AS10"/>
  <c r="Z10"/>
  <c r="AA10"/>
  <c r="W10"/>
  <c r="X10"/>
  <c r="T10"/>
  <c r="U10"/>
  <c r="Q10"/>
  <c r="R10"/>
  <c r="N10"/>
  <c r="O10"/>
  <c r="K10"/>
  <c r="L10"/>
  <c r="AQ10"/>
  <c r="AC9"/>
  <c r="Z9"/>
  <c r="AA9"/>
  <c r="W9"/>
  <c r="X9"/>
  <c r="T9"/>
  <c r="U9"/>
  <c r="Q9"/>
  <c r="R9"/>
  <c r="N9"/>
  <c r="O9"/>
  <c r="K9"/>
  <c r="L9"/>
  <c r="AQ9"/>
  <c r="AC8"/>
  <c r="AD8"/>
  <c r="Z8"/>
  <c r="AA8"/>
  <c r="W8"/>
  <c r="X8"/>
  <c r="T8"/>
  <c r="U8"/>
  <c r="Q8"/>
  <c r="R8"/>
  <c r="N8"/>
  <c r="O8"/>
  <c r="K8"/>
  <c r="L8"/>
  <c r="AQ8"/>
  <c r="AB19" i="4"/>
  <c r="AC19"/>
  <c r="AD19"/>
  <c r="AQ19"/>
  <c r="AR19"/>
  <c r="Y19"/>
  <c r="Z19"/>
  <c r="V19"/>
  <c r="W19"/>
  <c r="S19"/>
  <c r="T19"/>
  <c r="P19"/>
  <c r="Q19"/>
  <c r="M19"/>
  <c r="N19"/>
  <c r="J19"/>
  <c r="K19"/>
  <c r="AP19"/>
  <c r="AS19"/>
  <c r="AB18"/>
  <c r="AC18"/>
  <c r="Y18"/>
  <c r="Z18"/>
  <c r="V18"/>
  <c r="W18"/>
  <c r="S18"/>
  <c r="T18"/>
  <c r="P18"/>
  <c r="Q18"/>
  <c r="M18"/>
  <c r="N18"/>
  <c r="J18"/>
  <c r="K18"/>
  <c r="AP18"/>
  <c r="AB17"/>
  <c r="AC17"/>
  <c r="Y17"/>
  <c r="Z17"/>
  <c r="AD17"/>
  <c r="AQ17"/>
  <c r="AR17"/>
  <c r="V17"/>
  <c r="W17"/>
  <c r="S17"/>
  <c r="T17"/>
  <c r="P17"/>
  <c r="Q17"/>
  <c r="M17"/>
  <c r="N17"/>
  <c r="J17"/>
  <c r="K17"/>
  <c r="AP17"/>
  <c r="AB16"/>
  <c r="AC16"/>
  <c r="Y16"/>
  <c r="Z16"/>
  <c r="V16"/>
  <c r="W16"/>
  <c r="AD16"/>
  <c r="AQ16"/>
  <c r="AR16"/>
  <c r="S16"/>
  <c r="T16"/>
  <c r="P16"/>
  <c r="Q16"/>
  <c r="M16"/>
  <c r="N16"/>
  <c r="J16"/>
  <c r="K16"/>
  <c r="AP16"/>
  <c r="AB15"/>
  <c r="AC15"/>
  <c r="AD15"/>
  <c r="AQ15"/>
  <c r="AR15"/>
  <c r="Y15"/>
  <c r="Z15"/>
  <c r="V15"/>
  <c r="W15"/>
  <c r="S15"/>
  <c r="T15"/>
  <c r="P15"/>
  <c r="Q15"/>
  <c r="M15"/>
  <c r="N15"/>
  <c r="J15"/>
  <c r="K15"/>
  <c r="AP15"/>
  <c r="AB14"/>
  <c r="AC14"/>
  <c r="Y14"/>
  <c r="Z14"/>
  <c r="V14"/>
  <c r="W14"/>
  <c r="AD14"/>
  <c r="AQ14"/>
  <c r="AR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AD8"/>
  <c r="AQ8"/>
  <c r="AR8"/>
  <c r="Y8"/>
  <c r="Z8"/>
  <c r="V8"/>
  <c r="W8"/>
  <c r="S8"/>
  <c r="T8"/>
  <c r="P8"/>
  <c r="Q8"/>
  <c r="M8"/>
  <c r="N8"/>
  <c r="J8"/>
  <c r="K8"/>
  <c r="AP8"/>
  <c r="AC16" i="1"/>
  <c r="AD16" s="1"/>
  <c r="AC15"/>
  <c r="AD15" s="1"/>
  <c r="AC14"/>
  <c r="AD14" s="1"/>
  <c r="AC13"/>
  <c r="AD13" s="1"/>
  <c r="AC12"/>
  <c r="AD12" s="1"/>
  <c r="AC10"/>
  <c r="AD10" s="1"/>
  <c r="AC9"/>
  <c r="AD9" s="1"/>
  <c r="AC8"/>
  <c r="AD8" s="1"/>
  <c r="Z16"/>
  <c r="AA16" s="1"/>
  <c r="Z15"/>
  <c r="AA15" s="1"/>
  <c r="Z14"/>
  <c r="AA14" s="1"/>
  <c r="Z13"/>
  <c r="AA13" s="1"/>
  <c r="Z12"/>
  <c r="AA12" s="1"/>
  <c r="Z10"/>
  <c r="AA10" s="1"/>
  <c r="Z9"/>
  <c r="AA9" s="1"/>
  <c r="Z8"/>
  <c r="AA8" s="1"/>
  <c r="W16"/>
  <c r="X16" s="1"/>
  <c r="W15"/>
  <c r="X15" s="1"/>
  <c r="W14"/>
  <c r="X14" s="1"/>
  <c r="W13"/>
  <c r="X13" s="1"/>
  <c r="W12"/>
  <c r="X12" s="1"/>
  <c r="W10"/>
  <c r="X10" s="1"/>
  <c r="W9"/>
  <c r="X9" s="1"/>
  <c r="W8"/>
  <c r="X8" s="1"/>
  <c r="T9"/>
  <c r="U9" s="1"/>
  <c r="T10"/>
  <c r="U10" s="1"/>
  <c r="T12"/>
  <c r="U12" s="1"/>
  <c r="T13"/>
  <c r="U13" s="1"/>
  <c r="T14"/>
  <c r="U14" s="1"/>
  <c r="T15"/>
  <c r="U15" s="1"/>
  <c r="T16"/>
  <c r="U16" s="1"/>
  <c r="T8"/>
  <c r="U8" s="1"/>
  <c r="Q9"/>
  <c r="R9" s="1"/>
  <c r="Q10"/>
  <c r="R10" s="1"/>
  <c r="Q12"/>
  <c r="R12" s="1"/>
  <c r="Q13"/>
  <c r="R13" s="1"/>
  <c r="Q14"/>
  <c r="R14" s="1"/>
  <c r="Q15"/>
  <c r="R15" s="1"/>
  <c r="Q16"/>
  <c r="R16" s="1"/>
  <c r="Q8"/>
  <c r="R8" s="1"/>
  <c r="N10"/>
  <c r="O10" s="1"/>
  <c r="N12"/>
  <c r="O12" s="1"/>
  <c r="N13"/>
  <c r="O13" s="1"/>
  <c r="N14"/>
  <c r="O14" s="1"/>
  <c r="N15"/>
  <c r="O15" s="1"/>
  <c r="N16"/>
  <c r="O16" s="1"/>
  <c r="N9"/>
  <c r="O9" s="1"/>
  <c r="N8"/>
  <c r="O8" s="1"/>
  <c r="K9"/>
  <c r="L9" s="1"/>
  <c r="AQ9" s="1"/>
  <c r="K10"/>
  <c r="L10" s="1"/>
  <c r="AQ10" s="1"/>
  <c r="K12"/>
  <c r="L12" s="1"/>
  <c r="AQ12" s="1"/>
  <c r="K13"/>
  <c r="L13" s="1"/>
  <c r="AQ13" s="1"/>
  <c r="K14"/>
  <c r="L14" s="1"/>
  <c r="AQ14" s="1"/>
  <c r="K15"/>
  <c r="L15" s="1"/>
  <c r="AQ15" s="1"/>
  <c r="K16"/>
  <c r="L16" s="1"/>
  <c r="AQ16" s="1"/>
  <c r="K8"/>
  <c r="L8" s="1"/>
  <c r="AQ8" s="1"/>
  <c r="AT19" i="4"/>
  <c r="AU19"/>
  <c r="AP16" i="1"/>
  <c r="AD11" i="4"/>
  <c r="AQ11"/>
  <c r="AR11"/>
  <c r="AE11" i="5"/>
  <c r="AR11"/>
  <c r="AS11"/>
  <c r="AE19"/>
  <c r="AR19"/>
  <c r="AS19"/>
  <c r="AD14" i="6"/>
  <c r="AQ14"/>
  <c r="AR14"/>
  <c r="AD15"/>
  <c r="AD16"/>
  <c r="AQ16"/>
  <c r="AR16"/>
  <c r="AD17"/>
  <c r="AQ17"/>
  <c r="AR17"/>
  <c r="AS11" i="4"/>
  <c r="AT11"/>
  <c r="AU11"/>
  <c r="AD12"/>
  <c r="AQ12"/>
  <c r="AR12"/>
  <c r="AS12"/>
  <c r="AT12"/>
  <c r="AU12"/>
  <c r="AS14"/>
  <c r="AT14"/>
  <c r="AU14"/>
  <c r="AS16"/>
  <c r="AT16"/>
  <c r="AU16"/>
  <c r="AE17" i="5"/>
  <c r="AR17"/>
  <c r="AS17"/>
  <c r="AT17"/>
  <c r="AU17"/>
  <c r="AV17"/>
  <c r="AD11" i="6"/>
  <c r="AD8" i="7"/>
  <c r="AQ8"/>
  <c r="AR8"/>
  <c r="AD12"/>
  <c r="AQ12"/>
  <c r="AR12"/>
  <c r="AE9" i="5"/>
  <c r="AR9"/>
  <c r="AS9"/>
  <c r="AT9"/>
  <c r="AU9"/>
  <c r="AV9"/>
  <c r="AD19" i="6"/>
  <c r="AS8" i="4"/>
  <c r="AT8"/>
  <c r="AU8"/>
  <c r="AD9"/>
  <c r="AQ9"/>
  <c r="AR9"/>
  <c r="AS9"/>
  <c r="AT9"/>
  <c r="AU9"/>
  <c r="AT10" i="5"/>
  <c r="AU10"/>
  <c r="AV10"/>
  <c r="AT13"/>
  <c r="AU13"/>
  <c r="AV13"/>
  <c r="AE15"/>
  <c r="AR15"/>
  <c r="AS15"/>
  <c r="AT18"/>
  <c r="AU18"/>
  <c r="AV18"/>
  <c r="AD10" i="4"/>
  <c r="AQ10"/>
  <c r="AR10"/>
  <c r="AS10"/>
  <c r="AT10"/>
  <c r="AU10"/>
  <c r="AS13"/>
  <c r="AT13"/>
  <c r="AU13"/>
  <c r="AS15"/>
  <c r="AT15"/>
  <c r="AU15"/>
  <c r="AS17"/>
  <c r="AT17"/>
  <c r="AU17"/>
  <c r="AD18"/>
  <c r="AE13" i="5"/>
  <c r="AR13"/>
  <c r="AS13"/>
  <c r="AE14"/>
  <c r="AR14"/>
  <c r="AS14"/>
  <c r="AT14"/>
  <c r="AU14"/>
  <c r="AV14"/>
  <c r="AD8" i="6"/>
  <c r="AQ8"/>
  <c r="AR8"/>
  <c r="AS8"/>
  <c r="AT8"/>
  <c r="AU8"/>
  <c r="AD9"/>
  <c r="AQ9"/>
  <c r="AR9"/>
  <c r="AS9"/>
  <c r="AT9"/>
  <c r="AU9"/>
  <c r="AS8" i="7"/>
  <c r="AT8"/>
  <c r="AU8"/>
  <c r="AS18"/>
  <c r="AT18"/>
  <c r="AU18"/>
  <c r="AS14" i="6"/>
  <c r="AT14"/>
  <c r="AU14"/>
  <c r="AS16"/>
  <c r="AT16"/>
  <c r="AU16"/>
  <c r="AS17"/>
  <c r="AT17"/>
  <c r="AU17"/>
  <c r="AD11" i="7"/>
  <c r="AQ11"/>
  <c r="AR11"/>
  <c r="AD16"/>
  <c r="AQ16"/>
  <c r="AR16"/>
  <c r="AD17"/>
  <c r="AQ17"/>
  <c r="AR17"/>
  <c r="AS17"/>
  <c r="AT17"/>
  <c r="AU17"/>
  <c r="AD18"/>
  <c r="AQ18"/>
  <c r="AR18"/>
  <c r="AD19"/>
  <c r="AQ19"/>
  <c r="AR19"/>
  <c r="AC8" i="8"/>
  <c r="AP8"/>
  <c r="AQ8"/>
  <c r="AC10"/>
  <c r="AP10"/>
  <c r="AQ10"/>
  <c r="AT11" i="5"/>
  <c r="AU11"/>
  <c r="AV11"/>
  <c r="AE12"/>
  <c r="AR12"/>
  <c r="AS12"/>
  <c r="AT12"/>
  <c r="AU12"/>
  <c r="AV12"/>
  <c r="AT15"/>
  <c r="AU15"/>
  <c r="AV15"/>
  <c r="AE16"/>
  <c r="AR16"/>
  <c r="AS16"/>
  <c r="AT16"/>
  <c r="AU16"/>
  <c r="AV16"/>
  <c r="AT19"/>
  <c r="AU19"/>
  <c r="AV19"/>
  <c r="AD10" i="6"/>
  <c r="AQ10"/>
  <c r="AR10"/>
  <c r="AS10"/>
  <c r="AT10"/>
  <c r="AU10"/>
  <c r="AD12"/>
  <c r="AQ12"/>
  <c r="AR12"/>
  <c r="AS12"/>
  <c r="AT12"/>
  <c r="AU12"/>
  <c r="AD18"/>
  <c r="AQ18"/>
  <c r="AR18"/>
  <c r="AS18"/>
  <c r="AT18"/>
  <c r="AU18"/>
  <c r="AD10" i="7"/>
  <c r="AQ10"/>
  <c r="AR10"/>
  <c r="AS10"/>
  <c r="AT10"/>
  <c r="AU10"/>
  <c r="AS12"/>
  <c r="AT12"/>
  <c r="AU12"/>
  <c r="AD14"/>
  <c r="AQ14"/>
  <c r="AR14"/>
  <c r="AS14"/>
  <c r="AT14"/>
  <c r="AU14"/>
  <c r="AD15"/>
  <c r="AQ15"/>
  <c r="AR15"/>
  <c r="AS15"/>
  <c r="AT15"/>
  <c r="AU15"/>
  <c r="AS19"/>
  <c r="AT19"/>
  <c r="AU19"/>
  <c r="AR8" i="8"/>
  <c r="AS8"/>
  <c r="AT8"/>
  <c r="AR9"/>
  <c r="AS9"/>
  <c r="AT9"/>
  <c r="AC9"/>
  <c r="AP9"/>
  <c r="AQ9"/>
  <c r="AR11"/>
  <c r="AS11"/>
  <c r="AT11"/>
  <c r="AC11"/>
  <c r="AP11"/>
  <c r="AQ11"/>
  <c r="AE8" i="5"/>
  <c r="AR8"/>
  <c r="AS8"/>
  <c r="AT8"/>
  <c r="AU8"/>
  <c r="AV8"/>
  <c r="AD9" i="7"/>
  <c r="AQ9"/>
  <c r="AR9"/>
  <c r="AS9"/>
  <c r="AT9"/>
  <c r="AU9"/>
  <c r="AS11"/>
  <c r="AT11"/>
  <c r="AU11"/>
  <c r="AD13"/>
  <c r="AQ13"/>
  <c r="AR13"/>
  <c r="AS13"/>
  <c r="AT13"/>
  <c r="AU13"/>
  <c r="AS16"/>
  <c r="AT16"/>
  <c r="AU16"/>
  <c r="AR10" i="8"/>
  <c r="AS10"/>
  <c r="AT10"/>
  <c r="AO11" i="6"/>
  <c r="AO15"/>
  <c r="AO19"/>
  <c r="AP10" i="1"/>
  <c r="AO18" i="4"/>
  <c r="AQ19" i="6"/>
  <c r="AR19"/>
  <c r="AS19"/>
  <c r="AT19"/>
  <c r="AU19"/>
  <c r="AQ11"/>
  <c r="AR11"/>
  <c r="AS11"/>
  <c r="AT11"/>
  <c r="AU11"/>
  <c r="AQ18" i="4"/>
  <c r="AR18"/>
  <c r="AS18"/>
  <c r="AT18"/>
  <c r="AU18"/>
  <c r="AQ15" i="6"/>
  <c r="AR15"/>
  <c r="AS15"/>
  <c r="AT15"/>
  <c r="AU15"/>
  <c r="AP12" i="1" l="1"/>
  <c r="AE9"/>
  <c r="AE13"/>
  <c r="AP13"/>
  <c r="AP14"/>
  <c r="AP9"/>
  <c r="AE12"/>
  <c r="AE10"/>
  <c r="AR10" s="1"/>
  <c r="AS10" s="1"/>
  <c r="AT10" s="1"/>
  <c r="AU10" s="1"/>
  <c r="AV10" s="1"/>
  <c r="AE16"/>
  <c r="AR16" s="1"/>
  <c r="AS16" s="1"/>
  <c r="AT16" s="1"/>
  <c r="AU16" s="1"/>
  <c r="AV16" s="1"/>
  <c r="AE15"/>
  <c r="AR15" s="1"/>
  <c r="AS15" s="1"/>
  <c r="AT15" s="1"/>
  <c r="AU15" s="1"/>
  <c r="AV15" s="1"/>
  <c r="AE14"/>
  <c r="AE8"/>
  <c r="AR8" s="1"/>
  <c r="AS8" s="1"/>
  <c r="AT8" s="1"/>
  <c r="AU8" s="1"/>
  <c r="AV8" s="1"/>
  <c r="AR12" l="1"/>
  <c r="AS12" s="1"/>
  <c r="AT12" s="1"/>
  <c r="AU12" s="1"/>
  <c r="AV12" s="1"/>
  <c r="AR9"/>
  <c r="AS9" s="1"/>
  <c r="AT9" s="1"/>
  <c r="AU9" s="1"/>
  <c r="AV9" s="1"/>
  <c r="AR13"/>
  <c r="AS13" s="1"/>
  <c r="AT13" s="1"/>
  <c r="AU13" s="1"/>
  <c r="AV13" s="1"/>
  <c r="AR14"/>
  <c r="AS14" s="1"/>
  <c r="AT14" s="1"/>
  <c r="AU14" s="1"/>
  <c r="AV14" s="1"/>
</calcChain>
</file>

<file path=xl/sharedStrings.xml><?xml version="1.0" encoding="utf-8"?>
<sst xmlns="http://schemas.openxmlformats.org/spreadsheetml/2006/main" count="854" uniqueCount="179">
  <si>
    <t>Table 3.5.3a Population Severity of Consequence Estimation, for Floods</t>
  </si>
  <si>
    <t>A</t>
  </si>
  <si>
    <t>B</t>
  </si>
  <si>
    <t>C</t>
  </si>
  <si>
    <t>D</t>
  </si>
  <si>
    <t>E</t>
  </si>
  <si>
    <t>I</t>
  </si>
  <si>
    <t>J</t>
  </si>
  <si>
    <t>K</t>
  </si>
  <si>
    <t>L</t>
  </si>
  <si>
    <t>M</t>
  </si>
  <si>
    <t>N</t>
  </si>
  <si>
    <t>O</t>
  </si>
  <si>
    <t>P</t>
  </si>
  <si>
    <t>T</t>
  </si>
  <si>
    <t>HAZARD</t>
  </si>
  <si>
    <t>EXPOSURE</t>
  </si>
  <si>
    <t>VULNERABILITY</t>
  </si>
  <si>
    <t>Barangay</t>
  </si>
  <si>
    <t>Flood Susceptibility</t>
  </si>
  <si>
    <t>Likelihood of Occurrence Score</t>
  </si>
  <si>
    <t>Flood depth</t>
  </si>
  <si>
    <t>Barangay Population</t>
  </si>
  <si>
    <t>Percentage of young and old dependents</t>
  </si>
  <si>
    <t>Percentage of persons with disabilities</t>
  </si>
  <si>
    <t>Percentage below the Poverty Threshold</t>
  </si>
  <si>
    <t>Percentage Malnourished Individuals</t>
  </si>
  <si>
    <t>Percentage living in dwelling units made from light materials or salvageable materials</t>
  </si>
  <si>
    <t>Marcilla</t>
  </si>
  <si>
    <t>Low</t>
  </si>
  <si>
    <t>Affected HH</t>
  </si>
  <si>
    <t>Moderate</t>
  </si>
  <si>
    <t>High</t>
  </si>
  <si>
    <t>San Nicolas</t>
  </si>
  <si>
    <t xml:space="preserve">Low </t>
  </si>
  <si>
    <t>Tagumpay</t>
  </si>
  <si>
    <t>Turda</t>
  </si>
  <si>
    <t>≥1m</t>
  </si>
  <si>
    <t>Risk Score</t>
  </si>
  <si>
    <t>Risk 
Category</t>
  </si>
  <si>
    <t>Fr CBMS, corresponds to the No. of HH Heads</t>
  </si>
  <si>
    <t>from CBMS corresponds to the Family Members</t>
  </si>
  <si>
    <t>Percentage of Informal Settlers (IS)</t>
  </si>
  <si>
    <t>Severity of 
Consequence 
multiply 
to likelihood 
of Occurrence</t>
  </si>
  <si>
    <t>Thru Anecdotal Account
(Score range 1-6)</t>
  </si>
  <si>
    <t>≤1m for moderate and Low
≥1m for high</t>
  </si>
  <si>
    <t>Low, Moderate, High</t>
  </si>
  <si>
    <t>Affected Population</t>
  </si>
  <si>
    <t>ADAPTIVE CAPACITY</t>
  </si>
  <si>
    <t>Number of HH</t>
  </si>
  <si>
    <t>SENSITIVITY</t>
  </si>
  <si>
    <t>Sensitivity Score</t>
  </si>
  <si>
    <t>Total Population of the brgy (PSA, CBMS)</t>
  </si>
  <si>
    <t>Number of HH of the brgy (PSA, CBMS)</t>
  </si>
  <si>
    <t>%</t>
  </si>
  <si>
    <t>Score</t>
  </si>
  <si>
    <t xml:space="preserve"> No. of HH accounted as IS divided affected HH </t>
  </si>
  <si>
    <t>Exposure Score</t>
  </si>
  <si>
    <t>Hazard/Likelihood Score</t>
  </si>
  <si>
    <t>Risk =</t>
  </si>
  <si>
    <t>Adaptive Capacity Score</t>
  </si>
  <si>
    <t>HEV, where V = S/Ac</t>
  </si>
  <si>
    <t>H</t>
  </si>
  <si>
    <t>S</t>
  </si>
  <si>
    <t>Ac</t>
  </si>
  <si>
    <t>Indicative Likelihood of Occurrence Scores</t>
  </si>
  <si>
    <t>Measures of Likelihood</t>
  </si>
  <si>
    <t>Return Period in Years</t>
  </si>
  <si>
    <t>Likelihood Score</t>
  </si>
  <si>
    <t>Frequent</t>
  </si>
  <si>
    <t>Every 1-3 years</t>
  </si>
  <si>
    <t>Every &gt;3-10 years</t>
  </si>
  <si>
    <t>Occasional</t>
  </si>
  <si>
    <t>Every &gt;10-30 years</t>
  </si>
  <si>
    <t>Improbable</t>
  </si>
  <si>
    <t>Every &gt;30-100 years</t>
  </si>
  <si>
    <t>Rare event</t>
  </si>
  <si>
    <t>Every &gt;100-200 years</t>
  </si>
  <si>
    <t>Very rare event</t>
  </si>
  <si>
    <t>Every &gt;200 years</t>
  </si>
  <si>
    <t xml:space="preserve">Source: Reference Manual on Mainstreaming Disaster Risk Reduction and Climate
 Change Adaptation in the Comprehensive Land Use Plans Report, NEDA-HLURB-UNDP
,2012 </t>
  </si>
  <si>
    <t xml:space="preserve">V </t>
  </si>
  <si>
    <t>Vulnerability Score (Sensitivity and Adaptive Capacity)</t>
  </si>
  <si>
    <t>Indicative Likelihood of Occurrence</t>
  </si>
  <si>
    <t>Very High
4</t>
  </si>
  <si>
    <t>High
3</t>
  </si>
  <si>
    <t>Moderate
2</t>
  </si>
  <si>
    <t>Low
1</t>
  </si>
  <si>
    <t>Frequent
(1-3 Years)</t>
  </si>
  <si>
    <t>Moderate
(4-10 Years)</t>
  </si>
  <si>
    <t>Occasional Slight Chance 
(11-30 Years)</t>
  </si>
  <si>
    <t>Improbable
(31-100 Years)</t>
  </si>
  <si>
    <t>Rare
(101-200 Years)</t>
  </si>
  <si>
    <t>Very Rare
(&gt;200 Years)</t>
  </si>
  <si>
    <t>High Risk Areas</t>
  </si>
  <si>
    <t>Moderate Risk Areas</t>
  </si>
  <si>
    <t>Low Risk Areas</t>
  </si>
  <si>
    <t>Severity of Consequence Score (EV)</t>
  </si>
  <si>
    <t>&gt;12</t>
  </si>
  <si>
    <t>SevCon</t>
  </si>
  <si>
    <t>Severity of Consequence Score (Exposure and Vulnerability)</t>
  </si>
  <si>
    <t>EV</t>
  </si>
  <si>
    <t>SevCon =</t>
  </si>
  <si>
    <t xml:space="preserve"> No. of accounted HH divided by affected HH </t>
  </si>
  <si>
    <t xml:space="preserve"> No. of accounted individuals divided by affected population</t>
  </si>
  <si>
    <t>Number of exposed IS</t>
  </si>
  <si>
    <t>No.of exposed HH living in light materials</t>
  </si>
  <si>
    <t>No. of exposed young and old dependents</t>
  </si>
  <si>
    <t>No. of exposed PWDs</t>
  </si>
  <si>
    <t>No.of exposed HH living below Poverty Threshold</t>
  </si>
  <si>
    <t>No. of exposed malnou-rished individuals</t>
  </si>
  <si>
    <t xml:space="preserve">Severity of Consequence Score
</t>
  </si>
  <si>
    <t>R</t>
  </si>
  <si>
    <t>Access to infrastructure-related mitigation measures</t>
  </si>
  <si>
    <t>Access to financial assistance</t>
  </si>
  <si>
    <t>Capacity and willingness to retrofit or relocate</t>
  </si>
  <si>
    <t>Government investments</t>
  </si>
  <si>
    <t>Access to information</t>
  </si>
  <si>
    <t xml:space="preserve">Proportion of HH with access to measures </t>
  </si>
  <si>
    <t>Proportion of HH with access to financial assistance</t>
  </si>
  <si>
    <t>Proportion of HH that are capable/ willing</t>
  </si>
  <si>
    <t>Proportion of HH with access to information</t>
  </si>
  <si>
    <t>Capacity of government to make investments in CCA-DRR (low, moderate, high, very high)</t>
  </si>
  <si>
    <t>low</t>
  </si>
  <si>
    <t>Very High</t>
  </si>
  <si>
    <t>Risk Scores</t>
  </si>
  <si>
    <t>moderate</t>
  </si>
  <si>
    <t>high</t>
  </si>
  <si>
    <t>very high</t>
  </si>
  <si>
    <t>Exposure Percentage</t>
  </si>
  <si>
    <t xml:space="preserve">Affected Pop'n divided by Total Pop;n of the barangay multiply by 100 </t>
  </si>
  <si>
    <t>Landslide Susceptibility</t>
  </si>
  <si>
    <t>Hazard Susceptibility/ Intensity</t>
  </si>
  <si>
    <t>Low, Moderate, High/ Inundation Depth</t>
  </si>
  <si>
    <t>see Scoring Tab</t>
  </si>
  <si>
    <t>POPULATION EXPOSURE DATABASE AND RISKS BY BARANGAY AND BY TYPE OF SUSCEPTIBILITY</t>
  </si>
  <si>
    <t>Expected Inundation Depth</t>
  </si>
  <si>
    <t>Depth according to hazard map</t>
  </si>
  <si>
    <t>&lt;0.5m</t>
  </si>
  <si>
    <t>0.5-1.5m</t>
  </si>
  <si>
    <t>&gt;1.5m</t>
  </si>
  <si>
    <t>5&lt;</t>
  </si>
  <si>
    <t>5-12</t>
  </si>
  <si>
    <t>Magnitude Score</t>
  </si>
  <si>
    <t>Susceptibility</t>
  </si>
  <si>
    <t>Intensity</t>
  </si>
  <si>
    <t>Hazard Magnitude Score</t>
  </si>
  <si>
    <t>Description</t>
  </si>
  <si>
    <t>1.5m and above</t>
  </si>
  <si>
    <t>0.5m and below</t>
  </si>
  <si>
    <t>Hazard has 66% intensity compared to the highest possible intensity</t>
  </si>
  <si>
    <t>Highest possible intensity</t>
  </si>
  <si>
    <t>Hazard has 33% intensity compared to the highest possible intensity</t>
  </si>
  <si>
    <t>Magnitude scores are relative to the magnitude of the highest level of hazard category (see Scoring tab)</t>
  </si>
  <si>
    <t xml:space="preserve">High (1) - Highest possible intensity </t>
  </si>
  <si>
    <t>Moderate (0.66) - Hazard has 66% intensity compared to the highest possible intensity</t>
  </si>
  <si>
    <t>Low (0.33) - Hazard has 33% intensity compared to the highest possible intensity</t>
  </si>
  <si>
    <t>Hazard Exposure Score</t>
  </si>
  <si>
    <t xml:space="preserve">Magnitude Score multiply to Exposure Score </t>
  </si>
  <si>
    <t>Average Sensitivity Score</t>
  </si>
  <si>
    <t>Rounded up average sensitivity score</t>
  </si>
  <si>
    <t>Average Adaptive Capacity Score</t>
  </si>
  <si>
    <t>Rounded down average adaptive capacity score</t>
  </si>
  <si>
    <t>Vulnerability Index</t>
  </si>
  <si>
    <t>Sensitivity  Score divided by Adaptive Capacity Score</t>
  </si>
  <si>
    <t>Vulnerability Score</t>
  </si>
  <si>
    <t>&lt;=0.5</t>
  </si>
  <si>
    <t>&lt;=1</t>
  </si>
  <si>
    <t>&lt;=2</t>
  </si>
  <si>
    <t>&lt;=4</t>
  </si>
  <si>
    <t>Low vulnerability</t>
  </si>
  <si>
    <t>Very low vulnerability</t>
  </si>
  <si>
    <t>Moderate vulnerability</t>
  </si>
  <si>
    <t>High vulnerability</t>
  </si>
  <si>
    <t>Vulenrability Scores are based on the calculated Vulenrability Index (see Scoring tab)</t>
  </si>
  <si>
    <t>Rounded up the product of Hazard ExposureScore and Vulnerability Score</t>
  </si>
  <si>
    <t>Marfrancisco</t>
  </si>
  <si>
    <t>Cacawan</t>
  </si>
  <si>
    <t>Sta. Rita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</si>
</sst>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/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" fontId="1" fillId="9" borderId="1" xfId="0" quotePrefix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2" xfId="0" applyFill="1" applyBorder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vertical="center"/>
    </xf>
    <xf numFmtId="10" fontId="0" fillId="4" borderId="2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0" fontId="0" fillId="13" borderId="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0" borderId="1" xfId="0" applyFill="1" applyBorder="1"/>
    <xf numFmtId="10" fontId="0" fillId="10" borderId="1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2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opLeftCell="A31" workbookViewId="0">
      <selection activeCell="F40" sqref="F40"/>
    </sheetView>
  </sheetViews>
  <sheetFormatPr defaultColWidth="8.81640625" defaultRowHeight="14.5"/>
  <cols>
    <col min="1" max="1" width="19.36328125" customWidth="1"/>
    <col min="2" max="2" width="19.453125" customWidth="1"/>
    <col min="3" max="3" width="16.36328125" customWidth="1"/>
    <col min="4" max="4" width="16.1796875" customWidth="1"/>
    <col min="5" max="5" width="16.453125" customWidth="1"/>
    <col min="6" max="6" width="15.36328125" customWidth="1"/>
    <col min="7" max="7" width="17" customWidth="1"/>
    <col min="8" max="8" width="15.6328125" customWidth="1"/>
  </cols>
  <sheetData>
    <row r="1" spans="1:8">
      <c r="A1" s="32" t="s">
        <v>54</v>
      </c>
      <c r="B1" s="32" t="s">
        <v>55</v>
      </c>
      <c r="D1" s="38" t="s">
        <v>54</v>
      </c>
      <c r="E1" s="38" t="s">
        <v>55</v>
      </c>
      <c r="G1" s="38" t="s">
        <v>54</v>
      </c>
      <c r="H1" s="38" t="s">
        <v>55</v>
      </c>
    </row>
    <row r="2" spans="1:8">
      <c r="A2" s="22">
        <v>0</v>
      </c>
      <c r="B2" s="32">
        <v>1</v>
      </c>
      <c r="D2" s="22">
        <v>0</v>
      </c>
      <c r="E2" s="38">
        <v>4</v>
      </c>
      <c r="G2" s="22" t="s">
        <v>29</v>
      </c>
      <c r="H2" s="38">
        <v>4</v>
      </c>
    </row>
    <row r="3" spans="1:8">
      <c r="A3" s="22">
        <v>0.05</v>
      </c>
      <c r="B3" s="32">
        <v>2</v>
      </c>
      <c r="D3" s="22">
        <v>0.05</v>
      </c>
      <c r="E3" s="38">
        <v>3</v>
      </c>
      <c r="G3" s="22" t="s">
        <v>31</v>
      </c>
      <c r="H3" s="38">
        <v>3</v>
      </c>
    </row>
    <row r="4" spans="1:8">
      <c r="A4" s="22">
        <v>0.1</v>
      </c>
      <c r="B4" s="32">
        <v>3</v>
      </c>
      <c r="D4" s="22">
        <v>0.1</v>
      </c>
      <c r="E4" s="38">
        <v>2</v>
      </c>
      <c r="G4" s="22" t="s">
        <v>32</v>
      </c>
      <c r="H4" s="38">
        <v>2</v>
      </c>
    </row>
    <row r="5" spans="1:8">
      <c r="A5" s="22">
        <v>0.2</v>
      </c>
      <c r="B5" s="32">
        <v>4</v>
      </c>
      <c r="D5" s="22">
        <v>0.2</v>
      </c>
      <c r="E5" s="38">
        <v>1</v>
      </c>
      <c r="G5" s="22" t="s">
        <v>124</v>
      </c>
      <c r="H5" s="38">
        <v>1</v>
      </c>
    </row>
    <row r="8" spans="1:8">
      <c r="A8" s="46" t="s">
        <v>62</v>
      </c>
      <c r="B8" s="60" t="s">
        <v>58</v>
      </c>
      <c r="D8" s="62" t="s">
        <v>59</v>
      </c>
      <c r="E8" t="s">
        <v>61</v>
      </c>
    </row>
    <row r="9" spans="1:8">
      <c r="A9" s="47" t="s">
        <v>5</v>
      </c>
      <c r="B9" t="s">
        <v>57</v>
      </c>
      <c r="D9" s="62" t="s">
        <v>102</v>
      </c>
      <c r="E9" t="s">
        <v>101</v>
      </c>
    </row>
    <row r="10" spans="1:8">
      <c r="A10" s="48" t="s">
        <v>63</v>
      </c>
      <c r="B10" t="s">
        <v>51</v>
      </c>
    </row>
    <row r="11" spans="1:8">
      <c r="A11" s="49" t="s">
        <v>64</v>
      </c>
      <c r="B11" s="61" t="s">
        <v>60</v>
      </c>
    </row>
    <row r="12" spans="1:8">
      <c r="A12" s="50" t="s">
        <v>81</v>
      </c>
      <c r="B12" t="s">
        <v>82</v>
      </c>
    </row>
    <row r="13" spans="1:8">
      <c r="A13" s="59" t="s">
        <v>99</v>
      </c>
      <c r="B13" t="s">
        <v>100</v>
      </c>
    </row>
    <row r="14" spans="1:8">
      <c r="A14" s="81" t="s">
        <v>112</v>
      </c>
      <c r="B14" t="s">
        <v>38</v>
      </c>
    </row>
    <row r="16" spans="1:8">
      <c r="A16" s="89" t="s">
        <v>65</v>
      </c>
    </row>
    <row r="18" spans="1:4" ht="29">
      <c r="A18" s="34" t="s">
        <v>66</v>
      </c>
      <c r="B18" s="34" t="s">
        <v>67</v>
      </c>
      <c r="C18" s="33" t="s">
        <v>68</v>
      </c>
    </row>
    <row r="19" spans="1:4">
      <c r="A19" s="3" t="s">
        <v>69</v>
      </c>
      <c r="B19" s="14" t="s">
        <v>70</v>
      </c>
      <c r="C19" s="32">
        <v>6</v>
      </c>
    </row>
    <row r="20" spans="1:4">
      <c r="A20" s="3" t="s">
        <v>31</v>
      </c>
      <c r="B20" s="14" t="s">
        <v>71</v>
      </c>
      <c r="C20" s="32">
        <v>5</v>
      </c>
    </row>
    <row r="21" spans="1:4">
      <c r="A21" s="3" t="s">
        <v>72</v>
      </c>
      <c r="B21" s="14" t="s">
        <v>73</v>
      </c>
      <c r="C21" s="32">
        <v>4</v>
      </c>
    </row>
    <row r="22" spans="1:4">
      <c r="A22" s="3" t="s">
        <v>74</v>
      </c>
      <c r="B22" s="14" t="s">
        <v>75</v>
      </c>
      <c r="C22" s="32">
        <v>3</v>
      </c>
    </row>
    <row r="23" spans="1:4">
      <c r="A23" s="3" t="s">
        <v>76</v>
      </c>
      <c r="B23" s="14" t="s">
        <v>77</v>
      </c>
      <c r="C23" s="32">
        <v>2</v>
      </c>
    </row>
    <row r="24" spans="1:4">
      <c r="A24" s="3" t="s">
        <v>78</v>
      </c>
      <c r="B24" s="14" t="s">
        <v>79</v>
      </c>
      <c r="C24" s="32">
        <v>1</v>
      </c>
    </row>
    <row r="25" spans="1:4" ht="15" customHeight="1">
      <c r="A25" s="51" t="s">
        <v>80</v>
      </c>
      <c r="B25" s="51"/>
      <c r="C25" s="51"/>
    </row>
    <row r="26" spans="1:4" ht="15" customHeight="1">
      <c r="A26" s="51"/>
      <c r="B26" s="51"/>
      <c r="C26" s="51"/>
    </row>
    <row r="27" spans="1:4" ht="15" customHeight="1">
      <c r="A27" s="89" t="s">
        <v>143</v>
      </c>
      <c r="B27" s="51"/>
      <c r="C27" s="51"/>
    </row>
    <row r="28" spans="1:4" ht="15" customHeight="1">
      <c r="A28" s="51"/>
      <c r="B28" s="51"/>
      <c r="C28" s="51"/>
    </row>
    <row r="29" spans="1:4" s="126" customFormat="1" ht="29">
      <c r="A29" s="122" t="s">
        <v>144</v>
      </c>
      <c r="B29" s="122" t="s">
        <v>145</v>
      </c>
      <c r="C29" s="122" t="s">
        <v>146</v>
      </c>
      <c r="D29" s="122" t="s">
        <v>147</v>
      </c>
    </row>
    <row r="30" spans="1:4" s="128" customFormat="1" ht="29">
      <c r="A30" s="127" t="s">
        <v>32</v>
      </c>
      <c r="B30" s="127" t="s">
        <v>148</v>
      </c>
      <c r="C30" s="129">
        <v>1</v>
      </c>
      <c r="D30" s="127" t="s">
        <v>151</v>
      </c>
    </row>
    <row r="31" spans="1:4" s="128" customFormat="1" ht="72.5">
      <c r="A31" s="127" t="s">
        <v>31</v>
      </c>
      <c r="B31" s="127" t="s">
        <v>139</v>
      </c>
      <c r="C31" s="129">
        <v>0.66</v>
      </c>
      <c r="D31" s="127" t="s">
        <v>150</v>
      </c>
    </row>
    <row r="32" spans="1:4" s="128" customFormat="1" ht="72.5">
      <c r="A32" s="127" t="s">
        <v>29</v>
      </c>
      <c r="B32" s="127" t="s">
        <v>149</v>
      </c>
      <c r="C32" s="129">
        <v>0.33</v>
      </c>
      <c r="D32" s="127" t="s">
        <v>152</v>
      </c>
    </row>
    <row r="33" spans="1:6" s="128" customFormat="1">
      <c r="A33" s="155"/>
      <c r="B33" s="155"/>
      <c r="C33" s="156"/>
      <c r="D33" s="155"/>
    </row>
    <row r="34" spans="1:6" s="128" customFormat="1">
      <c r="A34" s="157" t="s">
        <v>165</v>
      </c>
      <c r="B34" s="155"/>
      <c r="C34" s="156"/>
      <c r="D34" s="155"/>
    </row>
    <row r="35" spans="1:6" s="128" customFormat="1">
      <c r="A35" s="155"/>
      <c r="B35" s="155"/>
      <c r="C35" s="156"/>
      <c r="D35" s="155"/>
    </row>
    <row r="36" spans="1:6" s="126" customFormat="1">
      <c r="A36" s="132" t="s">
        <v>163</v>
      </c>
      <c r="B36" s="132" t="s">
        <v>165</v>
      </c>
      <c r="C36" s="138" t="s">
        <v>147</v>
      </c>
      <c r="D36" s="159"/>
    </row>
    <row r="37" spans="1:6" s="128" customFormat="1" ht="29">
      <c r="A37" s="129" t="s">
        <v>166</v>
      </c>
      <c r="B37" s="129">
        <v>0.25</v>
      </c>
      <c r="C37" s="158" t="s">
        <v>171</v>
      </c>
      <c r="D37" s="160"/>
    </row>
    <row r="38" spans="1:6" s="128" customFormat="1">
      <c r="A38" s="129" t="s">
        <v>167</v>
      </c>
      <c r="B38" s="129">
        <v>0.5</v>
      </c>
      <c r="C38" s="158" t="s">
        <v>170</v>
      </c>
      <c r="D38" s="160"/>
    </row>
    <row r="39" spans="1:6" s="128" customFormat="1" ht="29">
      <c r="A39" s="129" t="s">
        <v>168</v>
      </c>
      <c r="B39" s="129">
        <v>0.75</v>
      </c>
      <c r="C39" s="158" t="s">
        <v>172</v>
      </c>
      <c r="D39" s="160"/>
    </row>
    <row r="40" spans="1:6" s="128" customFormat="1">
      <c r="A40" s="129" t="s">
        <v>169</v>
      </c>
      <c r="B40" s="129">
        <v>1</v>
      </c>
      <c r="C40" s="158" t="s">
        <v>173</v>
      </c>
      <c r="D40" s="160"/>
    </row>
    <row r="42" spans="1:6">
      <c r="A42" s="88" t="s">
        <v>125</v>
      </c>
    </row>
    <row r="44" spans="1:6">
      <c r="A44" s="163" t="s">
        <v>83</v>
      </c>
      <c r="B44" s="165" t="s">
        <v>20</v>
      </c>
      <c r="C44" s="167" t="s">
        <v>97</v>
      </c>
      <c r="D44" s="168"/>
      <c r="E44" s="168"/>
      <c r="F44" s="169"/>
    </row>
    <row r="45" spans="1:6" ht="29">
      <c r="A45" s="164"/>
      <c r="B45" s="166"/>
      <c r="C45" s="34" t="s">
        <v>84</v>
      </c>
      <c r="D45" s="34" t="s">
        <v>85</v>
      </c>
      <c r="E45" s="34" t="s">
        <v>86</v>
      </c>
      <c r="F45" s="34" t="s">
        <v>87</v>
      </c>
    </row>
    <row r="46" spans="1:6" ht="29">
      <c r="A46" s="52" t="s">
        <v>88</v>
      </c>
      <c r="B46" s="36">
        <v>6</v>
      </c>
      <c r="C46" s="53">
        <v>24</v>
      </c>
      <c r="D46" s="53">
        <v>18</v>
      </c>
      <c r="E46" s="53">
        <v>12</v>
      </c>
      <c r="F46" s="54">
        <v>6</v>
      </c>
    </row>
    <row r="47" spans="1:6" ht="29">
      <c r="A47" s="52" t="s">
        <v>89</v>
      </c>
      <c r="B47" s="36">
        <v>5</v>
      </c>
      <c r="C47" s="53">
        <v>20</v>
      </c>
      <c r="D47" s="53">
        <v>15</v>
      </c>
      <c r="E47" s="54">
        <v>10</v>
      </c>
      <c r="F47" s="54">
        <v>5</v>
      </c>
    </row>
    <row r="48" spans="1:6" ht="43.5">
      <c r="A48" s="52" t="s">
        <v>90</v>
      </c>
      <c r="B48" s="36">
        <v>4</v>
      </c>
      <c r="C48" s="53">
        <v>16</v>
      </c>
      <c r="D48" s="53">
        <v>12</v>
      </c>
      <c r="E48" s="54">
        <v>8</v>
      </c>
      <c r="F48" s="55">
        <v>4</v>
      </c>
    </row>
    <row r="49" spans="1:6" ht="29">
      <c r="A49" s="52" t="s">
        <v>91</v>
      </c>
      <c r="B49" s="36">
        <v>3</v>
      </c>
      <c r="C49" s="53">
        <v>12</v>
      </c>
      <c r="D49" s="54">
        <v>9</v>
      </c>
      <c r="E49" s="54">
        <v>6</v>
      </c>
      <c r="F49" s="55">
        <v>3</v>
      </c>
    </row>
    <row r="50" spans="1:6" ht="29">
      <c r="A50" s="52" t="s">
        <v>92</v>
      </c>
      <c r="B50" s="36">
        <v>2</v>
      </c>
      <c r="C50" s="54">
        <v>8</v>
      </c>
      <c r="D50" s="54">
        <v>6</v>
      </c>
      <c r="E50" s="55">
        <v>4</v>
      </c>
      <c r="F50" s="55">
        <v>2</v>
      </c>
    </row>
    <row r="51" spans="1:6" ht="29">
      <c r="A51" s="52" t="s">
        <v>93</v>
      </c>
      <c r="B51" s="36">
        <v>1</v>
      </c>
      <c r="C51" s="55">
        <v>4</v>
      </c>
      <c r="D51" s="55">
        <v>3</v>
      </c>
      <c r="E51" s="55">
        <v>2</v>
      </c>
      <c r="F51" s="55">
        <v>1</v>
      </c>
    </row>
    <row r="52" spans="1:6">
      <c r="B52" s="56" t="s">
        <v>98</v>
      </c>
      <c r="C52" t="s">
        <v>94</v>
      </c>
    </row>
    <row r="53" spans="1:6">
      <c r="B53" s="57" t="s">
        <v>142</v>
      </c>
      <c r="C53" t="s">
        <v>95</v>
      </c>
    </row>
    <row r="54" spans="1:6">
      <c r="B54" s="58" t="s">
        <v>141</v>
      </c>
      <c r="C54" t="s">
        <v>96</v>
      </c>
    </row>
  </sheetData>
  <mergeCells count="3">
    <mergeCell ref="A44:A45"/>
    <mergeCell ref="B44:B45"/>
    <mergeCell ref="C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58"/>
  <sheetViews>
    <sheetView tabSelected="1" topLeftCell="A4" zoomScale="85" zoomScaleNormal="85" workbookViewId="0">
      <selection activeCell="G8" sqref="G8:G16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6.36328125" style="8" customWidth="1"/>
    <col min="4" max="4" width="13" customWidth="1"/>
    <col min="5" max="6" width="12.81640625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10.453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0.6328125" style="130" customWidth="1"/>
    <col min="32" max="32" width="8.453125" customWidth="1"/>
    <col min="33" max="33" width="9.1796875" customWidth="1"/>
    <col min="34" max="34" width="8.453125" customWidth="1"/>
    <col min="35" max="35" width="9.1796875" customWidth="1"/>
    <col min="36" max="37" width="8.453125" customWidth="1"/>
    <col min="38" max="38" width="9.453125" customWidth="1"/>
    <col min="39" max="39" width="9.1796875" customWidth="1"/>
    <col min="40" max="40" width="12.453125" customWidth="1"/>
    <col min="41" max="41" width="9.1796875" customWidth="1"/>
    <col min="42" max="42" width="11.1796875" style="130" customWidth="1"/>
    <col min="43" max="44" width="13.1796875" style="130" customWidth="1"/>
    <col min="45" max="45" width="12.453125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3" t="s">
        <v>0</v>
      </c>
    </row>
    <row r="2" spans="1:48" s="9" customFormat="1" hidden="1">
      <c r="B2" s="18" t="s">
        <v>1</v>
      </c>
      <c r="C2" s="1" t="s">
        <v>2</v>
      </c>
      <c r="D2" s="1" t="s">
        <v>3</v>
      </c>
      <c r="E2" s="1" t="s">
        <v>4</v>
      </c>
      <c r="F2" s="121"/>
      <c r="G2" s="1" t="s">
        <v>5</v>
      </c>
      <c r="H2" s="33"/>
      <c r="I2" s="11"/>
      <c r="J2" s="1" t="s">
        <v>6</v>
      </c>
      <c r="K2" s="1" t="s">
        <v>7</v>
      </c>
      <c r="L2" s="33"/>
      <c r="M2" s="33"/>
      <c r="N2" s="33"/>
      <c r="O2" s="1" t="s">
        <v>8</v>
      </c>
      <c r="P2" s="33"/>
      <c r="Q2" s="33"/>
      <c r="R2" s="1" t="s">
        <v>9</v>
      </c>
      <c r="S2" s="37"/>
      <c r="T2" s="37"/>
      <c r="U2" s="1" t="s">
        <v>10</v>
      </c>
      <c r="V2" s="37"/>
      <c r="W2" s="37"/>
      <c r="X2" s="1" t="s">
        <v>11</v>
      </c>
      <c r="Y2" s="37"/>
      <c r="Z2" s="37"/>
      <c r="AA2" s="1" t="s">
        <v>12</v>
      </c>
      <c r="AB2" s="37"/>
      <c r="AC2" s="37"/>
      <c r="AD2" s="1" t="s">
        <v>13</v>
      </c>
      <c r="AE2" s="40"/>
      <c r="AF2" s="40"/>
      <c r="AP2" s="133"/>
      <c r="AQ2" s="133"/>
      <c r="AR2" s="133"/>
      <c r="AS2" s="37"/>
      <c r="AT2" s="1" t="s">
        <v>14</v>
      </c>
    </row>
    <row r="3" spans="1:48" s="9" customFormat="1" hidden="1">
      <c r="B3" s="21"/>
      <c r="C3" s="190" t="s">
        <v>15</v>
      </c>
      <c r="D3" s="190"/>
      <c r="E3" s="190"/>
      <c r="F3" s="123"/>
      <c r="G3" s="190" t="s">
        <v>16</v>
      </c>
      <c r="H3" s="190"/>
      <c r="I3" s="190"/>
      <c r="J3" s="190"/>
      <c r="K3" s="190"/>
      <c r="L3" s="35"/>
      <c r="M3" s="35"/>
      <c r="N3" s="35"/>
      <c r="O3" s="176" t="s">
        <v>17</v>
      </c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40"/>
      <c r="AF3" s="40"/>
      <c r="AP3" s="133"/>
      <c r="AQ3" s="133"/>
      <c r="AR3" s="133"/>
      <c r="AS3" s="39"/>
      <c r="AT3" s="24"/>
    </row>
    <row r="4" spans="1:48" s="25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</row>
    <row r="5" spans="1:48" s="25" customFormat="1" ht="15" customHeight="1">
      <c r="A5" s="176" t="s">
        <v>18</v>
      </c>
      <c r="B5" s="178"/>
      <c r="C5" s="167" t="s">
        <v>15</v>
      </c>
      <c r="D5" s="168"/>
      <c r="E5" s="168"/>
      <c r="F5" s="169"/>
      <c r="G5" s="167" t="s">
        <v>16</v>
      </c>
      <c r="H5" s="168"/>
      <c r="I5" s="168"/>
      <c r="J5" s="168"/>
      <c r="K5" s="168"/>
      <c r="L5" s="169"/>
      <c r="M5" s="176" t="s">
        <v>50</v>
      </c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8"/>
      <c r="AF5" s="176" t="s">
        <v>48</v>
      </c>
      <c r="AG5" s="177"/>
      <c r="AH5" s="177"/>
      <c r="AI5" s="177"/>
      <c r="AJ5" s="177"/>
      <c r="AK5" s="177"/>
      <c r="AL5" s="177"/>
      <c r="AM5" s="177"/>
      <c r="AN5" s="177"/>
      <c r="AO5" s="177"/>
      <c r="AP5" s="178"/>
      <c r="AQ5" s="163" t="s">
        <v>157</v>
      </c>
      <c r="AR5" s="179" t="s">
        <v>17</v>
      </c>
      <c r="AS5" s="180"/>
      <c r="AT5" s="185" t="s">
        <v>111</v>
      </c>
      <c r="AU5" s="194" t="s">
        <v>38</v>
      </c>
      <c r="AV5" s="185" t="s">
        <v>39</v>
      </c>
    </row>
    <row r="6" spans="1:48" s="4" customFormat="1" ht="59.25" customHeight="1">
      <c r="A6" s="192"/>
      <c r="B6" s="193"/>
      <c r="C6" s="5" t="s">
        <v>19</v>
      </c>
      <c r="D6" s="2" t="s">
        <v>20</v>
      </c>
      <c r="E6" s="2" t="s">
        <v>21</v>
      </c>
      <c r="F6" s="122" t="s">
        <v>143</v>
      </c>
      <c r="G6" s="2" t="s">
        <v>22</v>
      </c>
      <c r="H6" s="34" t="s">
        <v>49</v>
      </c>
      <c r="I6" s="12" t="s">
        <v>30</v>
      </c>
      <c r="J6" s="2" t="s">
        <v>47</v>
      </c>
      <c r="K6" s="2" t="s">
        <v>129</v>
      </c>
      <c r="L6" s="44" t="s">
        <v>57</v>
      </c>
      <c r="M6" s="181" t="s">
        <v>42</v>
      </c>
      <c r="N6" s="189"/>
      <c r="O6" s="182"/>
      <c r="P6" s="181" t="s">
        <v>27</v>
      </c>
      <c r="Q6" s="189"/>
      <c r="R6" s="182"/>
      <c r="S6" s="181" t="s">
        <v>23</v>
      </c>
      <c r="T6" s="189"/>
      <c r="U6" s="182"/>
      <c r="V6" s="181" t="s">
        <v>24</v>
      </c>
      <c r="W6" s="189"/>
      <c r="X6" s="182"/>
      <c r="Y6" s="181" t="s">
        <v>25</v>
      </c>
      <c r="Z6" s="189"/>
      <c r="AA6" s="182"/>
      <c r="AB6" s="181" t="s">
        <v>26</v>
      </c>
      <c r="AC6" s="189"/>
      <c r="AD6" s="182"/>
      <c r="AE6" s="132" t="s">
        <v>159</v>
      </c>
      <c r="AF6" s="181" t="s">
        <v>113</v>
      </c>
      <c r="AG6" s="182"/>
      <c r="AH6" s="181" t="s">
        <v>114</v>
      </c>
      <c r="AI6" s="182"/>
      <c r="AJ6" s="181" t="s">
        <v>115</v>
      </c>
      <c r="AK6" s="182"/>
      <c r="AL6" s="181" t="s">
        <v>117</v>
      </c>
      <c r="AM6" s="182"/>
      <c r="AN6" s="181" t="s">
        <v>116</v>
      </c>
      <c r="AO6" s="182"/>
      <c r="AP6" s="132" t="s">
        <v>161</v>
      </c>
      <c r="AQ6" s="164"/>
      <c r="AR6" s="132" t="s">
        <v>163</v>
      </c>
      <c r="AS6" s="132" t="s">
        <v>165</v>
      </c>
      <c r="AT6" s="185"/>
      <c r="AU6" s="194"/>
      <c r="AV6" s="185"/>
    </row>
    <row r="7" spans="1:48" s="30" customFormat="1" ht="112.5" customHeight="1">
      <c r="A7" s="26"/>
      <c r="B7" s="27"/>
      <c r="C7" s="28" t="s">
        <v>46</v>
      </c>
      <c r="D7" s="29" t="s">
        <v>44</v>
      </c>
      <c r="E7" s="29" t="s">
        <v>45</v>
      </c>
      <c r="F7" s="29" t="s">
        <v>153</v>
      </c>
      <c r="G7" s="29" t="s">
        <v>52</v>
      </c>
      <c r="H7" s="29" t="s">
        <v>53</v>
      </c>
      <c r="I7" s="29" t="s">
        <v>40</v>
      </c>
      <c r="J7" s="29" t="s">
        <v>41</v>
      </c>
      <c r="K7" s="29" t="s">
        <v>130</v>
      </c>
      <c r="L7" s="29" t="s">
        <v>57</v>
      </c>
      <c r="M7" s="29" t="s">
        <v>105</v>
      </c>
      <c r="N7" s="29" t="s">
        <v>56</v>
      </c>
      <c r="O7" s="29" t="s">
        <v>51</v>
      </c>
      <c r="P7" s="29" t="s">
        <v>106</v>
      </c>
      <c r="Q7" s="29" t="s">
        <v>103</v>
      </c>
      <c r="R7" s="29" t="s">
        <v>51</v>
      </c>
      <c r="S7" s="29" t="s">
        <v>107</v>
      </c>
      <c r="T7" s="29" t="s">
        <v>104</v>
      </c>
      <c r="U7" s="29" t="s">
        <v>51</v>
      </c>
      <c r="V7" s="29" t="s">
        <v>108</v>
      </c>
      <c r="W7" s="29" t="s">
        <v>104</v>
      </c>
      <c r="X7" s="29" t="s">
        <v>51</v>
      </c>
      <c r="Y7" s="29" t="s">
        <v>109</v>
      </c>
      <c r="Z7" s="29" t="s">
        <v>103</v>
      </c>
      <c r="AA7" s="29" t="s">
        <v>51</v>
      </c>
      <c r="AB7" s="29" t="s">
        <v>110</v>
      </c>
      <c r="AC7" s="29" t="s">
        <v>104</v>
      </c>
      <c r="AD7" s="29" t="s">
        <v>51</v>
      </c>
      <c r="AE7" s="134" t="s">
        <v>160</v>
      </c>
      <c r="AF7" s="29" t="s">
        <v>118</v>
      </c>
      <c r="AG7" s="29" t="s">
        <v>60</v>
      </c>
      <c r="AH7" s="29" t="s">
        <v>119</v>
      </c>
      <c r="AI7" s="29" t="s">
        <v>60</v>
      </c>
      <c r="AJ7" s="29" t="s">
        <v>120</v>
      </c>
      <c r="AK7" s="29" t="s">
        <v>60</v>
      </c>
      <c r="AL7" s="29" t="s">
        <v>121</v>
      </c>
      <c r="AM7" s="29" t="s">
        <v>60</v>
      </c>
      <c r="AN7" s="29" t="s">
        <v>122</v>
      </c>
      <c r="AO7" s="29" t="s">
        <v>60</v>
      </c>
      <c r="AP7" s="134" t="s">
        <v>162</v>
      </c>
      <c r="AQ7" s="134" t="s">
        <v>158</v>
      </c>
      <c r="AR7" s="134" t="s">
        <v>164</v>
      </c>
      <c r="AS7" s="29" t="s">
        <v>174</v>
      </c>
      <c r="AT7" s="29" t="s">
        <v>175</v>
      </c>
      <c r="AU7" s="29" t="s">
        <v>43</v>
      </c>
      <c r="AV7" s="29" t="s">
        <v>134</v>
      </c>
    </row>
    <row r="8" spans="1:48" s="6" customFormat="1" ht="18" customHeight="1">
      <c r="A8" s="184">
        <v>1</v>
      </c>
      <c r="B8" s="186" t="s">
        <v>176</v>
      </c>
      <c r="C8" s="7" t="s">
        <v>29</v>
      </c>
      <c r="D8" s="45">
        <v>3</v>
      </c>
      <c r="E8" s="3" t="s">
        <v>37</v>
      </c>
      <c r="F8" s="45">
        <v>0.33</v>
      </c>
      <c r="G8" s="3"/>
      <c r="H8" s="43">
        <v>1355</v>
      </c>
      <c r="I8" s="13">
        <v>6009</v>
      </c>
      <c r="J8" s="3"/>
      <c r="K8" s="31" t="e">
        <f>J8/G8</f>
        <v>#DIV/0!</v>
      </c>
      <c r="L8" s="63" t="e">
        <f t="shared" ref="L8:L16" si="0">IF(K8=0,0,(IF(K8&lt;=0.05,1,(IF(K8&lt;=0.1,2,(IF(K8&lt;0.2,3,4)))))))</f>
        <v>#DIV/0!</v>
      </c>
      <c r="M8" s="78"/>
      <c r="N8" s="31">
        <f>M8/$I8</f>
        <v>0</v>
      </c>
      <c r="O8" s="70">
        <f>IF(N8=0,1,(IF(N8&lt;=0.05,1,(IF(N8&lt;=0.1,2,(IF(N8&lt;0.2,3,4)))))))</f>
        <v>1</v>
      </c>
      <c r="P8" s="79"/>
      <c r="Q8" s="31">
        <f>P8/$I8</f>
        <v>0</v>
      </c>
      <c r="R8" s="70">
        <f>IF(Q8=0,1,(IF(Q8&lt;=0.05,1,(IF(Q8&lt;=0.1,2,(IF(Q8&lt;0.2,3,4)))))))</f>
        <v>1</v>
      </c>
      <c r="S8" s="100"/>
      <c r="T8" s="80" t="e">
        <f>S8/$J8</f>
        <v>#DIV/0!</v>
      </c>
      <c r="U8" s="70" t="e">
        <f>IF(T8=0,1,(IF(T8&lt;=0.05,1,(IF(T8&lt;=0.1,2,(IF(T8&lt;0.2,3,4)))))))</f>
        <v>#DIV/0!</v>
      </c>
      <c r="V8" s="100">
        <v>1</v>
      </c>
      <c r="W8" s="80" t="e">
        <f>V8/$J8</f>
        <v>#DIV/0!</v>
      </c>
      <c r="X8" s="70" t="e">
        <f>IF(W8=0,1,(IF(W8&lt;=0.05,1,(IF(W8&lt;=0.1,2,(IF(W8&lt;0.2,3,4)))))))</f>
        <v>#DIV/0!</v>
      </c>
      <c r="Y8" s="79"/>
      <c r="Z8" s="31">
        <f>Y8/$I8</f>
        <v>0</v>
      </c>
      <c r="AA8" s="70">
        <f>IF(Z8=0,1,(IF(Z8&lt;=0.05,1,(IF(Z8&lt;=0.1,2,(IF(Z8&lt;0.2,3,4)))))))</f>
        <v>1</v>
      </c>
      <c r="AB8" s="100"/>
      <c r="AC8" s="80" t="e">
        <f t="shared" ref="AC8:AC16" si="1">AB8/$J8</f>
        <v>#DIV/0!</v>
      </c>
      <c r="AD8" s="70" t="e">
        <f>IF(AC8=0,1,(IF(AC8&lt;=0.05,1,(IF(AC8&lt;=0.1,2,(IF(AC8&lt;0.2,3,4)))))))</f>
        <v>#DIV/0!</v>
      </c>
      <c r="AE8" s="135" t="e">
        <f>ROUNDUP((AVERAGE(AD8,AA8,X8,U8,R8,O8)),0)</f>
        <v>#DIV/0!</v>
      </c>
      <c r="AF8" s="80">
        <v>0.125</v>
      </c>
      <c r="AG8" s="136">
        <f>IF(AF8=0,1,(IF(AF8&lt;=0.05,1,(IF(AF8&lt;=0.1,2,(IF(AF8&lt;0.2,3,4)))))))</f>
        <v>3</v>
      </c>
      <c r="AH8" s="91">
        <v>0.15</v>
      </c>
      <c r="AI8" s="136">
        <f>IF(AH8=0,1,(IF(AH8&lt;=0.05,1,(IF(AH8&lt;=0.1,2,(IF(AH8&lt;0.2,3,4)))))))</f>
        <v>3</v>
      </c>
      <c r="AJ8" s="91">
        <v>0.14000000000000001</v>
      </c>
      <c r="AK8" s="136">
        <f>IF(AJ8=0,1,(IF(AJ8&lt;=0.05,1,(IF(AJ8&lt;=0.1,2,(IF(AJ8&lt;0.2,3,4)))))))</f>
        <v>3</v>
      </c>
      <c r="AL8" s="91">
        <v>0.22</v>
      </c>
      <c r="AM8" s="136">
        <f>IF(AL8=0,1,(IF(AL8&lt;=0.05,1,(IF(AL8&lt;=0.1,2,(IF(AL8&lt;0.2,3,4)))))))</f>
        <v>4</v>
      </c>
      <c r="AN8" s="90" t="s">
        <v>123</v>
      </c>
      <c r="AO8" s="85">
        <f>(IF(AN8="very high",4,(IF(AN8="high",3,(IF(AN8="moderate",2,(IF(AN8="low",1))))))))</f>
        <v>1</v>
      </c>
      <c r="AP8" s="141">
        <f>ROUNDDOWN((AVERAGE(AG8,AI8,AK8,AM8,AO8)),0)</f>
        <v>2</v>
      </c>
      <c r="AQ8" s="144" t="e">
        <f>F8*L8</f>
        <v>#DIV/0!</v>
      </c>
      <c r="AR8" s="82" t="e">
        <f>AE8/AP8</f>
        <v>#DIV/0!</v>
      </c>
      <c r="AS8" s="161" t="e">
        <f>IF(AR8&lt;=0.5,0.25,(IF(AR8&lt;=1,0.5,(IF(AR8&lt;=2,0.75,(IF(AR8&lt;=4,1,1)))))))</f>
        <v>#DIV/0!</v>
      </c>
      <c r="AT8" s="101" t="e">
        <f>ROUNDUP((AQ8*AS8),0)</f>
        <v>#DIV/0!</v>
      </c>
      <c r="AU8" s="102" t="e">
        <f t="shared" ref="AU8:AU16" si="2">AT8*D8</f>
        <v>#DIV/0!</v>
      </c>
      <c r="AV8" s="42" t="e">
        <f>IF(AU8=0,"none",(IF(AU8&lt;5,"low",(IF(AU8&lt;=12,"moderate","high")))))</f>
        <v>#DIV/0!</v>
      </c>
    </row>
    <row r="9" spans="1:48" s="6" customFormat="1" ht="19.5" customHeight="1">
      <c r="A9" s="184"/>
      <c r="B9" s="187"/>
      <c r="C9" s="7" t="s">
        <v>31</v>
      </c>
      <c r="D9" s="45">
        <v>4</v>
      </c>
      <c r="E9" s="3" t="s">
        <v>37</v>
      </c>
      <c r="F9" s="45">
        <v>0.66</v>
      </c>
      <c r="G9" s="3"/>
      <c r="H9" s="43">
        <v>1355</v>
      </c>
      <c r="I9" s="13">
        <v>6009</v>
      </c>
      <c r="J9" s="3"/>
      <c r="K9" s="31" t="e">
        <f>J9/G9</f>
        <v>#DIV/0!</v>
      </c>
      <c r="L9" s="63" t="e">
        <f t="shared" si="0"/>
        <v>#DIV/0!</v>
      </c>
      <c r="M9" s="78"/>
      <c r="N9" s="31">
        <f>M9/$I9</f>
        <v>0</v>
      </c>
      <c r="O9" s="70">
        <f t="shared" ref="O9:O16" si="3">IF(N9=0,1,(IF(N9&lt;=0.05,1,(IF(N9&lt;=0.1,2,(IF(N9&lt;0.2,3,4)))))))</f>
        <v>1</v>
      </c>
      <c r="P9" s="79"/>
      <c r="Q9" s="31">
        <f>P9/$I9</f>
        <v>0</v>
      </c>
      <c r="R9" s="70">
        <f t="shared" ref="R9:R16" si="4">IF(Q9=0,1,(IF(Q9&lt;=0.05,1,(IF(Q9&lt;=0.1,2,(IF(Q9&lt;0.2,3,4)))))))</f>
        <v>1</v>
      </c>
      <c r="S9" s="100"/>
      <c r="T9" s="80" t="e">
        <f t="shared" ref="T9:T16" si="5">S9/$J9</f>
        <v>#DIV/0!</v>
      </c>
      <c r="U9" s="70" t="e">
        <f t="shared" ref="U9:U16" si="6">IF(T9=0,1,(IF(T9&lt;=0.05,1,(IF(T9&lt;=0.1,2,(IF(T9&lt;0.2,3,4)))))))</f>
        <v>#DIV/0!</v>
      </c>
      <c r="V9" s="100">
        <v>3</v>
      </c>
      <c r="W9" s="80" t="e">
        <f t="shared" ref="W9:W16" si="7">V9/$J9</f>
        <v>#DIV/0!</v>
      </c>
      <c r="X9" s="70" t="e">
        <f t="shared" ref="X9:X16" si="8">IF(W9=0,1,(IF(W9&lt;=0.05,1,(IF(W9&lt;=0.1,2,(IF(W9&lt;0.2,3,4)))))))</f>
        <v>#DIV/0!</v>
      </c>
      <c r="Y9" s="79"/>
      <c r="Z9" s="31">
        <f>Y9/$I9</f>
        <v>0</v>
      </c>
      <c r="AA9" s="70">
        <f t="shared" ref="AA9:AA16" si="9">IF(Z9=0,1,(IF(Z9&lt;=0.05,1,(IF(Z9&lt;=0.1,2,(IF(Z9&lt;0.2,3,4)))))))</f>
        <v>1</v>
      </c>
      <c r="AB9" s="100"/>
      <c r="AC9" s="80" t="e">
        <f t="shared" si="1"/>
        <v>#DIV/0!</v>
      </c>
      <c r="AD9" s="70" t="e">
        <f t="shared" ref="AD9:AD16" si="10">IF(AC9=0,1,(IF(AC9&lt;=0.05,1,(IF(AC9&lt;=0.1,2,(IF(AC9&lt;0.2,3,4)))))))</f>
        <v>#DIV/0!</v>
      </c>
      <c r="AE9" s="135" t="e">
        <f t="shared" ref="AE9:AE16" si="11">ROUNDUP((AVERAGE(AD9,AA9,X9,U9,R9,O9)),0)</f>
        <v>#DIV/0!</v>
      </c>
      <c r="AF9" s="80">
        <v>0.2</v>
      </c>
      <c r="AG9" s="136">
        <f t="shared" ref="AG9:AG16" si="12">IF(AF9=0,1,(IF(AF9&lt;=0.05,1,(IF(AF9&lt;=0.1,2,(IF(AF9&lt;0.2,3,4)))))))</f>
        <v>4</v>
      </c>
      <c r="AH9" s="91">
        <v>0.12</v>
      </c>
      <c r="AI9" s="136">
        <f t="shared" ref="AI9:AI16" si="13">IF(AH9=0,1,(IF(AH9&lt;=0.05,1,(IF(AH9&lt;=0.1,2,(IF(AH9&lt;0.2,3,4)))))))</f>
        <v>3</v>
      </c>
      <c r="AJ9" s="91">
        <v>0.13</v>
      </c>
      <c r="AK9" s="136">
        <f t="shared" ref="AK9:AK16" si="14">IF(AJ9=0,1,(IF(AJ9&lt;=0.05,1,(IF(AJ9&lt;=0.1,2,(IF(AJ9&lt;0.2,3,4)))))))</f>
        <v>3</v>
      </c>
      <c r="AL9" s="91">
        <v>0.15</v>
      </c>
      <c r="AM9" s="136">
        <f t="shared" ref="AM9:AM16" si="15">IF(AL9=0,1,(IF(AL9&lt;=0.05,1,(IF(AL9&lt;=0.1,2,(IF(AL9&lt;0.2,3,4)))))))</f>
        <v>3</v>
      </c>
      <c r="AN9" s="90" t="s">
        <v>126</v>
      </c>
      <c r="AO9" s="136">
        <f t="shared" ref="AO9:AO16" si="16">(IF(AN9="very high",4,(IF(AN9="high",3,(IF(AN9="moderate",2,(IF(AN9="low",1))))))))</f>
        <v>2</v>
      </c>
      <c r="AP9" s="141">
        <f t="shared" ref="AP9:AP16" si="17">ROUNDDOWN((AVERAGE(AG9,AI9,AK9,AM9,AO9)),0)</f>
        <v>3</v>
      </c>
      <c r="AQ9" s="144" t="e">
        <f t="shared" ref="AQ9:AQ16" si="18">F9*L9</f>
        <v>#DIV/0!</v>
      </c>
      <c r="AR9" s="82" t="e">
        <f t="shared" ref="AR9:AR16" si="19">AE9/AP9</f>
        <v>#DIV/0!</v>
      </c>
      <c r="AS9" s="161" t="e">
        <f t="shared" ref="AS9:AS16" si="20">IF(AR9&lt;=0.5,0.25,(IF(AR9&lt;=1,0.5,(IF(AR9&lt;=2,0.75,(IF(AR9&lt;=4,1,1)))))))</f>
        <v>#DIV/0!</v>
      </c>
      <c r="AT9" s="137" t="e">
        <f t="shared" ref="AT9:AT16" si="21">ROUNDUP((AQ9*AS9),0)</f>
        <v>#DIV/0!</v>
      </c>
      <c r="AU9" s="102" t="e">
        <f t="shared" si="2"/>
        <v>#DIV/0!</v>
      </c>
      <c r="AV9" s="116" t="e">
        <f t="shared" ref="AV9:AV16" si="22">IF(AU9=0,"none",(IF(AU9&lt;5,"low",(IF(AU9&lt;=12,"moderate","high")))))</f>
        <v>#DIV/0!</v>
      </c>
    </row>
    <row r="10" spans="1:48" s="6" customFormat="1" ht="17.25" customHeight="1">
      <c r="A10" s="184"/>
      <c r="B10" s="188"/>
      <c r="C10" s="7" t="s">
        <v>32</v>
      </c>
      <c r="D10" s="45">
        <v>5</v>
      </c>
      <c r="E10" s="3" t="s">
        <v>37</v>
      </c>
      <c r="F10" s="45">
        <v>1</v>
      </c>
      <c r="G10" s="3"/>
      <c r="H10" s="43">
        <v>1355</v>
      </c>
      <c r="I10" s="13">
        <v>6009</v>
      </c>
      <c r="J10" s="3"/>
      <c r="K10" s="31" t="e">
        <f>J10/G10</f>
        <v>#DIV/0!</v>
      </c>
      <c r="L10" s="63" t="e">
        <f>IF(K10=0,0,(IF(K10&lt;=0.05,1,(IF(K10&lt;=0.1,2,(IF(K10&lt;0.2,3,4)))))))</f>
        <v>#DIV/0!</v>
      </c>
      <c r="M10" s="78"/>
      <c r="N10" s="31">
        <f>M10/$I10</f>
        <v>0</v>
      </c>
      <c r="O10" s="70">
        <f t="shared" si="3"/>
        <v>1</v>
      </c>
      <c r="P10" s="79"/>
      <c r="Q10" s="31">
        <f>P10/$I10</f>
        <v>0</v>
      </c>
      <c r="R10" s="70">
        <f t="shared" si="4"/>
        <v>1</v>
      </c>
      <c r="S10" s="100"/>
      <c r="T10" s="80" t="e">
        <f t="shared" si="5"/>
        <v>#DIV/0!</v>
      </c>
      <c r="U10" s="70" t="e">
        <f t="shared" si="6"/>
        <v>#DIV/0!</v>
      </c>
      <c r="V10" s="100">
        <v>10</v>
      </c>
      <c r="W10" s="80" t="e">
        <f t="shared" si="7"/>
        <v>#DIV/0!</v>
      </c>
      <c r="X10" s="70" t="e">
        <f t="shared" si="8"/>
        <v>#DIV/0!</v>
      </c>
      <c r="Y10" s="79"/>
      <c r="Z10" s="31">
        <f>Y10/$I10</f>
        <v>0</v>
      </c>
      <c r="AA10" s="70">
        <f t="shared" si="9"/>
        <v>1</v>
      </c>
      <c r="AB10" s="100"/>
      <c r="AC10" s="80" t="e">
        <f t="shared" si="1"/>
        <v>#DIV/0!</v>
      </c>
      <c r="AD10" s="70" t="e">
        <f t="shared" si="10"/>
        <v>#DIV/0!</v>
      </c>
      <c r="AE10" s="135" t="e">
        <f t="shared" si="11"/>
        <v>#DIV/0!</v>
      </c>
      <c r="AF10" s="80">
        <v>1.7094017094017096E-2</v>
      </c>
      <c r="AG10" s="136">
        <f t="shared" si="12"/>
        <v>1</v>
      </c>
      <c r="AH10" s="91">
        <v>0.11</v>
      </c>
      <c r="AI10" s="136">
        <f t="shared" si="13"/>
        <v>3</v>
      </c>
      <c r="AJ10" s="91">
        <v>0.125</v>
      </c>
      <c r="AK10" s="136">
        <f t="shared" si="14"/>
        <v>3</v>
      </c>
      <c r="AL10" s="91">
        <v>0.23</v>
      </c>
      <c r="AM10" s="136">
        <f t="shared" si="15"/>
        <v>4</v>
      </c>
      <c r="AN10" s="90" t="s">
        <v>127</v>
      </c>
      <c r="AO10" s="136">
        <f t="shared" si="16"/>
        <v>3</v>
      </c>
      <c r="AP10" s="141">
        <f t="shared" si="17"/>
        <v>2</v>
      </c>
      <c r="AQ10" s="144" t="e">
        <f t="shared" si="18"/>
        <v>#DIV/0!</v>
      </c>
      <c r="AR10" s="82" t="e">
        <f t="shared" si="19"/>
        <v>#DIV/0!</v>
      </c>
      <c r="AS10" s="161" t="e">
        <f t="shared" si="20"/>
        <v>#DIV/0!</v>
      </c>
      <c r="AT10" s="137" t="e">
        <f t="shared" si="21"/>
        <v>#DIV/0!</v>
      </c>
      <c r="AU10" s="102" t="e">
        <f t="shared" si="2"/>
        <v>#DIV/0!</v>
      </c>
      <c r="AV10" s="116" t="e">
        <f t="shared" si="22"/>
        <v>#DIV/0!</v>
      </c>
    </row>
    <row r="11" spans="1:48" s="6" customFormat="1" ht="18" customHeight="1">
      <c r="A11" s="184">
        <v>2</v>
      </c>
      <c r="B11" s="186" t="s">
        <v>177</v>
      </c>
      <c r="C11" s="7" t="s">
        <v>34</v>
      </c>
      <c r="D11" s="45">
        <v>3</v>
      </c>
      <c r="E11" s="3" t="s">
        <v>37</v>
      </c>
      <c r="F11" s="45">
        <v>0.33</v>
      </c>
      <c r="G11" s="3"/>
      <c r="H11" s="43">
        <v>1017</v>
      </c>
      <c r="I11" s="13">
        <v>4278</v>
      </c>
      <c r="J11" s="3"/>
      <c r="K11" s="31" t="e">
        <f>J11/G11</f>
        <v>#DIV/0!</v>
      </c>
      <c r="L11" s="63" t="e">
        <f t="shared" si="0"/>
        <v>#DIV/0!</v>
      </c>
      <c r="M11" s="78"/>
      <c r="N11" s="31">
        <f>M11/$I11</f>
        <v>0</v>
      </c>
      <c r="O11" s="70">
        <f t="shared" si="3"/>
        <v>1</v>
      </c>
      <c r="P11" s="79"/>
      <c r="Q11" s="31">
        <f>P11/$I11</f>
        <v>0</v>
      </c>
      <c r="R11" s="70">
        <f t="shared" si="4"/>
        <v>1</v>
      </c>
      <c r="S11" s="100"/>
      <c r="T11" s="80" t="e">
        <f t="shared" si="5"/>
        <v>#DIV/0!</v>
      </c>
      <c r="U11" s="70" t="e">
        <f t="shared" si="6"/>
        <v>#DIV/0!</v>
      </c>
      <c r="V11" s="100">
        <v>5</v>
      </c>
      <c r="W11" s="80" t="e">
        <f t="shared" si="7"/>
        <v>#DIV/0!</v>
      </c>
      <c r="X11" s="70" t="e">
        <f t="shared" si="8"/>
        <v>#DIV/0!</v>
      </c>
      <c r="Y11" s="79"/>
      <c r="Z11" s="31">
        <f>Y11/$I11</f>
        <v>0</v>
      </c>
      <c r="AA11" s="70">
        <f t="shared" si="9"/>
        <v>1</v>
      </c>
      <c r="AB11" s="100"/>
      <c r="AC11" s="80" t="e">
        <f t="shared" si="1"/>
        <v>#DIV/0!</v>
      </c>
      <c r="AD11" s="70" t="e">
        <f t="shared" si="10"/>
        <v>#DIV/0!</v>
      </c>
      <c r="AE11" s="135" t="e">
        <f t="shared" si="11"/>
        <v>#DIV/0!</v>
      </c>
      <c r="AF11" s="80">
        <v>0.1111111111111111</v>
      </c>
      <c r="AG11" s="136">
        <f t="shared" si="12"/>
        <v>3</v>
      </c>
      <c r="AH11" s="91">
        <v>0.1</v>
      </c>
      <c r="AI11" s="136">
        <f t="shared" si="13"/>
        <v>2</v>
      </c>
      <c r="AJ11" s="91">
        <v>0.15</v>
      </c>
      <c r="AK11" s="136">
        <f t="shared" si="14"/>
        <v>3</v>
      </c>
      <c r="AL11" s="91">
        <v>0.18</v>
      </c>
      <c r="AM11" s="136">
        <f t="shared" si="15"/>
        <v>3</v>
      </c>
      <c r="AN11" s="90" t="s">
        <v>128</v>
      </c>
      <c r="AO11" s="136">
        <f t="shared" si="16"/>
        <v>4</v>
      </c>
      <c r="AP11" s="141">
        <f t="shared" si="17"/>
        <v>3</v>
      </c>
      <c r="AQ11" s="144" t="e">
        <f t="shared" si="18"/>
        <v>#DIV/0!</v>
      </c>
      <c r="AR11" s="82" t="e">
        <f t="shared" si="19"/>
        <v>#DIV/0!</v>
      </c>
      <c r="AS11" s="161" t="e">
        <f t="shared" si="20"/>
        <v>#DIV/0!</v>
      </c>
      <c r="AT11" s="137" t="e">
        <f t="shared" si="21"/>
        <v>#DIV/0!</v>
      </c>
      <c r="AU11" s="102" t="e">
        <f t="shared" si="2"/>
        <v>#DIV/0!</v>
      </c>
      <c r="AV11" s="116" t="e">
        <f t="shared" si="22"/>
        <v>#DIV/0!</v>
      </c>
    </row>
    <row r="12" spans="1:48">
      <c r="A12" s="184"/>
      <c r="B12" s="187"/>
      <c r="C12" s="7" t="s">
        <v>31</v>
      </c>
      <c r="D12" s="45">
        <v>4</v>
      </c>
      <c r="E12" s="3" t="s">
        <v>37</v>
      </c>
      <c r="F12" s="45">
        <v>0.66</v>
      </c>
      <c r="G12" s="3"/>
      <c r="H12" s="43">
        <v>1017</v>
      </c>
      <c r="I12" s="13">
        <v>4278</v>
      </c>
      <c r="J12" s="14"/>
      <c r="K12" s="31" t="e">
        <f>J12/G12</f>
        <v>#DIV/0!</v>
      </c>
      <c r="L12" s="63" t="e">
        <f t="shared" si="0"/>
        <v>#DIV/0!</v>
      </c>
      <c r="M12" s="78"/>
      <c r="N12" s="31">
        <f>M12/$I12</f>
        <v>0</v>
      </c>
      <c r="O12" s="70">
        <f t="shared" si="3"/>
        <v>1</v>
      </c>
      <c r="P12" s="79"/>
      <c r="Q12" s="31">
        <f>P12/$I12</f>
        <v>0</v>
      </c>
      <c r="R12" s="70">
        <f t="shared" si="4"/>
        <v>1</v>
      </c>
      <c r="S12" s="100"/>
      <c r="T12" s="80" t="e">
        <f t="shared" si="5"/>
        <v>#DIV/0!</v>
      </c>
      <c r="U12" s="70" t="e">
        <f t="shared" si="6"/>
        <v>#DIV/0!</v>
      </c>
      <c r="V12" s="100">
        <v>4</v>
      </c>
      <c r="W12" s="80" t="e">
        <f t="shared" si="7"/>
        <v>#DIV/0!</v>
      </c>
      <c r="X12" s="70" t="e">
        <f t="shared" si="8"/>
        <v>#DIV/0!</v>
      </c>
      <c r="Y12" s="79"/>
      <c r="Z12" s="31">
        <f>Y12/$I12</f>
        <v>0</v>
      </c>
      <c r="AA12" s="70">
        <f t="shared" si="9"/>
        <v>1</v>
      </c>
      <c r="AB12" s="100"/>
      <c r="AC12" s="80" t="e">
        <f t="shared" si="1"/>
        <v>#DIV/0!</v>
      </c>
      <c r="AD12" s="70" t="e">
        <f t="shared" si="10"/>
        <v>#DIV/0!</v>
      </c>
      <c r="AE12" s="135" t="e">
        <f t="shared" si="11"/>
        <v>#DIV/0!</v>
      </c>
      <c r="AF12" s="80">
        <v>1.2658227848101266E-2</v>
      </c>
      <c r="AG12" s="136">
        <f t="shared" si="12"/>
        <v>1</v>
      </c>
      <c r="AH12" s="91">
        <v>7.0000000000000007E-2</v>
      </c>
      <c r="AI12" s="136">
        <f t="shared" si="13"/>
        <v>2</v>
      </c>
      <c r="AJ12" s="91">
        <v>0.11</v>
      </c>
      <c r="AK12" s="136">
        <f t="shared" si="14"/>
        <v>3</v>
      </c>
      <c r="AL12" s="91">
        <v>0.19</v>
      </c>
      <c r="AM12" s="136">
        <f t="shared" si="15"/>
        <v>3</v>
      </c>
      <c r="AN12" s="90" t="s">
        <v>127</v>
      </c>
      <c r="AO12" s="136">
        <f t="shared" si="16"/>
        <v>3</v>
      </c>
      <c r="AP12" s="141">
        <f t="shared" si="17"/>
        <v>2</v>
      </c>
      <c r="AQ12" s="144" t="e">
        <f t="shared" si="18"/>
        <v>#DIV/0!</v>
      </c>
      <c r="AR12" s="82" t="e">
        <f t="shared" si="19"/>
        <v>#DIV/0!</v>
      </c>
      <c r="AS12" s="161" t="e">
        <f t="shared" si="20"/>
        <v>#DIV/0!</v>
      </c>
      <c r="AT12" s="137" t="e">
        <f t="shared" si="21"/>
        <v>#DIV/0!</v>
      </c>
      <c r="AU12" s="102" t="e">
        <f t="shared" si="2"/>
        <v>#DIV/0!</v>
      </c>
      <c r="AV12" s="116" t="e">
        <f t="shared" si="22"/>
        <v>#DIV/0!</v>
      </c>
    </row>
    <row r="13" spans="1:48">
      <c r="A13" s="184"/>
      <c r="B13" s="188"/>
      <c r="C13" s="7" t="s">
        <v>32</v>
      </c>
      <c r="D13" s="45">
        <v>5</v>
      </c>
      <c r="E13" s="3" t="s">
        <v>37</v>
      </c>
      <c r="F13" s="45">
        <v>1</v>
      </c>
      <c r="G13" s="3"/>
      <c r="H13" s="43">
        <v>1017</v>
      </c>
      <c r="I13" s="13">
        <v>4278</v>
      </c>
      <c r="J13" s="14"/>
      <c r="K13" s="31" t="e">
        <f>J13/G13</f>
        <v>#DIV/0!</v>
      </c>
      <c r="L13" s="63" t="e">
        <f t="shared" si="0"/>
        <v>#DIV/0!</v>
      </c>
      <c r="M13" s="78"/>
      <c r="N13" s="31">
        <f>M13/$I13</f>
        <v>0</v>
      </c>
      <c r="O13" s="70">
        <f t="shared" si="3"/>
        <v>1</v>
      </c>
      <c r="P13" s="79"/>
      <c r="Q13" s="31">
        <f>P13/$I13</f>
        <v>0</v>
      </c>
      <c r="R13" s="70">
        <f t="shared" si="4"/>
        <v>1</v>
      </c>
      <c r="S13" s="100"/>
      <c r="T13" s="80" t="e">
        <f t="shared" si="5"/>
        <v>#DIV/0!</v>
      </c>
      <c r="U13" s="70" t="e">
        <f t="shared" si="6"/>
        <v>#DIV/0!</v>
      </c>
      <c r="V13" s="100">
        <v>10</v>
      </c>
      <c r="W13" s="80" t="e">
        <f t="shared" si="7"/>
        <v>#DIV/0!</v>
      </c>
      <c r="X13" s="70" t="e">
        <f t="shared" si="8"/>
        <v>#DIV/0!</v>
      </c>
      <c r="Y13" s="79"/>
      <c r="Z13" s="31">
        <f>Y13/$I13</f>
        <v>0</v>
      </c>
      <c r="AA13" s="70">
        <f t="shared" si="9"/>
        <v>1</v>
      </c>
      <c r="AB13" s="100"/>
      <c r="AC13" s="80" t="e">
        <f t="shared" si="1"/>
        <v>#DIV/0!</v>
      </c>
      <c r="AD13" s="70" t="e">
        <f t="shared" si="10"/>
        <v>#DIV/0!</v>
      </c>
      <c r="AE13" s="135" t="e">
        <f t="shared" si="11"/>
        <v>#DIV/0!</v>
      </c>
      <c r="AF13" s="80">
        <v>8.4210526315789472E-2</v>
      </c>
      <c r="AG13" s="136">
        <f t="shared" si="12"/>
        <v>2</v>
      </c>
      <c r="AH13" s="91">
        <v>0.89</v>
      </c>
      <c r="AI13" s="136">
        <f t="shared" si="13"/>
        <v>4</v>
      </c>
      <c r="AJ13" s="91">
        <v>0.1</v>
      </c>
      <c r="AK13" s="136">
        <f t="shared" si="14"/>
        <v>2</v>
      </c>
      <c r="AL13" s="91">
        <v>0.21</v>
      </c>
      <c r="AM13" s="136">
        <f t="shared" si="15"/>
        <v>4</v>
      </c>
      <c r="AN13" s="90" t="s">
        <v>128</v>
      </c>
      <c r="AO13" s="136">
        <f t="shared" si="16"/>
        <v>4</v>
      </c>
      <c r="AP13" s="141">
        <f t="shared" si="17"/>
        <v>3</v>
      </c>
      <c r="AQ13" s="144" t="e">
        <f t="shared" si="18"/>
        <v>#DIV/0!</v>
      </c>
      <c r="AR13" s="82" t="e">
        <f t="shared" si="19"/>
        <v>#DIV/0!</v>
      </c>
      <c r="AS13" s="161" t="e">
        <f t="shared" si="20"/>
        <v>#DIV/0!</v>
      </c>
      <c r="AT13" s="137" t="e">
        <f t="shared" si="21"/>
        <v>#DIV/0!</v>
      </c>
      <c r="AU13" s="102" t="e">
        <f t="shared" si="2"/>
        <v>#DIV/0!</v>
      </c>
      <c r="AV13" s="116" t="e">
        <f t="shared" si="22"/>
        <v>#DIV/0!</v>
      </c>
    </row>
    <row r="14" spans="1:48">
      <c r="A14" s="184">
        <v>3</v>
      </c>
      <c r="B14" s="186" t="s">
        <v>178</v>
      </c>
      <c r="C14" s="7" t="s">
        <v>34</v>
      </c>
      <c r="D14" s="45">
        <v>3</v>
      </c>
      <c r="E14" s="3" t="s">
        <v>37</v>
      </c>
      <c r="F14" s="45">
        <v>0.33</v>
      </c>
      <c r="G14" s="14"/>
      <c r="H14" s="43">
        <v>673</v>
      </c>
      <c r="I14" s="15">
        <v>2869</v>
      </c>
      <c r="J14" s="14"/>
      <c r="K14" s="31" t="e">
        <f>J14/G14</f>
        <v>#DIV/0!</v>
      </c>
      <c r="L14" s="63" t="e">
        <f t="shared" si="0"/>
        <v>#DIV/0!</v>
      </c>
      <c r="M14" s="78"/>
      <c r="N14" s="31">
        <f>M14/$I14</f>
        <v>0</v>
      </c>
      <c r="O14" s="70">
        <f t="shared" si="3"/>
        <v>1</v>
      </c>
      <c r="P14" s="79"/>
      <c r="Q14" s="31">
        <f>P14/$I14</f>
        <v>0</v>
      </c>
      <c r="R14" s="70">
        <f t="shared" si="4"/>
        <v>1</v>
      </c>
      <c r="S14" s="100"/>
      <c r="T14" s="80" t="e">
        <f t="shared" si="5"/>
        <v>#DIV/0!</v>
      </c>
      <c r="U14" s="70" t="e">
        <f t="shared" si="6"/>
        <v>#DIV/0!</v>
      </c>
      <c r="V14" s="100">
        <v>15</v>
      </c>
      <c r="W14" s="80" t="e">
        <f t="shared" si="7"/>
        <v>#DIV/0!</v>
      </c>
      <c r="X14" s="70" t="e">
        <f t="shared" si="8"/>
        <v>#DIV/0!</v>
      </c>
      <c r="Y14" s="79"/>
      <c r="Z14" s="31">
        <f>Y14/$I14</f>
        <v>0</v>
      </c>
      <c r="AA14" s="70">
        <f t="shared" si="9"/>
        <v>1</v>
      </c>
      <c r="AB14" s="100"/>
      <c r="AC14" s="80" t="e">
        <f t="shared" si="1"/>
        <v>#DIV/0!</v>
      </c>
      <c r="AD14" s="70" t="e">
        <f t="shared" si="10"/>
        <v>#DIV/0!</v>
      </c>
      <c r="AE14" s="135" t="e">
        <f t="shared" si="11"/>
        <v>#DIV/0!</v>
      </c>
      <c r="AF14" s="80">
        <v>4.3010752688172046E-2</v>
      </c>
      <c r="AG14" s="136">
        <f t="shared" si="12"/>
        <v>1</v>
      </c>
      <c r="AH14" s="91">
        <v>0.05</v>
      </c>
      <c r="AI14" s="136">
        <f t="shared" si="13"/>
        <v>1</v>
      </c>
      <c r="AJ14" s="91">
        <v>0.25</v>
      </c>
      <c r="AK14" s="136">
        <f t="shared" si="14"/>
        <v>4</v>
      </c>
      <c r="AL14" s="91">
        <v>0.22</v>
      </c>
      <c r="AM14" s="136">
        <f t="shared" si="15"/>
        <v>4</v>
      </c>
      <c r="AN14" s="90" t="s">
        <v>126</v>
      </c>
      <c r="AO14" s="136">
        <f t="shared" si="16"/>
        <v>2</v>
      </c>
      <c r="AP14" s="141">
        <f t="shared" si="17"/>
        <v>2</v>
      </c>
      <c r="AQ14" s="144" t="e">
        <f t="shared" si="18"/>
        <v>#DIV/0!</v>
      </c>
      <c r="AR14" s="82" t="e">
        <f t="shared" si="19"/>
        <v>#DIV/0!</v>
      </c>
      <c r="AS14" s="161" t="e">
        <f t="shared" si="20"/>
        <v>#DIV/0!</v>
      </c>
      <c r="AT14" s="137" t="e">
        <f t="shared" si="21"/>
        <v>#DIV/0!</v>
      </c>
      <c r="AU14" s="102" t="e">
        <f t="shared" si="2"/>
        <v>#DIV/0!</v>
      </c>
      <c r="AV14" s="116" t="e">
        <f t="shared" si="22"/>
        <v>#DIV/0!</v>
      </c>
    </row>
    <row r="15" spans="1:48">
      <c r="A15" s="184"/>
      <c r="B15" s="187"/>
      <c r="C15" s="7" t="s">
        <v>31</v>
      </c>
      <c r="D15" s="45">
        <v>4</v>
      </c>
      <c r="E15" s="3" t="s">
        <v>37</v>
      </c>
      <c r="F15" s="45">
        <v>0.66</v>
      </c>
      <c r="G15" s="14"/>
      <c r="H15" s="43">
        <v>673</v>
      </c>
      <c r="I15" s="15">
        <v>2869</v>
      </c>
      <c r="J15" s="14"/>
      <c r="K15" s="31" t="e">
        <f>J15/G15</f>
        <v>#DIV/0!</v>
      </c>
      <c r="L15" s="63" t="e">
        <f t="shared" si="0"/>
        <v>#DIV/0!</v>
      </c>
      <c r="M15" s="78"/>
      <c r="N15" s="31">
        <f>M15/$I15</f>
        <v>0</v>
      </c>
      <c r="O15" s="70">
        <f t="shared" si="3"/>
        <v>1</v>
      </c>
      <c r="P15" s="79"/>
      <c r="Q15" s="31">
        <f>P15/$I15</f>
        <v>0</v>
      </c>
      <c r="R15" s="70">
        <f t="shared" si="4"/>
        <v>1</v>
      </c>
      <c r="S15" s="100"/>
      <c r="T15" s="80" t="e">
        <f t="shared" si="5"/>
        <v>#DIV/0!</v>
      </c>
      <c r="U15" s="70" t="e">
        <f t="shared" si="6"/>
        <v>#DIV/0!</v>
      </c>
      <c r="V15" s="100">
        <v>1</v>
      </c>
      <c r="W15" s="80" t="e">
        <f t="shared" si="7"/>
        <v>#DIV/0!</v>
      </c>
      <c r="X15" s="70" t="e">
        <f t="shared" si="8"/>
        <v>#DIV/0!</v>
      </c>
      <c r="Y15" s="79"/>
      <c r="Z15" s="31">
        <f>Y15/$I15</f>
        <v>0</v>
      </c>
      <c r="AA15" s="70">
        <f t="shared" si="9"/>
        <v>1</v>
      </c>
      <c r="AB15" s="100"/>
      <c r="AC15" s="80" t="e">
        <f t="shared" si="1"/>
        <v>#DIV/0!</v>
      </c>
      <c r="AD15" s="70" t="e">
        <f t="shared" si="10"/>
        <v>#DIV/0!</v>
      </c>
      <c r="AE15" s="135" t="e">
        <f t="shared" si="11"/>
        <v>#DIV/0!</v>
      </c>
      <c r="AF15" s="80">
        <v>1.6129032258064516E-2</v>
      </c>
      <c r="AG15" s="136">
        <f t="shared" si="12"/>
        <v>1</v>
      </c>
      <c r="AH15" s="91">
        <v>0.62</v>
      </c>
      <c r="AI15" s="136">
        <f t="shared" si="13"/>
        <v>4</v>
      </c>
      <c r="AJ15" s="91">
        <v>0.3</v>
      </c>
      <c r="AK15" s="136">
        <f t="shared" si="14"/>
        <v>4</v>
      </c>
      <c r="AL15" s="91">
        <v>0.23</v>
      </c>
      <c r="AM15" s="136">
        <f t="shared" si="15"/>
        <v>4</v>
      </c>
      <c r="AN15" s="90" t="s">
        <v>123</v>
      </c>
      <c r="AO15" s="136">
        <f t="shared" si="16"/>
        <v>1</v>
      </c>
      <c r="AP15" s="141">
        <f t="shared" si="17"/>
        <v>2</v>
      </c>
      <c r="AQ15" s="144" t="e">
        <f t="shared" si="18"/>
        <v>#DIV/0!</v>
      </c>
      <c r="AR15" s="82" t="e">
        <f t="shared" si="19"/>
        <v>#DIV/0!</v>
      </c>
      <c r="AS15" s="161" t="e">
        <f t="shared" si="20"/>
        <v>#DIV/0!</v>
      </c>
      <c r="AT15" s="137" t="e">
        <f t="shared" si="21"/>
        <v>#DIV/0!</v>
      </c>
      <c r="AU15" s="102" t="e">
        <f t="shared" si="2"/>
        <v>#DIV/0!</v>
      </c>
      <c r="AV15" s="116" t="e">
        <f t="shared" si="22"/>
        <v>#DIV/0!</v>
      </c>
    </row>
    <row r="16" spans="1:48">
      <c r="A16" s="184"/>
      <c r="B16" s="188"/>
      <c r="C16" s="7" t="s">
        <v>32</v>
      </c>
      <c r="D16" s="45">
        <v>5</v>
      </c>
      <c r="E16" s="3" t="s">
        <v>37</v>
      </c>
      <c r="F16" s="45">
        <v>1</v>
      </c>
      <c r="G16" s="14"/>
      <c r="H16" s="43">
        <v>673</v>
      </c>
      <c r="I16" s="15">
        <v>2869</v>
      </c>
      <c r="J16" s="14"/>
      <c r="K16" s="31" t="e">
        <f>J16/G16</f>
        <v>#DIV/0!</v>
      </c>
      <c r="L16" s="63" t="e">
        <f t="shared" si="0"/>
        <v>#DIV/0!</v>
      </c>
      <c r="M16" s="78"/>
      <c r="N16" s="31">
        <f>M16/$I16</f>
        <v>0</v>
      </c>
      <c r="O16" s="70">
        <f t="shared" si="3"/>
        <v>1</v>
      </c>
      <c r="P16" s="79"/>
      <c r="Q16" s="31">
        <f>P16/$I16</f>
        <v>0</v>
      </c>
      <c r="R16" s="70">
        <f t="shared" si="4"/>
        <v>1</v>
      </c>
      <c r="S16" s="100"/>
      <c r="T16" s="80" t="e">
        <f t="shared" si="5"/>
        <v>#DIV/0!</v>
      </c>
      <c r="U16" s="70" t="e">
        <f t="shared" si="6"/>
        <v>#DIV/0!</v>
      </c>
      <c r="V16" s="100">
        <v>20</v>
      </c>
      <c r="W16" s="80" t="e">
        <f t="shared" si="7"/>
        <v>#DIV/0!</v>
      </c>
      <c r="X16" s="70" t="e">
        <f t="shared" si="8"/>
        <v>#DIV/0!</v>
      </c>
      <c r="Y16" s="79"/>
      <c r="Z16" s="31">
        <f>Y16/$I16</f>
        <v>0</v>
      </c>
      <c r="AA16" s="70">
        <f t="shared" si="9"/>
        <v>1</v>
      </c>
      <c r="AB16" s="100"/>
      <c r="AC16" s="80" t="e">
        <f t="shared" si="1"/>
        <v>#DIV/0!</v>
      </c>
      <c r="AD16" s="70" t="e">
        <f t="shared" si="10"/>
        <v>#DIV/0!</v>
      </c>
      <c r="AE16" s="135" t="e">
        <f t="shared" si="11"/>
        <v>#DIV/0!</v>
      </c>
      <c r="AF16" s="80">
        <v>4.8309178743961352E-2</v>
      </c>
      <c r="AG16" s="136">
        <f t="shared" si="12"/>
        <v>1</v>
      </c>
      <c r="AH16" s="91">
        <v>0.03</v>
      </c>
      <c r="AI16" s="136">
        <f t="shared" si="13"/>
        <v>1</v>
      </c>
      <c r="AJ16" s="91">
        <v>0.5</v>
      </c>
      <c r="AK16" s="136">
        <f t="shared" si="14"/>
        <v>4</v>
      </c>
      <c r="AL16" s="91">
        <v>0.24</v>
      </c>
      <c r="AM16" s="136">
        <f t="shared" si="15"/>
        <v>4</v>
      </c>
      <c r="AN16" s="90" t="s">
        <v>127</v>
      </c>
      <c r="AO16" s="136">
        <f t="shared" si="16"/>
        <v>3</v>
      </c>
      <c r="AP16" s="141">
        <f t="shared" si="17"/>
        <v>2</v>
      </c>
      <c r="AQ16" s="144" t="e">
        <f t="shared" si="18"/>
        <v>#DIV/0!</v>
      </c>
      <c r="AR16" s="82" t="e">
        <f t="shared" si="19"/>
        <v>#DIV/0!</v>
      </c>
      <c r="AS16" s="161" t="e">
        <f t="shared" si="20"/>
        <v>#DIV/0!</v>
      </c>
      <c r="AT16" s="137" t="e">
        <f t="shared" si="21"/>
        <v>#DIV/0!</v>
      </c>
      <c r="AU16" s="102" t="e">
        <f t="shared" si="2"/>
        <v>#DIV/0!</v>
      </c>
      <c r="AV16" s="116" t="e">
        <f t="shared" si="22"/>
        <v>#DIV/0!</v>
      </c>
    </row>
    <row r="17" spans="1:48">
      <c r="A17" s="186"/>
      <c r="B17" s="186"/>
      <c r="C17" s="7"/>
      <c r="D17" s="64"/>
      <c r="E17" s="3"/>
      <c r="F17" s="45"/>
      <c r="G17" s="92"/>
      <c r="H17" s="92"/>
      <c r="I17" s="92"/>
      <c r="J17" s="92"/>
      <c r="K17" s="41"/>
      <c r="L17" s="67"/>
      <c r="M17" s="92"/>
      <c r="N17" s="41"/>
      <c r="O17" s="71"/>
      <c r="P17" s="92"/>
      <c r="Q17" s="41"/>
      <c r="R17" s="71"/>
      <c r="S17" s="92"/>
      <c r="T17" s="41"/>
      <c r="U17" s="71"/>
      <c r="V17" s="92"/>
      <c r="W17" s="41"/>
      <c r="X17" s="71"/>
      <c r="Y17" s="92"/>
      <c r="Z17" s="41"/>
      <c r="AA17" s="71"/>
      <c r="AB17" s="92"/>
      <c r="AC17" s="41"/>
      <c r="AD17" s="71"/>
      <c r="AE17" s="147"/>
      <c r="AF17" s="41"/>
      <c r="AG17" s="86"/>
      <c r="AH17" s="91"/>
      <c r="AI17" s="86"/>
      <c r="AJ17" s="91"/>
      <c r="AK17" s="86"/>
      <c r="AL17" s="91"/>
      <c r="AM17" s="86"/>
      <c r="AN17" s="52"/>
      <c r="AO17" s="86"/>
      <c r="AP17" s="142"/>
      <c r="AQ17" s="145"/>
      <c r="AR17" s="153"/>
      <c r="AS17" s="140"/>
      <c r="AT17" s="83"/>
      <c r="AU17" s="84"/>
      <c r="AV17" s="14"/>
    </row>
    <row r="18" spans="1:48">
      <c r="A18" s="187"/>
      <c r="B18" s="187"/>
      <c r="C18" s="7"/>
      <c r="D18" s="64"/>
      <c r="E18" s="3"/>
      <c r="F18" s="45"/>
      <c r="G18" s="92"/>
      <c r="H18" s="92"/>
      <c r="I18" s="92"/>
      <c r="J18" s="92"/>
      <c r="K18" s="41"/>
      <c r="L18" s="67"/>
      <c r="M18" s="92"/>
      <c r="N18" s="41"/>
      <c r="O18" s="71"/>
      <c r="P18" s="92"/>
      <c r="Q18" s="41"/>
      <c r="R18" s="71"/>
      <c r="S18" s="92"/>
      <c r="T18" s="41"/>
      <c r="U18" s="71"/>
      <c r="V18" s="92"/>
      <c r="W18" s="41"/>
      <c r="X18" s="71"/>
      <c r="Y18" s="92"/>
      <c r="Z18" s="41"/>
      <c r="AA18" s="71"/>
      <c r="AB18" s="92"/>
      <c r="AC18" s="41"/>
      <c r="AD18" s="71"/>
      <c r="AE18" s="147"/>
      <c r="AF18" s="41"/>
      <c r="AG18" s="86"/>
      <c r="AH18" s="91"/>
      <c r="AI18" s="86"/>
      <c r="AJ18" s="91"/>
      <c r="AK18" s="86"/>
      <c r="AL18" s="91"/>
      <c r="AM18" s="86"/>
      <c r="AN18" s="52"/>
      <c r="AO18" s="86"/>
      <c r="AP18" s="142"/>
      <c r="AQ18" s="145"/>
      <c r="AR18" s="153"/>
      <c r="AS18" s="140"/>
      <c r="AT18" s="83"/>
      <c r="AU18" s="84"/>
      <c r="AV18" s="14"/>
    </row>
    <row r="19" spans="1:48">
      <c r="A19" s="188"/>
      <c r="B19" s="188"/>
      <c r="C19" s="7"/>
      <c r="D19" s="64"/>
      <c r="E19" s="3"/>
      <c r="F19" s="45"/>
      <c r="G19" s="92"/>
      <c r="H19" s="92"/>
      <c r="I19" s="92"/>
      <c r="J19" s="92"/>
      <c r="K19" s="41"/>
      <c r="L19" s="67"/>
      <c r="M19" s="92"/>
      <c r="N19" s="41"/>
      <c r="O19" s="71"/>
      <c r="P19" s="92"/>
      <c r="Q19" s="41"/>
      <c r="R19" s="71"/>
      <c r="S19" s="92"/>
      <c r="T19" s="41"/>
      <c r="U19" s="71"/>
      <c r="V19" s="92"/>
      <c r="W19" s="41"/>
      <c r="X19" s="71"/>
      <c r="Y19" s="92"/>
      <c r="Z19" s="41"/>
      <c r="AA19" s="71"/>
      <c r="AB19" s="92"/>
      <c r="AC19" s="41"/>
      <c r="AD19" s="71"/>
      <c r="AE19" s="147"/>
      <c r="AF19" s="41"/>
      <c r="AG19" s="86"/>
      <c r="AH19" s="91"/>
      <c r="AI19" s="86"/>
      <c r="AJ19" s="91"/>
      <c r="AK19" s="86"/>
      <c r="AL19" s="91"/>
      <c r="AM19" s="86"/>
      <c r="AN19" s="52"/>
      <c r="AO19" s="86"/>
      <c r="AP19" s="142"/>
      <c r="AQ19" s="145"/>
      <c r="AR19" s="153"/>
      <c r="AS19" s="140"/>
      <c r="AT19" s="83"/>
      <c r="AU19" s="84"/>
      <c r="AV19" s="14"/>
    </row>
    <row r="20" spans="1:48">
      <c r="A20" s="195"/>
      <c r="B20" s="195"/>
      <c r="C20" s="162"/>
      <c r="D20" s="64"/>
      <c r="E20" s="3"/>
      <c r="F20" s="45"/>
      <c r="G20" s="92"/>
      <c r="H20" s="92"/>
      <c r="I20" s="92"/>
      <c r="J20" s="92"/>
      <c r="K20" s="41"/>
      <c r="L20" s="67"/>
      <c r="M20" s="92"/>
      <c r="N20" s="41"/>
      <c r="O20" s="71"/>
      <c r="P20" s="92"/>
      <c r="Q20" s="41"/>
      <c r="R20" s="71"/>
      <c r="S20" s="92"/>
      <c r="T20" s="41"/>
      <c r="U20" s="71"/>
      <c r="V20" s="92"/>
      <c r="W20" s="41"/>
      <c r="X20" s="71"/>
      <c r="Y20" s="92"/>
      <c r="Z20" s="41"/>
      <c r="AA20" s="71"/>
      <c r="AB20" s="92"/>
      <c r="AC20" s="41"/>
      <c r="AD20" s="71"/>
      <c r="AE20" s="147"/>
      <c r="AF20" s="41"/>
      <c r="AG20" s="86"/>
      <c r="AH20" s="91"/>
      <c r="AI20" s="86"/>
      <c r="AJ20" s="91"/>
      <c r="AK20" s="86"/>
      <c r="AL20" s="91"/>
      <c r="AM20" s="86"/>
      <c r="AN20" s="52"/>
      <c r="AO20" s="86"/>
      <c r="AP20" s="142"/>
      <c r="AQ20" s="145"/>
      <c r="AR20" s="153"/>
      <c r="AS20" s="140"/>
      <c r="AT20" s="83"/>
      <c r="AU20" s="84"/>
      <c r="AV20" s="14"/>
    </row>
    <row r="21" spans="1:48">
      <c r="A21" s="196"/>
      <c r="B21" s="196"/>
      <c r="C21" s="162"/>
      <c r="D21" s="64"/>
      <c r="E21" s="3"/>
      <c r="F21" s="45"/>
      <c r="G21" s="92"/>
      <c r="H21" s="92"/>
      <c r="I21" s="92"/>
      <c r="J21" s="93"/>
      <c r="K21" s="41"/>
      <c r="L21" s="67"/>
      <c r="M21" s="93"/>
      <c r="N21" s="41"/>
      <c r="O21" s="71"/>
      <c r="P21" s="93"/>
      <c r="Q21" s="41"/>
      <c r="R21" s="71"/>
      <c r="S21" s="93"/>
      <c r="T21" s="41"/>
      <c r="U21" s="71"/>
      <c r="V21" s="93"/>
      <c r="W21" s="41"/>
      <c r="X21" s="71"/>
      <c r="Y21" s="93"/>
      <c r="Z21" s="41"/>
      <c r="AA21" s="71"/>
      <c r="AB21" s="93"/>
      <c r="AC21" s="41"/>
      <c r="AD21" s="71"/>
      <c r="AE21" s="147"/>
      <c r="AF21" s="41"/>
      <c r="AG21" s="86"/>
      <c r="AH21" s="91"/>
      <c r="AI21" s="86"/>
      <c r="AJ21" s="91"/>
      <c r="AK21" s="86"/>
      <c r="AL21" s="91"/>
      <c r="AM21" s="86"/>
      <c r="AN21" s="52"/>
      <c r="AO21" s="86"/>
      <c r="AP21" s="142"/>
      <c r="AQ21" s="145"/>
      <c r="AR21" s="153"/>
      <c r="AS21" s="140"/>
      <c r="AT21" s="83"/>
      <c r="AU21" s="84"/>
      <c r="AV21" s="14"/>
    </row>
    <row r="22" spans="1:48">
      <c r="A22" s="197"/>
      <c r="B22" s="197"/>
      <c r="C22" s="162"/>
      <c r="D22" s="64"/>
      <c r="E22" s="3"/>
      <c r="F22" s="45"/>
      <c r="G22" s="92"/>
      <c r="H22" s="92"/>
      <c r="I22" s="92"/>
      <c r="J22" s="92"/>
      <c r="K22" s="41"/>
      <c r="L22" s="67"/>
      <c r="M22" s="92"/>
      <c r="N22" s="41"/>
      <c r="O22" s="71"/>
      <c r="P22" s="92"/>
      <c r="Q22" s="41"/>
      <c r="R22" s="71"/>
      <c r="S22" s="92"/>
      <c r="T22" s="41"/>
      <c r="U22" s="71"/>
      <c r="V22" s="92"/>
      <c r="W22" s="41"/>
      <c r="X22" s="71"/>
      <c r="Y22" s="92"/>
      <c r="Z22" s="41"/>
      <c r="AA22" s="71"/>
      <c r="AB22" s="92"/>
      <c r="AC22" s="41"/>
      <c r="AD22" s="71"/>
      <c r="AE22" s="147"/>
      <c r="AF22" s="41"/>
      <c r="AG22" s="86"/>
      <c r="AH22" s="91"/>
      <c r="AI22" s="86"/>
      <c r="AJ22" s="91"/>
      <c r="AK22" s="86"/>
      <c r="AL22" s="91"/>
      <c r="AM22" s="86"/>
      <c r="AN22" s="52"/>
      <c r="AO22" s="86"/>
      <c r="AP22" s="142"/>
      <c r="AQ22" s="145"/>
      <c r="AR22" s="153"/>
      <c r="AS22" s="140"/>
      <c r="AT22" s="83"/>
      <c r="AU22" s="84"/>
      <c r="AV22" s="14"/>
    </row>
    <row r="23" spans="1:48">
      <c r="A23" s="183"/>
      <c r="B23" s="183"/>
      <c r="C23" s="7"/>
      <c r="D23" s="64"/>
      <c r="E23" s="3"/>
      <c r="F23" s="45"/>
      <c r="G23" s="92"/>
      <c r="H23" s="92"/>
      <c r="I23" s="92"/>
      <c r="J23" s="92"/>
      <c r="K23" s="41"/>
      <c r="L23" s="67"/>
      <c r="M23" s="92"/>
      <c r="N23" s="41"/>
      <c r="O23" s="71"/>
      <c r="P23" s="92"/>
      <c r="Q23" s="41"/>
      <c r="R23" s="71"/>
      <c r="S23" s="92"/>
      <c r="T23" s="41"/>
      <c r="U23" s="71"/>
      <c r="V23" s="92"/>
      <c r="W23" s="41"/>
      <c r="X23" s="71"/>
      <c r="Y23" s="92"/>
      <c r="Z23" s="41"/>
      <c r="AA23" s="71"/>
      <c r="AB23" s="92"/>
      <c r="AC23" s="41"/>
      <c r="AD23" s="71"/>
      <c r="AE23" s="147"/>
      <c r="AF23" s="41"/>
      <c r="AG23" s="86"/>
      <c r="AH23" s="91"/>
      <c r="AI23" s="86"/>
      <c r="AJ23" s="91"/>
      <c r="AK23" s="86"/>
      <c r="AL23" s="91"/>
      <c r="AM23" s="86"/>
      <c r="AN23" s="52"/>
      <c r="AO23" s="86"/>
      <c r="AP23" s="142"/>
      <c r="AQ23" s="145"/>
      <c r="AR23" s="153"/>
      <c r="AS23" s="140"/>
      <c r="AT23" s="83"/>
      <c r="AU23" s="84"/>
      <c r="AV23" s="14"/>
    </row>
    <row r="24" spans="1:48">
      <c r="A24" s="183"/>
      <c r="B24" s="183"/>
      <c r="C24" s="7"/>
      <c r="D24" s="64"/>
      <c r="E24" s="3"/>
      <c r="F24" s="45"/>
      <c r="G24" s="92"/>
      <c r="H24" s="92"/>
      <c r="I24" s="92"/>
      <c r="J24" s="92"/>
      <c r="K24" s="41"/>
      <c r="L24" s="67"/>
      <c r="M24" s="92"/>
      <c r="N24" s="41"/>
      <c r="O24" s="71"/>
      <c r="P24" s="92"/>
      <c r="Q24" s="41"/>
      <c r="R24" s="71"/>
      <c r="S24" s="92"/>
      <c r="T24" s="41"/>
      <c r="U24" s="71"/>
      <c r="V24" s="92"/>
      <c r="W24" s="41"/>
      <c r="X24" s="71"/>
      <c r="Y24" s="92"/>
      <c r="Z24" s="41"/>
      <c r="AA24" s="71"/>
      <c r="AB24" s="92"/>
      <c r="AC24" s="41"/>
      <c r="AD24" s="71"/>
      <c r="AE24" s="147"/>
      <c r="AF24" s="41"/>
      <c r="AG24" s="86"/>
      <c r="AH24" s="91"/>
      <c r="AI24" s="86"/>
      <c r="AJ24" s="91"/>
      <c r="AK24" s="86"/>
      <c r="AL24" s="91"/>
      <c r="AM24" s="86"/>
      <c r="AN24" s="52"/>
      <c r="AO24" s="86"/>
      <c r="AP24" s="142"/>
      <c r="AQ24" s="145"/>
      <c r="AR24" s="153"/>
      <c r="AS24" s="140"/>
      <c r="AT24" s="83"/>
      <c r="AU24" s="84"/>
      <c r="AV24" s="14"/>
    </row>
    <row r="25" spans="1:48">
      <c r="A25" s="183"/>
      <c r="B25" s="183"/>
      <c r="C25" s="16"/>
      <c r="D25" s="64"/>
      <c r="E25" s="3"/>
      <c r="F25" s="45"/>
      <c r="G25" s="92"/>
      <c r="H25" s="92"/>
      <c r="I25" s="92"/>
      <c r="J25" s="92"/>
      <c r="K25" s="41"/>
      <c r="L25" s="67"/>
      <c r="M25" s="92"/>
      <c r="N25" s="41"/>
      <c r="O25" s="71"/>
      <c r="P25" s="92"/>
      <c r="Q25" s="41"/>
      <c r="R25" s="71"/>
      <c r="S25" s="92"/>
      <c r="T25" s="41"/>
      <c r="U25" s="71"/>
      <c r="V25" s="92"/>
      <c r="W25" s="41"/>
      <c r="X25" s="71"/>
      <c r="Y25" s="92"/>
      <c r="Z25" s="41"/>
      <c r="AA25" s="71"/>
      <c r="AB25" s="92"/>
      <c r="AC25" s="41"/>
      <c r="AD25" s="71"/>
      <c r="AE25" s="147"/>
      <c r="AF25" s="41"/>
      <c r="AG25" s="86"/>
      <c r="AH25" s="91"/>
      <c r="AI25" s="86"/>
      <c r="AJ25" s="91"/>
      <c r="AK25" s="86"/>
      <c r="AL25" s="91"/>
      <c r="AM25" s="86"/>
      <c r="AN25" s="52"/>
      <c r="AO25" s="86"/>
      <c r="AP25" s="142"/>
      <c r="AQ25" s="145"/>
      <c r="AR25" s="153"/>
      <c r="AS25" s="140"/>
      <c r="AT25" s="83"/>
      <c r="AU25" s="84"/>
      <c r="AV25" s="14"/>
    </row>
    <row r="26" spans="1:48">
      <c r="A26" s="183"/>
      <c r="B26" s="183"/>
      <c r="C26" s="17"/>
      <c r="D26" s="65"/>
      <c r="E26" s="3"/>
      <c r="F26" s="45"/>
      <c r="G26" s="94"/>
      <c r="H26" s="94"/>
      <c r="I26" s="95"/>
      <c r="J26" s="94"/>
      <c r="K26" s="41"/>
      <c r="L26" s="68"/>
      <c r="M26" s="94"/>
      <c r="N26" s="41"/>
      <c r="O26" s="72"/>
      <c r="P26" s="94"/>
      <c r="Q26" s="41"/>
      <c r="R26" s="72"/>
      <c r="S26" s="94"/>
      <c r="T26" s="41"/>
      <c r="U26" s="76"/>
      <c r="V26" s="94"/>
      <c r="W26" s="41"/>
      <c r="X26" s="76"/>
      <c r="Y26" s="94"/>
      <c r="Z26" s="41"/>
      <c r="AA26" s="76"/>
      <c r="AB26" s="94"/>
      <c r="AC26" s="41"/>
      <c r="AD26" s="76"/>
      <c r="AE26" s="148"/>
      <c r="AF26" s="41"/>
      <c r="AG26" s="86"/>
      <c r="AH26" s="91"/>
      <c r="AI26" s="86"/>
      <c r="AJ26" s="91"/>
      <c r="AK26" s="86"/>
      <c r="AL26" s="91"/>
      <c r="AM26" s="86"/>
      <c r="AN26" s="52"/>
      <c r="AO26" s="86"/>
      <c r="AP26" s="142"/>
      <c r="AQ26" s="145"/>
      <c r="AR26" s="153"/>
      <c r="AS26" s="140"/>
      <c r="AT26" s="83"/>
      <c r="AU26" s="84"/>
      <c r="AV26" s="14"/>
    </row>
    <row r="27" spans="1:48">
      <c r="A27" s="183"/>
      <c r="B27" s="183"/>
      <c r="C27" s="17"/>
      <c r="D27" s="65"/>
      <c r="E27" s="3"/>
      <c r="F27" s="45"/>
      <c r="G27" s="94"/>
      <c r="H27" s="94"/>
      <c r="I27" s="95"/>
      <c r="J27" s="94"/>
      <c r="K27" s="41"/>
      <c r="L27" s="68"/>
      <c r="M27" s="94"/>
      <c r="N27" s="41"/>
      <c r="O27" s="72"/>
      <c r="P27" s="94"/>
      <c r="Q27" s="41"/>
      <c r="R27" s="72"/>
      <c r="S27" s="94"/>
      <c r="T27" s="41"/>
      <c r="U27" s="76"/>
      <c r="V27" s="94"/>
      <c r="W27" s="41"/>
      <c r="X27" s="76"/>
      <c r="Y27" s="94"/>
      <c r="Z27" s="41"/>
      <c r="AA27" s="76"/>
      <c r="AB27" s="94"/>
      <c r="AC27" s="41"/>
      <c r="AD27" s="76"/>
      <c r="AE27" s="148"/>
      <c r="AF27" s="41"/>
      <c r="AG27" s="86"/>
      <c r="AH27" s="91"/>
      <c r="AI27" s="86"/>
      <c r="AJ27" s="91"/>
      <c r="AK27" s="86"/>
      <c r="AL27" s="91"/>
      <c r="AM27" s="86"/>
      <c r="AN27" s="52"/>
      <c r="AO27" s="86"/>
      <c r="AP27" s="142"/>
      <c r="AQ27" s="145"/>
      <c r="AR27" s="153"/>
      <c r="AS27" s="140"/>
      <c r="AT27" s="83"/>
      <c r="AU27" s="84"/>
      <c r="AV27" s="14"/>
    </row>
    <row r="28" spans="1:48">
      <c r="A28" s="183"/>
      <c r="B28" s="183"/>
      <c r="C28" s="17"/>
      <c r="D28" s="65"/>
      <c r="E28" s="3"/>
      <c r="F28" s="45"/>
      <c r="G28" s="94"/>
      <c r="H28" s="94"/>
      <c r="I28" s="95"/>
      <c r="J28" s="94"/>
      <c r="K28" s="41"/>
      <c r="L28" s="68"/>
      <c r="M28" s="94"/>
      <c r="N28" s="41"/>
      <c r="O28" s="72"/>
      <c r="P28" s="94"/>
      <c r="Q28" s="41"/>
      <c r="R28" s="76"/>
      <c r="S28" s="94"/>
      <c r="T28" s="41"/>
      <c r="U28" s="70"/>
      <c r="V28" s="94"/>
      <c r="W28" s="41"/>
      <c r="X28" s="70"/>
      <c r="Y28" s="94"/>
      <c r="Z28" s="41"/>
      <c r="AA28" s="70"/>
      <c r="AB28" s="94"/>
      <c r="AC28" s="41"/>
      <c r="AD28" s="70"/>
      <c r="AE28" s="135"/>
      <c r="AF28" s="41"/>
      <c r="AG28" s="86"/>
      <c r="AH28" s="91"/>
      <c r="AI28" s="86"/>
      <c r="AJ28" s="91"/>
      <c r="AK28" s="86"/>
      <c r="AL28" s="91"/>
      <c r="AM28" s="86"/>
      <c r="AN28" s="52"/>
      <c r="AO28" s="86"/>
      <c r="AP28" s="142"/>
      <c r="AQ28" s="145"/>
      <c r="AR28" s="153"/>
      <c r="AS28" s="140"/>
      <c r="AT28" s="83"/>
      <c r="AU28" s="84"/>
      <c r="AV28" s="14"/>
    </row>
    <row r="29" spans="1:48">
      <c r="A29" s="183"/>
      <c r="B29" s="183"/>
      <c r="C29" s="17"/>
      <c r="D29" s="65"/>
      <c r="E29" s="3"/>
      <c r="F29" s="45"/>
      <c r="G29" s="94"/>
      <c r="H29" s="94"/>
      <c r="I29" s="95"/>
      <c r="J29" s="94"/>
      <c r="K29" s="41"/>
      <c r="L29" s="68"/>
      <c r="M29" s="94"/>
      <c r="N29" s="41"/>
      <c r="O29" s="72"/>
      <c r="P29" s="94"/>
      <c r="Q29" s="41"/>
      <c r="R29" s="72"/>
      <c r="S29" s="94"/>
      <c r="T29" s="41"/>
      <c r="U29" s="72"/>
      <c r="V29" s="94"/>
      <c r="W29" s="41"/>
      <c r="X29" s="72"/>
      <c r="Y29" s="94"/>
      <c r="Z29" s="41"/>
      <c r="AA29" s="72"/>
      <c r="AB29" s="94"/>
      <c r="AC29" s="41"/>
      <c r="AD29" s="72"/>
      <c r="AE29" s="149"/>
      <c r="AF29" s="41"/>
      <c r="AG29" s="86"/>
      <c r="AH29" s="91"/>
      <c r="AI29" s="86"/>
      <c r="AJ29" s="91"/>
      <c r="AK29" s="86"/>
      <c r="AL29" s="91"/>
      <c r="AM29" s="86"/>
      <c r="AN29" s="52"/>
      <c r="AO29" s="86"/>
      <c r="AP29" s="142"/>
      <c r="AQ29" s="145"/>
      <c r="AR29" s="153"/>
      <c r="AS29" s="140"/>
      <c r="AT29" s="83"/>
      <c r="AU29" s="84"/>
      <c r="AV29" s="14"/>
    </row>
    <row r="30" spans="1:48">
      <c r="A30" s="183"/>
      <c r="B30" s="183"/>
      <c r="C30" s="17"/>
      <c r="D30" s="64"/>
      <c r="E30" s="3"/>
      <c r="F30" s="45"/>
      <c r="G30" s="94"/>
      <c r="H30" s="94"/>
      <c r="I30" s="96"/>
      <c r="J30" s="97"/>
      <c r="K30" s="41"/>
      <c r="L30" s="68"/>
      <c r="M30" s="97"/>
      <c r="N30" s="41"/>
      <c r="O30" s="72"/>
      <c r="P30" s="97"/>
      <c r="Q30" s="41"/>
      <c r="R30" s="72"/>
      <c r="S30" s="97"/>
      <c r="T30" s="41"/>
      <c r="U30" s="73"/>
      <c r="V30" s="97"/>
      <c r="W30" s="41"/>
      <c r="X30" s="73"/>
      <c r="Y30" s="97"/>
      <c r="Z30" s="41"/>
      <c r="AA30" s="73"/>
      <c r="AB30" s="97"/>
      <c r="AC30" s="41"/>
      <c r="AD30" s="73"/>
      <c r="AE30" s="150"/>
      <c r="AF30" s="41"/>
      <c r="AG30" s="86"/>
      <c r="AH30" s="91"/>
      <c r="AI30" s="86"/>
      <c r="AJ30" s="91"/>
      <c r="AK30" s="86"/>
      <c r="AL30" s="91"/>
      <c r="AM30" s="86"/>
      <c r="AN30" s="52"/>
      <c r="AO30" s="86"/>
      <c r="AP30" s="142"/>
      <c r="AQ30" s="145"/>
      <c r="AR30" s="153"/>
      <c r="AS30" s="140"/>
      <c r="AT30" s="83"/>
      <c r="AU30" s="84"/>
      <c r="AV30" s="14"/>
    </row>
    <row r="31" spans="1:48">
      <c r="A31" s="183"/>
      <c r="B31" s="183"/>
      <c r="C31" s="17"/>
      <c r="D31" s="64"/>
      <c r="E31" s="3"/>
      <c r="F31" s="45"/>
      <c r="G31" s="94"/>
      <c r="H31" s="94"/>
      <c r="I31" s="96"/>
      <c r="J31" s="97"/>
      <c r="K31" s="41"/>
      <c r="L31" s="68"/>
      <c r="M31" s="97"/>
      <c r="N31" s="41"/>
      <c r="O31" s="72"/>
      <c r="P31" s="97"/>
      <c r="Q31" s="41"/>
      <c r="R31" s="72"/>
      <c r="S31" s="97"/>
      <c r="T31" s="41"/>
      <c r="U31" s="73"/>
      <c r="V31" s="97"/>
      <c r="W31" s="41"/>
      <c r="X31" s="73"/>
      <c r="Y31" s="97"/>
      <c r="Z31" s="41"/>
      <c r="AA31" s="73"/>
      <c r="AB31" s="97"/>
      <c r="AC31" s="41"/>
      <c r="AD31" s="73"/>
      <c r="AE31" s="150"/>
      <c r="AF31" s="41"/>
      <c r="AG31" s="86"/>
      <c r="AH31" s="91"/>
      <c r="AI31" s="86"/>
      <c r="AJ31" s="91"/>
      <c r="AK31" s="86"/>
      <c r="AL31" s="91"/>
      <c r="AM31" s="86"/>
      <c r="AN31" s="52"/>
      <c r="AO31" s="86"/>
      <c r="AP31" s="142"/>
      <c r="AQ31" s="145"/>
      <c r="AR31" s="153"/>
      <c r="AS31" s="140"/>
      <c r="AT31" s="83"/>
      <c r="AU31" s="84"/>
      <c r="AV31" s="14"/>
    </row>
    <row r="32" spans="1:48">
      <c r="A32" s="183"/>
      <c r="B32" s="183"/>
      <c r="C32" s="17"/>
      <c r="D32" s="64"/>
      <c r="E32" s="3"/>
      <c r="F32" s="45"/>
      <c r="G32" s="97"/>
      <c r="H32" s="97"/>
      <c r="I32" s="96"/>
      <c r="J32" s="97"/>
      <c r="K32" s="41"/>
      <c r="L32" s="68"/>
      <c r="M32" s="97"/>
      <c r="N32" s="41"/>
      <c r="O32" s="73"/>
      <c r="P32" s="97"/>
      <c r="Q32" s="41"/>
      <c r="R32" s="74"/>
      <c r="S32" s="97"/>
      <c r="T32" s="41"/>
      <c r="U32" s="74"/>
      <c r="V32" s="97"/>
      <c r="W32" s="41"/>
      <c r="X32" s="74"/>
      <c r="Y32" s="97"/>
      <c r="Z32" s="41"/>
      <c r="AA32" s="74"/>
      <c r="AB32" s="97"/>
      <c r="AC32" s="41"/>
      <c r="AD32" s="74"/>
      <c r="AE32" s="151"/>
      <c r="AF32" s="41"/>
      <c r="AG32" s="87"/>
      <c r="AH32" s="91"/>
      <c r="AI32" s="87"/>
      <c r="AJ32" s="91"/>
      <c r="AK32" s="87"/>
      <c r="AL32" s="91"/>
      <c r="AM32" s="87"/>
      <c r="AN32" s="14"/>
      <c r="AO32" s="87"/>
      <c r="AP32" s="143"/>
      <c r="AQ32" s="146"/>
      <c r="AR32" s="154"/>
      <c r="AS32" s="140"/>
      <c r="AT32" s="83"/>
      <c r="AU32" s="84"/>
      <c r="AV32" s="14"/>
    </row>
    <row r="33" spans="1:48">
      <c r="A33" s="183"/>
      <c r="B33" s="183"/>
      <c r="C33" s="17"/>
      <c r="D33" s="64"/>
      <c r="E33" s="3"/>
      <c r="F33" s="45"/>
      <c r="G33" s="97"/>
      <c r="H33" s="97"/>
      <c r="I33" s="96"/>
      <c r="J33" s="97"/>
      <c r="K33" s="41"/>
      <c r="L33" s="68"/>
      <c r="M33" s="97"/>
      <c r="N33" s="41"/>
      <c r="O33" s="74"/>
      <c r="P33" s="97"/>
      <c r="Q33" s="41"/>
      <c r="R33" s="74"/>
      <c r="S33" s="97"/>
      <c r="T33" s="41"/>
      <c r="U33" s="74"/>
      <c r="V33" s="97"/>
      <c r="W33" s="41"/>
      <c r="X33" s="74"/>
      <c r="Y33" s="97"/>
      <c r="Z33" s="41"/>
      <c r="AA33" s="74"/>
      <c r="AB33" s="97"/>
      <c r="AC33" s="41"/>
      <c r="AD33" s="74"/>
      <c r="AE33" s="151"/>
      <c r="AF33" s="41"/>
      <c r="AG33" s="87"/>
      <c r="AH33" s="91"/>
      <c r="AI33" s="87"/>
      <c r="AJ33" s="91"/>
      <c r="AK33" s="87"/>
      <c r="AL33" s="91"/>
      <c r="AM33" s="87"/>
      <c r="AN33" s="14"/>
      <c r="AO33" s="87"/>
      <c r="AP33" s="143"/>
      <c r="AQ33" s="146"/>
      <c r="AR33" s="154"/>
      <c r="AS33" s="140"/>
      <c r="AT33" s="83"/>
      <c r="AU33" s="84"/>
      <c r="AV33" s="14"/>
    </row>
    <row r="34" spans="1:48">
      <c r="A34" s="183"/>
      <c r="B34" s="183"/>
      <c r="C34" s="17"/>
      <c r="D34" s="64"/>
      <c r="E34" s="3"/>
      <c r="F34" s="45"/>
      <c r="G34" s="97"/>
      <c r="H34" s="97"/>
      <c r="I34" s="96"/>
      <c r="J34" s="97"/>
      <c r="K34" s="41"/>
      <c r="L34" s="68"/>
      <c r="M34" s="97"/>
      <c r="N34" s="41"/>
      <c r="O34" s="74"/>
      <c r="P34" s="97"/>
      <c r="Q34" s="41"/>
      <c r="R34" s="74"/>
      <c r="S34" s="97"/>
      <c r="T34" s="41"/>
      <c r="U34" s="73"/>
      <c r="V34" s="97"/>
      <c r="W34" s="41"/>
      <c r="X34" s="73"/>
      <c r="Y34" s="97"/>
      <c r="Z34" s="41"/>
      <c r="AA34" s="73"/>
      <c r="AB34" s="97"/>
      <c r="AC34" s="41"/>
      <c r="AD34" s="73"/>
      <c r="AE34" s="150"/>
      <c r="AF34" s="41"/>
      <c r="AG34" s="87"/>
      <c r="AH34" s="91"/>
      <c r="AI34" s="87"/>
      <c r="AJ34" s="91"/>
      <c r="AK34" s="87"/>
      <c r="AL34" s="91"/>
      <c r="AM34" s="87"/>
      <c r="AN34" s="14"/>
      <c r="AO34" s="87"/>
      <c r="AP34" s="143"/>
      <c r="AQ34" s="146"/>
      <c r="AR34" s="154"/>
      <c r="AS34" s="140"/>
      <c r="AT34" s="83"/>
      <c r="AU34" s="84"/>
      <c r="AV34" s="14"/>
    </row>
    <row r="35" spans="1:48">
      <c r="A35" s="183"/>
      <c r="B35" s="183"/>
      <c r="C35" s="17"/>
      <c r="D35" s="64"/>
      <c r="E35" s="3"/>
      <c r="F35" s="45"/>
      <c r="G35" s="97"/>
      <c r="H35" s="97"/>
      <c r="I35" s="96"/>
      <c r="J35" s="97"/>
      <c r="K35" s="41"/>
      <c r="L35" s="68"/>
      <c r="M35" s="97"/>
      <c r="N35" s="41"/>
      <c r="O35" s="74"/>
      <c r="P35" s="97"/>
      <c r="Q35" s="41"/>
      <c r="R35" s="74"/>
      <c r="S35" s="97"/>
      <c r="T35" s="41"/>
      <c r="U35" s="73"/>
      <c r="V35" s="97"/>
      <c r="W35" s="41"/>
      <c r="X35" s="73"/>
      <c r="Y35" s="97"/>
      <c r="Z35" s="41"/>
      <c r="AA35" s="73"/>
      <c r="AB35" s="97"/>
      <c r="AC35" s="41"/>
      <c r="AD35" s="73"/>
      <c r="AE35" s="150"/>
      <c r="AF35" s="41"/>
      <c r="AG35" s="87"/>
      <c r="AH35" s="91"/>
      <c r="AI35" s="87"/>
      <c r="AJ35" s="91"/>
      <c r="AK35" s="87"/>
      <c r="AL35" s="91"/>
      <c r="AM35" s="87"/>
      <c r="AN35" s="14"/>
      <c r="AO35" s="87"/>
      <c r="AP35" s="143"/>
      <c r="AQ35" s="146"/>
      <c r="AR35" s="154"/>
      <c r="AS35" s="140"/>
      <c r="AT35" s="83"/>
      <c r="AU35" s="84"/>
      <c r="AV35" s="14"/>
    </row>
    <row r="36" spans="1:48">
      <c r="A36" s="183"/>
      <c r="B36" s="183"/>
      <c r="C36" s="17"/>
      <c r="D36" s="64"/>
      <c r="E36" s="3"/>
      <c r="F36" s="45"/>
      <c r="G36" s="97"/>
      <c r="H36" s="97"/>
      <c r="I36" s="96"/>
      <c r="J36" s="97"/>
      <c r="K36" s="41"/>
      <c r="L36" s="68"/>
      <c r="M36" s="97"/>
      <c r="N36" s="41"/>
      <c r="O36" s="74"/>
      <c r="P36" s="97"/>
      <c r="Q36" s="41"/>
      <c r="R36" s="74"/>
      <c r="S36" s="97"/>
      <c r="T36" s="41"/>
      <c r="U36" s="73"/>
      <c r="V36" s="97"/>
      <c r="W36" s="41"/>
      <c r="X36" s="73"/>
      <c r="Y36" s="97"/>
      <c r="Z36" s="41"/>
      <c r="AA36" s="73"/>
      <c r="AB36" s="97"/>
      <c r="AC36" s="41"/>
      <c r="AD36" s="73"/>
      <c r="AE36" s="150"/>
      <c r="AF36" s="41"/>
      <c r="AG36" s="87"/>
      <c r="AH36" s="91"/>
      <c r="AI36" s="87"/>
      <c r="AJ36" s="91"/>
      <c r="AK36" s="87"/>
      <c r="AL36" s="91"/>
      <c r="AM36" s="87"/>
      <c r="AN36" s="14"/>
      <c r="AO36" s="87"/>
      <c r="AP36" s="143"/>
      <c r="AQ36" s="146"/>
      <c r="AR36" s="154"/>
      <c r="AS36" s="140"/>
      <c r="AT36" s="83"/>
      <c r="AU36" s="84"/>
      <c r="AV36" s="14"/>
    </row>
    <row r="37" spans="1:48">
      <c r="A37" s="183"/>
      <c r="B37" s="183"/>
      <c r="C37" s="19"/>
      <c r="D37" s="66"/>
      <c r="E37" s="3"/>
      <c r="F37" s="139"/>
      <c r="G37" s="98"/>
      <c r="H37" s="98"/>
      <c r="I37" s="99"/>
      <c r="J37" s="98"/>
      <c r="K37" s="41"/>
      <c r="L37" s="69"/>
      <c r="M37" s="98"/>
      <c r="N37" s="41"/>
      <c r="O37" s="75"/>
      <c r="P37" s="98"/>
      <c r="Q37" s="41"/>
      <c r="R37" s="77"/>
      <c r="S37" s="98"/>
      <c r="T37" s="41"/>
      <c r="U37" s="75"/>
      <c r="V37" s="98"/>
      <c r="W37" s="41"/>
      <c r="X37" s="75"/>
      <c r="Y37" s="98"/>
      <c r="Z37" s="41"/>
      <c r="AA37" s="75"/>
      <c r="AB37" s="98"/>
      <c r="AC37" s="41"/>
      <c r="AD37" s="75"/>
      <c r="AE37" s="152"/>
      <c r="AF37" s="41"/>
      <c r="AG37" s="87"/>
      <c r="AH37" s="91"/>
      <c r="AI37" s="87"/>
      <c r="AJ37" s="91"/>
      <c r="AK37" s="87"/>
      <c r="AL37" s="91"/>
      <c r="AM37" s="87"/>
      <c r="AN37" s="14"/>
      <c r="AO37" s="87"/>
      <c r="AP37" s="143"/>
      <c r="AQ37" s="146"/>
      <c r="AR37" s="154"/>
      <c r="AS37" s="140"/>
      <c r="AT37" s="83"/>
      <c r="AU37" s="84"/>
      <c r="AV37" s="14"/>
    </row>
    <row r="38" spans="1:48">
      <c r="A38" s="183"/>
      <c r="B38" s="183"/>
      <c r="C38" s="20"/>
      <c r="D38" s="64"/>
      <c r="E38" s="3"/>
      <c r="F38" s="45"/>
      <c r="G38" s="93"/>
      <c r="H38" s="93"/>
      <c r="I38" s="92"/>
      <c r="J38" s="93"/>
      <c r="K38" s="41"/>
      <c r="L38" s="67"/>
      <c r="M38" s="93"/>
      <c r="N38" s="41"/>
      <c r="O38" s="71"/>
      <c r="P38" s="93"/>
      <c r="Q38" s="41"/>
      <c r="R38" s="71"/>
      <c r="S38" s="93"/>
      <c r="T38" s="41"/>
      <c r="U38" s="71"/>
      <c r="V38" s="93"/>
      <c r="W38" s="41"/>
      <c r="X38" s="71"/>
      <c r="Y38" s="93"/>
      <c r="Z38" s="41"/>
      <c r="AA38" s="71"/>
      <c r="AB38" s="93"/>
      <c r="AC38" s="41"/>
      <c r="AD38" s="71"/>
      <c r="AE38" s="147"/>
      <c r="AF38" s="41"/>
      <c r="AG38" s="87"/>
      <c r="AH38" s="91"/>
      <c r="AI38" s="87"/>
      <c r="AJ38" s="91"/>
      <c r="AK38" s="87"/>
      <c r="AL38" s="91"/>
      <c r="AM38" s="87"/>
      <c r="AN38" s="14"/>
      <c r="AO38" s="87"/>
      <c r="AP38" s="143"/>
      <c r="AQ38" s="146"/>
      <c r="AR38" s="154"/>
      <c r="AS38" s="140"/>
      <c r="AT38" s="83"/>
      <c r="AU38" s="84"/>
      <c r="AV38" s="14"/>
    </row>
    <row r="39" spans="1:48">
      <c r="A39" s="183"/>
      <c r="B39" s="183"/>
      <c r="C39" s="20"/>
      <c r="D39" s="64"/>
      <c r="E39" s="3"/>
      <c r="F39" s="45"/>
      <c r="G39" s="93"/>
      <c r="H39" s="93"/>
      <c r="I39" s="92"/>
      <c r="J39" s="93"/>
      <c r="K39" s="41"/>
      <c r="L39" s="67"/>
      <c r="M39" s="93"/>
      <c r="N39" s="41"/>
      <c r="O39" s="71"/>
      <c r="P39" s="93"/>
      <c r="Q39" s="41"/>
      <c r="R39" s="71"/>
      <c r="S39" s="93"/>
      <c r="T39" s="41"/>
      <c r="U39" s="71"/>
      <c r="V39" s="93"/>
      <c r="W39" s="41"/>
      <c r="X39" s="71"/>
      <c r="Y39" s="93"/>
      <c r="Z39" s="41"/>
      <c r="AA39" s="71"/>
      <c r="AB39" s="93"/>
      <c r="AC39" s="41"/>
      <c r="AD39" s="71"/>
      <c r="AE39" s="147"/>
      <c r="AF39" s="41"/>
      <c r="AG39" s="87"/>
      <c r="AH39" s="91"/>
      <c r="AI39" s="87"/>
      <c r="AJ39" s="91"/>
      <c r="AK39" s="87"/>
      <c r="AL39" s="91"/>
      <c r="AM39" s="87"/>
      <c r="AN39" s="14"/>
      <c r="AO39" s="87"/>
      <c r="AP39" s="143"/>
      <c r="AQ39" s="146"/>
      <c r="AR39" s="154"/>
      <c r="AS39" s="140"/>
      <c r="AT39" s="83"/>
      <c r="AU39" s="84"/>
      <c r="AV39" s="14"/>
    </row>
    <row r="40" spans="1:48">
      <c r="A40" s="183"/>
      <c r="B40" s="183"/>
      <c r="C40" s="20"/>
      <c r="D40" s="64"/>
      <c r="E40" s="3"/>
      <c r="F40" s="45"/>
      <c r="G40" s="93"/>
      <c r="H40" s="93"/>
      <c r="I40" s="92"/>
      <c r="J40" s="93"/>
      <c r="K40" s="41"/>
      <c r="L40" s="67"/>
      <c r="M40" s="93"/>
      <c r="N40" s="41"/>
      <c r="O40" s="71"/>
      <c r="P40" s="93"/>
      <c r="Q40" s="41"/>
      <c r="R40" s="71"/>
      <c r="S40" s="93"/>
      <c r="T40" s="41"/>
      <c r="U40" s="71"/>
      <c r="V40" s="93"/>
      <c r="W40" s="41"/>
      <c r="X40" s="71"/>
      <c r="Y40" s="93"/>
      <c r="Z40" s="41"/>
      <c r="AA40" s="71"/>
      <c r="AB40" s="93"/>
      <c r="AC40" s="41"/>
      <c r="AD40" s="71"/>
      <c r="AE40" s="147"/>
      <c r="AF40" s="41"/>
      <c r="AG40" s="87"/>
      <c r="AH40" s="91"/>
      <c r="AI40" s="87"/>
      <c r="AJ40" s="91"/>
      <c r="AK40" s="87"/>
      <c r="AL40" s="91"/>
      <c r="AM40" s="87"/>
      <c r="AN40" s="14"/>
      <c r="AO40" s="87"/>
      <c r="AP40" s="143"/>
      <c r="AQ40" s="146"/>
      <c r="AR40" s="154"/>
      <c r="AS40" s="140"/>
      <c r="AT40" s="83"/>
      <c r="AU40" s="84"/>
      <c r="AV40" s="14"/>
    </row>
    <row r="41" spans="1:48">
      <c r="A41" s="183"/>
      <c r="B41" s="183"/>
      <c r="C41" s="20"/>
      <c r="D41" s="64"/>
      <c r="E41" s="3"/>
      <c r="F41" s="45"/>
      <c r="G41" s="93"/>
      <c r="H41" s="93"/>
      <c r="I41" s="92"/>
      <c r="J41" s="93"/>
      <c r="K41" s="41"/>
      <c r="L41" s="67"/>
      <c r="M41" s="93"/>
      <c r="N41" s="41"/>
      <c r="O41" s="71"/>
      <c r="P41" s="93"/>
      <c r="Q41" s="41"/>
      <c r="R41" s="71"/>
      <c r="S41" s="93"/>
      <c r="T41" s="41"/>
      <c r="U41" s="71"/>
      <c r="V41" s="93"/>
      <c r="W41" s="41"/>
      <c r="X41" s="71"/>
      <c r="Y41" s="93"/>
      <c r="Z41" s="41"/>
      <c r="AA41" s="71"/>
      <c r="AB41" s="93"/>
      <c r="AC41" s="41"/>
      <c r="AD41" s="71"/>
      <c r="AE41" s="147"/>
      <c r="AF41" s="41"/>
      <c r="AG41" s="87"/>
      <c r="AH41" s="91"/>
      <c r="AI41" s="87"/>
      <c r="AJ41" s="91"/>
      <c r="AK41" s="87"/>
      <c r="AL41" s="91"/>
      <c r="AM41" s="87"/>
      <c r="AN41" s="14"/>
      <c r="AO41" s="87"/>
      <c r="AP41" s="143"/>
      <c r="AQ41" s="146"/>
      <c r="AR41" s="154"/>
      <c r="AS41" s="140"/>
      <c r="AT41" s="83"/>
      <c r="AU41" s="84"/>
      <c r="AV41" s="14"/>
    </row>
    <row r="42" spans="1:48">
      <c r="A42" s="183"/>
      <c r="B42" s="183"/>
      <c r="C42" s="20"/>
      <c r="D42" s="64"/>
      <c r="E42" s="3"/>
      <c r="F42" s="45"/>
      <c r="G42" s="93"/>
      <c r="H42" s="93"/>
      <c r="I42" s="92"/>
      <c r="J42" s="93"/>
      <c r="K42" s="41"/>
      <c r="L42" s="67"/>
      <c r="M42" s="93"/>
      <c r="N42" s="41"/>
      <c r="O42" s="71"/>
      <c r="P42" s="93"/>
      <c r="Q42" s="41"/>
      <c r="R42" s="71"/>
      <c r="S42" s="93"/>
      <c r="T42" s="41"/>
      <c r="U42" s="71"/>
      <c r="V42" s="93"/>
      <c r="W42" s="41"/>
      <c r="X42" s="71"/>
      <c r="Y42" s="93"/>
      <c r="Z42" s="41"/>
      <c r="AA42" s="71"/>
      <c r="AB42" s="93"/>
      <c r="AC42" s="41"/>
      <c r="AD42" s="71"/>
      <c r="AE42" s="147"/>
      <c r="AF42" s="41"/>
      <c r="AG42" s="87"/>
      <c r="AH42" s="91"/>
      <c r="AI42" s="87"/>
      <c r="AJ42" s="91"/>
      <c r="AK42" s="87"/>
      <c r="AL42" s="91"/>
      <c r="AM42" s="87"/>
      <c r="AN42" s="14"/>
      <c r="AO42" s="87"/>
      <c r="AP42" s="143"/>
      <c r="AQ42" s="146"/>
      <c r="AR42" s="154"/>
      <c r="AS42" s="140"/>
      <c r="AT42" s="83"/>
      <c r="AU42" s="84"/>
      <c r="AV42" s="14"/>
    </row>
    <row r="43" spans="1:48">
      <c r="A43" s="183"/>
      <c r="B43" s="183"/>
      <c r="C43" s="20"/>
      <c r="D43" s="64"/>
      <c r="E43" s="3"/>
      <c r="F43" s="45"/>
      <c r="G43" s="93"/>
      <c r="H43" s="93"/>
      <c r="I43" s="92"/>
      <c r="J43" s="93"/>
      <c r="K43" s="41"/>
      <c r="L43" s="67"/>
      <c r="M43" s="93"/>
      <c r="N43" s="41"/>
      <c r="O43" s="71"/>
      <c r="P43" s="93"/>
      <c r="Q43" s="41"/>
      <c r="R43" s="71"/>
      <c r="S43" s="93"/>
      <c r="T43" s="41"/>
      <c r="U43" s="71"/>
      <c r="V43" s="93"/>
      <c r="W43" s="41"/>
      <c r="X43" s="71"/>
      <c r="Y43" s="93"/>
      <c r="Z43" s="41"/>
      <c r="AA43" s="71"/>
      <c r="AB43" s="93"/>
      <c r="AC43" s="41"/>
      <c r="AD43" s="71"/>
      <c r="AE43" s="147"/>
      <c r="AF43" s="41"/>
      <c r="AG43" s="87"/>
      <c r="AH43" s="91"/>
      <c r="AI43" s="87"/>
      <c r="AJ43" s="91"/>
      <c r="AK43" s="87"/>
      <c r="AL43" s="91"/>
      <c r="AM43" s="87"/>
      <c r="AN43" s="14"/>
      <c r="AO43" s="87"/>
      <c r="AP43" s="143"/>
      <c r="AQ43" s="146"/>
      <c r="AR43" s="154"/>
      <c r="AS43" s="140"/>
      <c r="AT43" s="83"/>
      <c r="AU43" s="84"/>
      <c r="AV43" s="14"/>
    </row>
    <row r="44" spans="1:48">
      <c r="A44" s="183"/>
      <c r="B44" s="183"/>
      <c r="C44" s="20"/>
      <c r="D44" s="64"/>
      <c r="E44" s="3"/>
      <c r="F44" s="45"/>
      <c r="G44" s="93"/>
      <c r="H44" s="93"/>
      <c r="I44" s="92"/>
      <c r="J44" s="93"/>
      <c r="K44" s="41"/>
      <c r="L44" s="67"/>
      <c r="M44" s="93"/>
      <c r="N44" s="41"/>
      <c r="O44" s="71"/>
      <c r="P44" s="93"/>
      <c r="Q44" s="41"/>
      <c r="R44" s="71"/>
      <c r="S44" s="93"/>
      <c r="T44" s="41"/>
      <c r="U44" s="71"/>
      <c r="V44" s="93"/>
      <c r="W44" s="41"/>
      <c r="X44" s="71"/>
      <c r="Y44" s="93"/>
      <c r="Z44" s="41"/>
      <c r="AA44" s="71"/>
      <c r="AB44" s="93"/>
      <c r="AC44" s="41"/>
      <c r="AD44" s="71"/>
      <c r="AE44" s="147"/>
      <c r="AF44" s="41"/>
      <c r="AG44" s="87"/>
      <c r="AH44" s="91"/>
      <c r="AI44" s="87"/>
      <c r="AJ44" s="91"/>
      <c r="AK44" s="87"/>
      <c r="AL44" s="91"/>
      <c r="AM44" s="87"/>
      <c r="AN44" s="14"/>
      <c r="AO44" s="87"/>
      <c r="AP44" s="143"/>
      <c r="AQ44" s="146"/>
      <c r="AR44" s="154"/>
      <c r="AS44" s="140"/>
      <c r="AT44" s="83"/>
      <c r="AU44" s="84"/>
      <c r="AV44" s="14"/>
    </row>
    <row r="45" spans="1:48">
      <c r="A45" s="183"/>
      <c r="B45" s="183"/>
      <c r="C45" s="20"/>
      <c r="D45" s="64"/>
      <c r="E45" s="3"/>
      <c r="F45" s="45"/>
      <c r="G45" s="93"/>
      <c r="H45" s="93"/>
      <c r="I45" s="92"/>
      <c r="J45" s="93"/>
      <c r="K45" s="41"/>
      <c r="L45" s="67"/>
      <c r="M45" s="93"/>
      <c r="N45" s="41"/>
      <c r="O45" s="71"/>
      <c r="P45" s="93"/>
      <c r="Q45" s="41"/>
      <c r="R45" s="71"/>
      <c r="S45" s="93"/>
      <c r="T45" s="41"/>
      <c r="U45" s="71"/>
      <c r="V45" s="93"/>
      <c r="W45" s="41"/>
      <c r="X45" s="71"/>
      <c r="Y45" s="93"/>
      <c r="Z45" s="41"/>
      <c r="AA45" s="71"/>
      <c r="AB45" s="93"/>
      <c r="AC45" s="41"/>
      <c r="AD45" s="71"/>
      <c r="AE45" s="147"/>
      <c r="AF45" s="41"/>
      <c r="AG45" s="87"/>
      <c r="AH45" s="91"/>
      <c r="AI45" s="87"/>
      <c r="AJ45" s="91"/>
      <c r="AK45" s="87"/>
      <c r="AL45" s="91"/>
      <c r="AM45" s="87"/>
      <c r="AN45" s="14"/>
      <c r="AO45" s="87"/>
      <c r="AP45" s="143"/>
      <c r="AQ45" s="146"/>
      <c r="AR45" s="154"/>
      <c r="AS45" s="140"/>
      <c r="AT45" s="83"/>
      <c r="AU45" s="84"/>
      <c r="AV45" s="14"/>
    </row>
    <row r="46" spans="1:48">
      <c r="A46" s="183"/>
      <c r="B46" s="183"/>
      <c r="C46" s="20"/>
      <c r="D46" s="64"/>
      <c r="E46" s="3"/>
      <c r="F46" s="45"/>
      <c r="G46" s="93"/>
      <c r="H46" s="93"/>
      <c r="I46" s="92"/>
      <c r="J46" s="93"/>
      <c r="K46" s="41"/>
      <c r="L46" s="67"/>
      <c r="M46" s="93"/>
      <c r="N46" s="41"/>
      <c r="O46" s="71"/>
      <c r="P46" s="93"/>
      <c r="Q46" s="41"/>
      <c r="R46" s="71"/>
      <c r="S46" s="93"/>
      <c r="T46" s="41"/>
      <c r="U46" s="71"/>
      <c r="V46" s="93"/>
      <c r="W46" s="41"/>
      <c r="X46" s="71"/>
      <c r="Y46" s="93"/>
      <c r="Z46" s="41"/>
      <c r="AA46" s="71"/>
      <c r="AB46" s="93"/>
      <c r="AC46" s="41"/>
      <c r="AD46" s="71"/>
      <c r="AE46" s="147"/>
      <c r="AF46" s="41"/>
      <c r="AG46" s="87"/>
      <c r="AH46" s="91"/>
      <c r="AI46" s="87"/>
      <c r="AJ46" s="91"/>
      <c r="AK46" s="87"/>
      <c r="AL46" s="91"/>
      <c r="AM46" s="87"/>
      <c r="AN46" s="14"/>
      <c r="AO46" s="87"/>
      <c r="AP46" s="143"/>
      <c r="AQ46" s="146"/>
      <c r="AR46" s="154"/>
      <c r="AS46" s="140"/>
      <c r="AT46" s="83"/>
      <c r="AU46" s="84"/>
      <c r="AV46" s="14"/>
    </row>
    <row r="47" spans="1:48">
      <c r="AF47" s="10"/>
    </row>
    <row r="48" spans="1:48">
      <c r="AF48" s="10"/>
    </row>
    <row r="49" spans="6:32">
      <c r="AF49" s="10"/>
    </row>
    <row r="50" spans="6:32" ht="15" thickBot="1">
      <c r="AF50" s="10"/>
    </row>
    <row r="51" spans="6:32" ht="35.25" customHeight="1">
      <c r="F51" s="174" t="s">
        <v>154</v>
      </c>
      <c r="G51" s="175"/>
      <c r="AF51" s="10"/>
    </row>
    <row r="52" spans="6:32">
      <c r="F52" s="170" t="s">
        <v>155</v>
      </c>
      <c r="G52" s="171"/>
      <c r="AF52" s="10"/>
    </row>
    <row r="53" spans="6:32">
      <c r="F53" s="170"/>
      <c r="G53" s="171"/>
      <c r="AF53" s="10"/>
    </row>
    <row r="54" spans="6:32">
      <c r="F54" s="170"/>
      <c r="G54" s="171"/>
    </row>
    <row r="55" spans="6:32">
      <c r="F55" s="170"/>
      <c r="G55" s="171"/>
    </row>
    <row r="56" spans="6:32">
      <c r="F56" s="170" t="s">
        <v>156</v>
      </c>
      <c r="G56" s="171"/>
    </row>
    <row r="57" spans="6:32">
      <c r="F57" s="170"/>
      <c r="G57" s="171"/>
    </row>
    <row r="58" spans="6:32" ht="32.25" customHeight="1" thickBot="1">
      <c r="F58" s="172"/>
      <c r="G58" s="173"/>
    </row>
  </sheetData>
  <mergeCells count="54">
    <mergeCell ref="B38:B40"/>
    <mergeCell ref="B41:B43"/>
    <mergeCell ref="B44:B46"/>
    <mergeCell ref="A20:A22"/>
    <mergeCell ref="A23:A25"/>
    <mergeCell ref="A38:A40"/>
    <mergeCell ref="A41:A43"/>
    <mergeCell ref="A44:A46"/>
    <mergeCell ref="A26:A28"/>
    <mergeCell ref="A29:A31"/>
    <mergeCell ref="A32:A34"/>
    <mergeCell ref="A35:A37"/>
    <mergeCell ref="C3:E3"/>
    <mergeCell ref="G3:K3"/>
    <mergeCell ref="O3:AD3"/>
    <mergeCell ref="B8:B10"/>
    <mergeCell ref="B11:B13"/>
    <mergeCell ref="B14:B16"/>
    <mergeCell ref="M6:O6"/>
    <mergeCell ref="A4:AV4"/>
    <mergeCell ref="A5:B6"/>
    <mergeCell ref="AT5:AT6"/>
    <mergeCell ref="AU5:AU6"/>
    <mergeCell ref="P6:R6"/>
    <mergeCell ref="G5:L5"/>
    <mergeCell ref="A14:A16"/>
    <mergeCell ref="A17:A19"/>
    <mergeCell ref="B20:B22"/>
    <mergeCell ref="B23:B25"/>
    <mergeCell ref="C5:F5"/>
    <mergeCell ref="A8:A10"/>
    <mergeCell ref="A11:A13"/>
    <mergeCell ref="B29:B31"/>
    <mergeCell ref="B32:B34"/>
    <mergeCell ref="B35:B37"/>
    <mergeCell ref="AV5:AV6"/>
    <mergeCell ref="B17:B19"/>
    <mergeCell ref="S6:U6"/>
    <mergeCell ref="V6:X6"/>
    <mergeCell ref="Y6:AA6"/>
    <mergeCell ref="AB6:AD6"/>
    <mergeCell ref="B26:B28"/>
    <mergeCell ref="AQ5:AQ6"/>
    <mergeCell ref="F52:G55"/>
    <mergeCell ref="F56:G58"/>
    <mergeCell ref="F51:G51"/>
    <mergeCell ref="M5:AE5"/>
    <mergeCell ref="AR5:AS5"/>
    <mergeCell ref="AF6:AG6"/>
    <mergeCell ref="AH6:AI6"/>
    <mergeCell ref="AJ6:AK6"/>
    <mergeCell ref="AL6:AM6"/>
    <mergeCell ref="AN6:AO6"/>
    <mergeCell ref="AF5:AP5"/>
  </mergeCells>
  <conditionalFormatting sqref="AV8:AV16">
    <cfRule type="containsText" dxfId="4" priority="5" operator="containsText" text="&quot;low&quot;">
      <formula>NOT(ISERROR(SEARCH("""low""",AV8)))</formula>
    </cfRule>
  </conditionalFormatting>
  <conditionalFormatting sqref="AV1:AV1048576">
    <cfRule type="containsText" dxfId="3" priority="1" stopIfTrue="1" operator="containsText" text="moderate">
      <formula>NOT(ISERROR(SEARCH("moderate",AV1)))</formula>
    </cfRule>
    <cfRule type="containsText" dxfId="2" priority="2" stopIfTrue="1" operator="containsText" text="low">
      <formula>NOT(ISERROR(SEARCH("low",AV1)))</formula>
    </cfRule>
    <cfRule type="containsText" dxfId="1" priority="3" stopIfTrue="1" operator="containsText" text="high">
      <formula>NOT(ISERROR(SEARCH("high",AV1)))</formula>
    </cfRule>
    <cfRule type="containsText" dxfId="0" priority="4" operator="containsText" text="&quot;low&quot;">
      <formula>NOT(ISERROR(SEARCH("""low""",AV1)))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60"/>
  <sheetViews>
    <sheetView topLeftCell="U4" zoomScale="85" zoomScaleNormal="85" workbookViewId="0">
      <selection activeCell="AT7" sqref="AP7:AT7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6.36328125" style="8" customWidth="1"/>
    <col min="4" max="4" width="13" customWidth="1"/>
    <col min="5" max="5" width="13" style="130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9.81640625" style="130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6328125" style="130" customWidth="1"/>
    <col min="42" max="42" width="12.6328125" style="130" customWidth="1"/>
    <col min="43" max="43" width="12.453125" customWidth="1"/>
    <col min="44" max="44" width="12.453125" style="130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3" t="s">
        <v>0</v>
      </c>
    </row>
    <row r="2" spans="1:47" s="9" customFormat="1" hidden="1">
      <c r="B2" s="111" t="s">
        <v>1</v>
      </c>
      <c r="C2" s="111" t="s">
        <v>2</v>
      </c>
      <c r="D2" s="111" t="s">
        <v>3</v>
      </c>
      <c r="E2" s="131"/>
      <c r="F2" s="111" t="s">
        <v>5</v>
      </c>
      <c r="G2" s="111"/>
      <c r="H2" s="11"/>
      <c r="I2" s="111" t="s">
        <v>6</v>
      </c>
      <c r="J2" s="111" t="s">
        <v>7</v>
      </c>
      <c r="K2" s="111"/>
      <c r="L2" s="111"/>
      <c r="M2" s="111"/>
      <c r="N2" s="111" t="s">
        <v>8</v>
      </c>
      <c r="O2" s="111"/>
      <c r="P2" s="111"/>
      <c r="Q2" s="111" t="s">
        <v>9</v>
      </c>
      <c r="R2" s="111"/>
      <c r="S2" s="111"/>
      <c r="T2" s="111" t="s">
        <v>10</v>
      </c>
      <c r="U2" s="111"/>
      <c r="V2" s="111"/>
      <c r="W2" s="111" t="s">
        <v>11</v>
      </c>
      <c r="X2" s="111"/>
      <c r="Y2" s="111"/>
      <c r="Z2" s="111" t="s">
        <v>12</v>
      </c>
      <c r="AA2" s="111"/>
      <c r="AB2" s="111"/>
      <c r="AC2" s="111" t="s">
        <v>13</v>
      </c>
      <c r="AD2" s="40"/>
      <c r="AE2" s="40"/>
      <c r="AO2" s="133"/>
      <c r="AP2" s="133"/>
      <c r="AQ2" s="111"/>
      <c r="AR2" s="131"/>
      <c r="AS2" s="111" t="s">
        <v>14</v>
      </c>
    </row>
    <row r="3" spans="1:47" s="9" customFormat="1" hidden="1">
      <c r="B3" s="108"/>
      <c r="C3" s="190" t="s">
        <v>15</v>
      </c>
      <c r="D3" s="190"/>
      <c r="E3" s="124"/>
      <c r="F3" s="190" t="s">
        <v>16</v>
      </c>
      <c r="G3" s="190"/>
      <c r="H3" s="190"/>
      <c r="I3" s="190"/>
      <c r="J3" s="190"/>
      <c r="K3" s="109"/>
      <c r="L3" s="109"/>
      <c r="M3" s="109"/>
      <c r="N3" s="176" t="s">
        <v>17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40"/>
      <c r="AE3" s="40"/>
      <c r="AO3" s="133"/>
      <c r="AP3" s="133"/>
      <c r="AQ3" s="110"/>
      <c r="AR3" s="125"/>
      <c r="AS3" s="112"/>
    </row>
    <row r="4" spans="1:47" s="40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40" customFormat="1" ht="15" customHeight="1">
      <c r="A5" s="176" t="s">
        <v>18</v>
      </c>
      <c r="B5" s="178"/>
      <c r="C5" s="167" t="s">
        <v>15</v>
      </c>
      <c r="D5" s="168"/>
      <c r="E5" s="169"/>
      <c r="F5" s="167" t="s">
        <v>16</v>
      </c>
      <c r="G5" s="168"/>
      <c r="H5" s="168"/>
      <c r="I5" s="168"/>
      <c r="J5" s="168"/>
      <c r="K5" s="169"/>
      <c r="L5" s="167" t="s">
        <v>50</v>
      </c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9"/>
      <c r="AE5" s="167" t="s">
        <v>48</v>
      </c>
      <c r="AF5" s="168"/>
      <c r="AG5" s="168"/>
      <c r="AH5" s="168"/>
      <c r="AI5" s="168"/>
      <c r="AJ5" s="168"/>
      <c r="AK5" s="168"/>
      <c r="AL5" s="168"/>
      <c r="AM5" s="168"/>
      <c r="AN5" s="168"/>
      <c r="AO5" s="169"/>
      <c r="AP5" s="163" t="s">
        <v>157</v>
      </c>
      <c r="AQ5" s="181" t="s">
        <v>17</v>
      </c>
      <c r="AR5" s="182"/>
      <c r="AS5" s="185" t="s">
        <v>111</v>
      </c>
      <c r="AT5" s="194" t="s">
        <v>38</v>
      </c>
      <c r="AU5" s="185" t="s">
        <v>39</v>
      </c>
    </row>
    <row r="6" spans="1:47" s="4" customFormat="1" ht="59.25" customHeight="1">
      <c r="A6" s="192"/>
      <c r="B6" s="193"/>
      <c r="C6" s="5" t="s">
        <v>131</v>
      </c>
      <c r="D6" s="104" t="s">
        <v>20</v>
      </c>
      <c r="E6" s="132" t="s">
        <v>143</v>
      </c>
      <c r="F6" s="104" t="s">
        <v>22</v>
      </c>
      <c r="G6" s="104" t="s">
        <v>49</v>
      </c>
      <c r="H6" s="12" t="s">
        <v>30</v>
      </c>
      <c r="I6" s="104" t="s">
        <v>47</v>
      </c>
      <c r="J6" s="104" t="s">
        <v>129</v>
      </c>
      <c r="K6" s="103" t="s">
        <v>57</v>
      </c>
      <c r="L6" s="181" t="s">
        <v>42</v>
      </c>
      <c r="M6" s="189"/>
      <c r="N6" s="182"/>
      <c r="O6" s="181" t="s">
        <v>27</v>
      </c>
      <c r="P6" s="189"/>
      <c r="Q6" s="182"/>
      <c r="R6" s="181" t="s">
        <v>23</v>
      </c>
      <c r="S6" s="189"/>
      <c r="T6" s="182"/>
      <c r="U6" s="181" t="s">
        <v>24</v>
      </c>
      <c r="V6" s="189"/>
      <c r="W6" s="182"/>
      <c r="X6" s="181" t="s">
        <v>25</v>
      </c>
      <c r="Y6" s="189"/>
      <c r="Z6" s="182"/>
      <c r="AA6" s="181" t="s">
        <v>26</v>
      </c>
      <c r="AB6" s="189"/>
      <c r="AC6" s="182"/>
      <c r="AD6" s="132" t="s">
        <v>159</v>
      </c>
      <c r="AE6" s="181" t="s">
        <v>113</v>
      </c>
      <c r="AF6" s="182"/>
      <c r="AG6" s="181" t="s">
        <v>114</v>
      </c>
      <c r="AH6" s="182"/>
      <c r="AI6" s="181" t="s">
        <v>115</v>
      </c>
      <c r="AJ6" s="182"/>
      <c r="AK6" s="181" t="s">
        <v>117</v>
      </c>
      <c r="AL6" s="182"/>
      <c r="AM6" s="181" t="s">
        <v>116</v>
      </c>
      <c r="AN6" s="182"/>
      <c r="AO6" s="132" t="s">
        <v>161</v>
      </c>
      <c r="AP6" s="164"/>
      <c r="AQ6" s="132" t="s">
        <v>163</v>
      </c>
      <c r="AR6" s="132" t="s">
        <v>165</v>
      </c>
      <c r="AS6" s="185"/>
      <c r="AT6" s="194"/>
      <c r="AU6" s="185"/>
    </row>
    <row r="7" spans="1:47" s="30" customFormat="1" ht="102" customHeight="1">
      <c r="A7" s="26"/>
      <c r="B7" s="27"/>
      <c r="C7" s="28" t="s">
        <v>46</v>
      </c>
      <c r="D7" s="29" t="s">
        <v>44</v>
      </c>
      <c r="E7" s="134" t="s">
        <v>153</v>
      </c>
      <c r="F7" s="29" t="s">
        <v>52</v>
      </c>
      <c r="G7" s="29" t="s">
        <v>53</v>
      </c>
      <c r="H7" s="29" t="s">
        <v>40</v>
      </c>
      <c r="I7" s="29" t="s">
        <v>41</v>
      </c>
      <c r="J7" s="29" t="s">
        <v>130</v>
      </c>
      <c r="K7" s="29" t="s">
        <v>57</v>
      </c>
      <c r="L7" s="29" t="s">
        <v>105</v>
      </c>
      <c r="M7" s="29" t="s">
        <v>56</v>
      </c>
      <c r="N7" s="29" t="s">
        <v>51</v>
      </c>
      <c r="O7" s="29" t="s">
        <v>106</v>
      </c>
      <c r="P7" s="29" t="s">
        <v>103</v>
      </c>
      <c r="Q7" s="29" t="s">
        <v>51</v>
      </c>
      <c r="R7" s="29" t="s">
        <v>107</v>
      </c>
      <c r="S7" s="29" t="s">
        <v>104</v>
      </c>
      <c r="T7" s="29" t="s">
        <v>51</v>
      </c>
      <c r="U7" s="29" t="s">
        <v>108</v>
      </c>
      <c r="V7" s="29" t="s">
        <v>104</v>
      </c>
      <c r="W7" s="29" t="s">
        <v>51</v>
      </c>
      <c r="X7" s="29" t="s">
        <v>109</v>
      </c>
      <c r="Y7" s="29" t="s">
        <v>103</v>
      </c>
      <c r="Z7" s="29" t="s">
        <v>51</v>
      </c>
      <c r="AA7" s="29" t="s">
        <v>110</v>
      </c>
      <c r="AB7" s="29" t="s">
        <v>104</v>
      </c>
      <c r="AC7" s="29" t="s">
        <v>51</v>
      </c>
      <c r="AD7" s="134" t="s">
        <v>160</v>
      </c>
      <c r="AE7" s="29" t="s">
        <v>118</v>
      </c>
      <c r="AF7" s="29" t="s">
        <v>60</v>
      </c>
      <c r="AG7" s="29" t="s">
        <v>119</v>
      </c>
      <c r="AH7" s="29" t="s">
        <v>60</v>
      </c>
      <c r="AI7" s="29" t="s">
        <v>120</v>
      </c>
      <c r="AJ7" s="29" t="s">
        <v>60</v>
      </c>
      <c r="AK7" s="29" t="s">
        <v>121</v>
      </c>
      <c r="AL7" s="29" t="s">
        <v>60</v>
      </c>
      <c r="AM7" s="29" t="s">
        <v>122</v>
      </c>
      <c r="AN7" s="29" t="s">
        <v>60</v>
      </c>
      <c r="AO7" s="134" t="s">
        <v>162</v>
      </c>
      <c r="AP7" s="134" t="s">
        <v>158</v>
      </c>
      <c r="AQ7" s="134" t="s">
        <v>164</v>
      </c>
      <c r="AR7" s="134" t="s">
        <v>174</v>
      </c>
      <c r="AS7" s="134" t="s">
        <v>175</v>
      </c>
      <c r="AT7" s="134" t="s">
        <v>43</v>
      </c>
      <c r="AU7" s="29" t="s">
        <v>134</v>
      </c>
    </row>
    <row r="8" spans="1:47" s="6" customFormat="1" ht="18" customHeight="1">
      <c r="A8" s="184">
        <v>1</v>
      </c>
      <c r="B8" s="186" t="s">
        <v>28</v>
      </c>
      <c r="C8" s="106" t="s">
        <v>29</v>
      </c>
      <c r="D8" s="45">
        <v>3</v>
      </c>
      <c r="E8" s="45">
        <v>0.33</v>
      </c>
      <c r="F8" s="3">
        <v>1479</v>
      </c>
      <c r="G8" s="43">
        <v>328.66666666666669</v>
      </c>
      <c r="H8" s="13">
        <v>3</v>
      </c>
      <c r="I8" s="3">
        <v>8</v>
      </c>
      <c r="J8" s="31">
        <f t="shared" ref="J8:J19" si="0">I8/F8</f>
        <v>5.4090601757944556E-3</v>
      </c>
      <c r="K8" s="63">
        <f t="shared" ref="K8:K19" si="1">IF(J8=0,0,(IF(J8&lt;=0.05,1,(IF(J8&lt;=0.1,2,(IF(J8&lt;0.2,3,4)))))))</f>
        <v>1</v>
      </c>
      <c r="L8" s="78">
        <v>3</v>
      </c>
      <c r="M8" s="31">
        <f>L8/$H8</f>
        <v>1</v>
      </c>
      <c r="N8" s="70">
        <f>IF(M8=0,1,(IF(M8&lt;=0.05,1,(IF(M8&lt;=0.1,2,(IF(M8&lt;0.2,3,4)))))))</f>
        <v>4</v>
      </c>
      <c r="O8" s="79">
        <v>1</v>
      </c>
      <c r="P8" s="31">
        <f>O8/$H8</f>
        <v>0.33333333333333331</v>
      </c>
      <c r="Q8" s="70">
        <f>IF(P8=0,1,(IF(P8&lt;=0.05,1,(IF(P8&lt;=0.1,2,(IF(P8&lt;0.2,3,4)))))))</f>
        <v>4</v>
      </c>
      <c r="R8" s="100">
        <v>3</v>
      </c>
      <c r="S8" s="80">
        <f>R8/$I8</f>
        <v>0.375</v>
      </c>
      <c r="T8" s="70">
        <f>IF(S8=0,1,(IF(S8&lt;=0.05,1,(IF(S8&lt;=0.1,2,(IF(S8&lt;0.2,3,4)))))))</f>
        <v>4</v>
      </c>
      <c r="U8" s="100">
        <v>1</v>
      </c>
      <c r="V8" s="80">
        <f>U8/$I8</f>
        <v>0.125</v>
      </c>
      <c r="W8" s="70">
        <f>IF(V8=0,1,(IF(V8&lt;=0.05,1,(IF(V8&lt;=0.1,2,(IF(V8&lt;0.2,3,4)))))))</f>
        <v>3</v>
      </c>
      <c r="X8" s="79">
        <v>1</v>
      </c>
      <c r="Y8" s="31">
        <f>X8/$H8</f>
        <v>0.33333333333333331</v>
      </c>
      <c r="Z8" s="70">
        <f>IF(Y8=0,1,(IF(Y8&lt;=0.05,1,(IF(Y8&lt;=0.1,2,(IF(Y8&lt;0.2,3,4)))))))</f>
        <v>4</v>
      </c>
      <c r="AA8" s="100">
        <v>1</v>
      </c>
      <c r="AB8" s="80">
        <f t="shared" ref="AB8:AB19" si="2">AA8/$I8</f>
        <v>0.125</v>
      </c>
      <c r="AC8" s="70">
        <f>IF(AB8=0,1,(IF(AB8&lt;=0.05,1,(IF(AB8&lt;=0.1,2,(IF(AB8&lt;0.2,3,4)))))))</f>
        <v>3</v>
      </c>
      <c r="AD8" s="135">
        <f>ROUNDUP((AVERAGE(AC8,Z8,W8,T8,Q8,N8)),0)</f>
        <v>4</v>
      </c>
      <c r="AE8" s="80">
        <v>0.125</v>
      </c>
      <c r="AF8" s="136">
        <f>IF(AE8=0,1,(IF(AE8&lt;=0.05,1,(IF(AE8&lt;=0.1,2,(IF(AE8&lt;0.2,3,4)))))))</f>
        <v>3</v>
      </c>
      <c r="AG8" s="91">
        <v>0.15</v>
      </c>
      <c r="AH8" s="136">
        <f>IF(AG8=0,1,(IF(AG8&lt;=0.05,1,(IF(AG8&lt;=0.1,2,(IF(AG8&lt;0.2,3,4)))))))</f>
        <v>3</v>
      </c>
      <c r="AI8" s="91">
        <v>0.14000000000000001</v>
      </c>
      <c r="AJ8" s="136">
        <f>IF(AI8=0,1,(IF(AI8&lt;=0.05,1,(IF(AI8&lt;=0.1,2,(IF(AI8&lt;0.2,3,4)))))))</f>
        <v>3</v>
      </c>
      <c r="AK8" s="91">
        <v>0.22</v>
      </c>
      <c r="AL8" s="136">
        <f>IF(AK8=0,1,(IF(AK8&lt;=0.05,1,(IF(AK8&lt;=0.1,2,(IF(AK8&lt;0.2,3,4)))))))</f>
        <v>4</v>
      </c>
      <c r="AM8" s="90" t="s">
        <v>123</v>
      </c>
      <c r="AN8" s="136">
        <f>(IF(AM8="very high",4,(IF(AM8="high",3,(IF(AM8="moderate",2,(IF(AM8="low",1))))))))</f>
        <v>1</v>
      </c>
      <c r="AO8" s="141">
        <f>ROUNDDOWN((AVERAGE(AF8,AH8,AJ8,AL8,AN8)),0)</f>
        <v>2</v>
      </c>
      <c r="AP8" s="144">
        <f>E8*K8</f>
        <v>0.33</v>
      </c>
      <c r="AQ8" s="82">
        <f>AD8/AO8</f>
        <v>2</v>
      </c>
      <c r="AR8" s="161">
        <f>IF(AQ8&lt;=0.5,0.25,(IF(AQ8&lt;=1,0.5,(IF(AQ8&lt;=2,0.75,(IF(AQ8&lt;=4,1,1)))))))</f>
        <v>0.75</v>
      </c>
      <c r="AS8" s="137">
        <f>ROUNDUP((AP8*AR8),0)</f>
        <v>1</v>
      </c>
      <c r="AT8" s="102">
        <f t="shared" ref="AT8:AT19" si="3">AS8*D8</f>
        <v>3</v>
      </c>
      <c r="AU8" s="116" t="str">
        <f>IF(AT8=0,"none",(IF(AT8&lt;5,"low",(IF(AT8&lt;=12,"moderate","high")))))</f>
        <v>low</v>
      </c>
    </row>
    <row r="9" spans="1:47" s="6" customFormat="1" ht="19.5" customHeight="1">
      <c r="A9" s="184"/>
      <c r="B9" s="187"/>
      <c r="C9" s="106" t="s">
        <v>31</v>
      </c>
      <c r="D9" s="45">
        <v>4</v>
      </c>
      <c r="E9" s="45">
        <v>0.66</v>
      </c>
      <c r="F9" s="3">
        <v>1479</v>
      </c>
      <c r="G9" s="43">
        <v>328.66666666666669</v>
      </c>
      <c r="H9" s="13">
        <v>5</v>
      </c>
      <c r="I9" s="3">
        <v>15</v>
      </c>
      <c r="J9" s="31">
        <f t="shared" si="0"/>
        <v>1.0141987829614604E-2</v>
      </c>
      <c r="K9" s="63">
        <f t="shared" si="1"/>
        <v>1</v>
      </c>
      <c r="L9" s="78">
        <v>4</v>
      </c>
      <c r="M9" s="31">
        <f>L9/$H9</f>
        <v>0.8</v>
      </c>
      <c r="N9" s="70">
        <f t="shared" ref="N9:N19" si="4">IF(M9=0,1,(IF(M9&lt;=0.05,1,(IF(M9&lt;=0.1,2,(IF(M9&lt;0.2,3,4)))))))</f>
        <v>4</v>
      </c>
      <c r="O9" s="79">
        <v>2</v>
      </c>
      <c r="P9" s="31">
        <f t="shared" ref="P9:P19" si="5">O9/$H9</f>
        <v>0.4</v>
      </c>
      <c r="Q9" s="70">
        <f t="shared" ref="Q9:Q19" si="6">IF(P9=0,1,(IF(P9&lt;=0.05,1,(IF(P9&lt;=0.1,2,(IF(P9&lt;0.2,3,4)))))))</f>
        <v>4</v>
      </c>
      <c r="R9" s="100">
        <v>5</v>
      </c>
      <c r="S9" s="80">
        <f t="shared" ref="S9:S19" si="7">R9/$I9</f>
        <v>0.33333333333333331</v>
      </c>
      <c r="T9" s="70">
        <f t="shared" ref="T9:T19" si="8">IF(S9=0,1,(IF(S9&lt;=0.05,1,(IF(S9&lt;=0.1,2,(IF(S9&lt;0.2,3,4)))))))</f>
        <v>4</v>
      </c>
      <c r="U9" s="100">
        <v>3</v>
      </c>
      <c r="V9" s="80">
        <f t="shared" ref="V9:V19" si="9">U9/$I9</f>
        <v>0.2</v>
      </c>
      <c r="W9" s="70">
        <f t="shared" ref="W9:W19" si="10">IF(V9=0,1,(IF(V9&lt;=0.05,1,(IF(V9&lt;=0.1,2,(IF(V9&lt;0.2,3,4)))))))</f>
        <v>4</v>
      </c>
      <c r="X9" s="79">
        <v>2</v>
      </c>
      <c r="Y9" s="31">
        <f t="shared" ref="Y9:Y19" si="11">X9/$H9</f>
        <v>0.4</v>
      </c>
      <c r="Z9" s="70">
        <f t="shared" ref="Z9:Z19" si="12">IF(Y9=0,1,(IF(Y9&lt;=0.05,1,(IF(Y9&lt;=0.1,2,(IF(Y9&lt;0.2,3,4)))))))</f>
        <v>4</v>
      </c>
      <c r="AA9" s="100">
        <v>3</v>
      </c>
      <c r="AB9" s="80">
        <f t="shared" si="2"/>
        <v>0.2</v>
      </c>
      <c r="AC9" s="70">
        <f t="shared" ref="AC9:AC19" si="13">IF(AB9=0,1,(IF(AB9&lt;=0.05,1,(IF(AB9&lt;=0.1,2,(IF(AB9&lt;0.2,3,4)))))))</f>
        <v>4</v>
      </c>
      <c r="AD9" s="135">
        <f t="shared" ref="AD9:AD19" si="14">ROUNDUP((AVERAGE(AC9,Z9,W9,T9,Q9,N9)),0)</f>
        <v>4</v>
      </c>
      <c r="AE9" s="80">
        <v>0.2</v>
      </c>
      <c r="AF9" s="136">
        <f t="shared" ref="AF9:AF19" si="15">IF(AE9=0,1,(IF(AE9&lt;=0.05,1,(IF(AE9&lt;=0.1,2,(IF(AE9&lt;0.2,3,4)))))))</f>
        <v>4</v>
      </c>
      <c r="AG9" s="91">
        <v>0.12</v>
      </c>
      <c r="AH9" s="136">
        <f t="shared" ref="AH9:AH19" si="16">IF(AG9=0,1,(IF(AG9&lt;=0.05,1,(IF(AG9&lt;=0.1,2,(IF(AG9&lt;0.2,3,4)))))))</f>
        <v>3</v>
      </c>
      <c r="AI9" s="91">
        <v>0.13</v>
      </c>
      <c r="AJ9" s="136">
        <f t="shared" ref="AJ9:AJ19" si="17">IF(AI9=0,1,(IF(AI9&lt;=0.05,1,(IF(AI9&lt;=0.1,2,(IF(AI9&lt;0.2,3,4)))))))</f>
        <v>3</v>
      </c>
      <c r="AK9" s="91">
        <v>0.15</v>
      </c>
      <c r="AL9" s="136">
        <f t="shared" ref="AL9:AL19" si="18">IF(AK9=0,1,(IF(AK9&lt;=0.05,1,(IF(AK9&lt;=0.1,2,(IF(AK9&lt;0.2,3,4)))))))</f>
        <v>3</v>
      </c>
      <c r="AM9" s="90" t="s">
        <v>126</v>
      </c>
      <c r="AN9" s="136">
        <f t="shared" ref="AN9:AN19" si="19">(IF(AM9="very high",4,(IF(AM9="high",3,(IF(AM9="moderate",2,(IF(AM9="low",1))))))))</f>
        <v>2</v>
      </c>
      <c r="AO9" s="141">
        <f t="shared" ref="AO9:AO19" si="20">ROUNDDOWN((AVERAGE(AF9,AH9,AJ9,AL9,AN9)),0)</f>
        <v>3</v>
      </c>
      <c r="AP9" s="144">
        <f t="shared" ref="AP9:AP19" si="21">E9*K9</f>
        <v>0.66</v>
      </c>
      <c r="AQ9" s="82">
        <f t="shared" ref="AQ9:AQ19" si="22">AD9/AO9</f>
        <v>1.3333333333333333</v>
      </c>
      <c r="AR9" s="161">
        <f t="shared" ref="AR9:AR19" si="23">IF(AQ9&lt;=0.5,0.25,(IF(AQ9&lt;=1,0.5,(IF(AQ9&lt;=2,0.75,(IF(AQ9&lt;=4,1,1)))))))</f>
        <v>0.75</v>
      </c>
      <c r="AS9" s="137">
        <f t="shared" ref="AS9:AS19" si="24">ROUNDUP((AP9*AR9),0)</f>
        <v>1</v>
      </c>
      <c r="AT9" s="102">
        <f t="shared" si="3"/>
        <v>4</v>
      </c>
      <c r="AU9" s="116" t="str">
        <f t="shared" ref="AU9:AU19" si="25">IF(AT9=0,"none",(IF(AT9&lt;5,"low",(IF(AT9&lt;=12,"moderate","high")))))</f>
        <v>low</v>
      </c>
    </row>
    <row r="10" spans="1:47" s="6" customFormat="1" ht="17.25" customHeight="1">
      <c r="A10" s="184"/>
      <c r="B10" s="188"/>
      <c r="C10" s="106" t="s">
        <v>32</v>
      </c>
      <c r="D10" s="45">
        <v>5</v>
      </c>
      <c r="E10" s="45">
        <v>1</v>
      </c>
      <c r="F10" s="3">
        <v>1479</v>
      </c>
      <c r="G10" s="43">
        <v>328.66666666666669</v>
      </c>
      <c r="H10" s="13">
        <v>20</v>
      </c>
      <c r="I10" s="3">
        <v>117</v>
      </c>
      <c r="J10" s="31">
        <f t="shared" si="0"/>
        <v>7.9107505070993914E-2</v>
      </c>
      <c r="K10" s="63">
        <f>IF(J10=0,0,(IF(J10&lt;=0.05,1,(IF(J10&lt;=0.1,2,(IF(J10&lt;0.2,3,4)))))))</f>
        <v>2</v>
      </c>
      <c r="L10" s="78">
        <v>3</v>
      </c>
      <c r="M10" s="31">
        <f t="shared" ref="M10:M19" si="26">L10/$H10</f>
        <v>0.15</v>
      </c>
      <c r="N10" s="70">
        <f t="shared" si="4"/>
        <v>3</v>
      </c>
      <c r="O10" s="79">
        <v>4</v>
      </c>
      <c r="P10" s="31">
        <f t="shared" si="5"/>
        <v>0.2</v>
      </c>
      <c r="Q10" s="70">
        <f t="shared" si="6"/>
        <v>4</v>
      </c>
      <c r="R10" s="100">
        <v>20</v>
      </c>
      <c r="S10" s="80">
        <f t="shared" si="7"/>
        <v>0.17094017094017094</v>
      </c>
      <c r="T10" s="70">
        <f t="shared" si="8"/>
        <v>3</v>
      </c>
      <c r="U10" s="100">
        <v>10</v>
      </c>
      <c r="V10" s="80">
        <f t="shared" si="9"/>
        <v>8.5470085470085472E-2</v>
      </c>
      <c r="W10" s="70">
        <f t="shared" si="10"/>
        <v>2</v>
      </c>
      <c r="X10" s="79">
        <v>3</v>
      </c>
      <c r="Y10" s="31">
        <f t="shared" si="11"/>
        <v>0.15</v>
      </c>
      <c r="Z10" s="70">
        <f t="shared" si="12"/>
        <v>3</v>
      </c>
      <c r="AA10" s="100">
        <v>2</v>
      </c>
      <c r="AB10" s="80">
        <f t="shared" si="2"/>
        <v>1.7094017094017096E-2</v>
      </c>
      <c r="AC10" s="70">
        <f t="shared" si="13"/>
        <v>1</v>
      </c>
      <c r="AD10" s="135">
        <f t="shared" si="14"/>
        <v>3</v>
      </c>
      <c r="AE10" s="80">
        <v>1.7094017094017096E-2</v>
      </c>
      <c r="AF10" s="136">
        <f t="shared" si="15"/>
        <v>1</v>
      </c>
      <c r="AG10" s="91">
        <v>0.11</v>
      </c>
      <c r="AH10" s="136">
        <f t="shared" si="16"/>
        <v>3</v>
      </c>
      <c r="AI10" s="91">
        <v>0.125</v>
      </c>
      <c r="AJ10" s="136">
        <f t="shared" si="17"/>
        <v>3</v>
      </c>
      <c r="AK10" s="91">
        <v>0.23</v>
      </c>
      <c r="AL10" s="136">
        <f t="shared" si="18"/>
        <v>4</v>
      </c>
      <c r="AM10" s="90" t="s">
        <v>127</v>
      </c>
      <c r="AN10" s="136">
        <f t="shared" si="19"/>
        <v>3</v>
      </c>
      <c r="AO10" s="141">
        <f t="shared" si="20"/>
        <v>2</v>
      </c>
      <c r="AP10" s="144">
        <f t="shared" si="21"/>
        <v>2</v>
      </c>
      <c r="AQ10" s="82">
        <f t="shared" si="22"/>
        <v>1.5</v>
      </c>
      <c r="AR10" s="161">
        <f t="shared" si="23"/>
        <v>0.75</v>
      </c>
      <c r="AS10" s="137">
        <f t="shared" si="24"/>
        <v>2</v>
      </c>
      <c r="AT10" s="102">
        <f t="shared" si="3"/>
        <v>10</v>
      </c>
      <c r="AU10" s="116" t="str">
        <f t="shared" si="25"/>
        <v>moderate</v>
      </c>
    </row>
    <row r="11" spans="1:47" s="6" customFormat="1" ht="18" customHeight="1">
      <c r="A11" s="184">
        <v>2</v>
      </c>
      <c r="B11" s="186" t="s">
        <v>33</v>
      </c>
      <c r="C11" s="106" t="s">
        <v>34</v>
      </c>
      <c r="D11" s="45">
        <v>3</v>
      </c>
      <c r="E11" s="45">
        <v>0.33</v>
      </c>
      <c r="F11" s="3">
        <v>1982</v>
      </c>
      <c r="G11" s="43">
        <v>440.44444444444446</v>
      </c>
      <c r="H11" s="13">
        <v>10</v>
      </c>
      <c r="I11" s="3">
        <v>27</v>
      </c>
      <c r="J11" s="31">
        <f t="shared" si="0"/>
        <v>1.3622603430877902E-2</v>
      </c>
      <c r="K11" s="63">
        <f t="shared" si="1"/>
        <v>1</v>
      </c>
      <c r="L11" s="78">
        <v>2</v>
      </c>
      <c r="M11" s="31">
        <f t="shared" si="26"/>
        <v>0.2</v>
      </c>
      <c r="N11" s="70">
        <f t="shared" si="4"/>
        <v>4</v>
      </c>
      <c r="O11" s="79">
        <v>4</v>
      </c>
      <c r="P11" s="31">
        <f t="shared" si="5"/>
        <v>0.4</v>
      </c>
      <c r="Q11" s="70">
        <f t="shared" si="6"/>
        <v>4</v>
      </c>
      <c r="R11" s="100">
        <v>13</v>
      </c>
      <c r="S11" s="80">
        <f t="shared" si="7"/>
        <v>0.48148148148148145</v>
      </c>
      <c r="T11" s="70">
        <f t="shared" si="8"/>
        <v>4</v>
      </c>
      <c r="U11" s="100">
        <v>5</v>
      </c>
      <c r="V11" s="80">
        <f t="shared" si="9"/>
        <v>0.18518518518518517</v>
      </c>
      <c r="W11" s="70">
        <f t="shared" si="10"/>
        <v>3</v>
      </c>
      <c r="X11" s="79">
        <v>3</v>
      </c>
      <c r="Y11" s="31">
        <f t="shared" si="11"/>
        <v>0.3</v>
      </c>
      <c r="Z11" s="70">
        <f t="shared" si="12"/>
        <v>4</v>
      </c>
      <c r="AA11" s="100">
        <v>3</v>
      </c>
      <c r="AB11" s="80">
        <f t="shared" si="2"/>
        <v>0.1111111111111111</v>
      </c>
      <c r="AC11" s="70">
        <f t="shared" si="13"/>
        <v>3</v>
      </c>
      <c r="AD11" s="135">
        <f t="shared" si="14"/>
        <v>4</v>
      </c>
      <c r="AE11" s="80">
        <v>0.1111111111111111</v>
      </c>
      <c r="AF11" s="136">
        <f t="shared" si="15"/>
        <v>3</v>
      </c>
      <c r="AG11" s="91">
        <v>0.1</v>
      </c>
      <c r="AH11" s="136">
        <f t="shared" si="16"/>
        <v>2</v>
      </c>
      <c r="AI11" s="91">
        <v>0.15</v>
      </c>
      <c r="AJ11" s="136">
        <f t="shared" si="17"/>
        <v>3</v>
      </c>
      <c r="AK11" s="91">
        <v>0.18</v>
      </c>
      <c r="AL11" s="136">
        <f t="shared" si="18"/>
        <v>3</v>
      </c>
      <c r="AM11" s="90" t="s">
        <v>128</v>
      </c>
      <c r="AN11" s="136">
        <f t="shared" si="19"/>
        <v>4</v>
      </c>
      <c r="AO11" s="141">
        <f t="shared" si="20"/>
        <v>3</v>
      </c>
      <c r="AP11" s="144">
        <f t="shared" si="21"/>
        <v>0.33</v>
      </c>
      <c r="AQ11" s="82">
        <f t="shared" si="22"/>
        <v>1.3333333333333333</v>
      </c>
      <c r="AR11" s="161">
        <f t="shared" si="23"/>
        <v>0.75</v>
      </c>
      <c r="AS11" s="137">
        <f t="shared" si="24"/>
        <v>1</v>
      </c>
      <c r="AT11" s="102">
        <f t="shared" si="3"/>
        <v>3</v>
      </c>
      <c r="AU11" s="116" t="str">
        <f t="shared" si="25"/>
        <v>low</v>
      </c>
    </row>
    <row r="12" spans="1:47">
      <c r="A12" s="184"/>
      <c r="B12" s="187"/>
      <c r="C12" s="106" t="s">
        <v>31</v>
      </c>
      <c r="D12" s="45">
        <v>4</v>
      </c>
      <c r="E12" s="45">
        <v>0.66</v>
      </c>
      <c r="F12" s="3">
        <v>1982</v>
      </c>
      <c r="G12" s="43">
        <v>440.44444444444446</v>
      </c>
      <c r="H12" s="15">
        <v>20</v>
      </c>
      <c r="I12" s="14">
        <v>79</v>
      </c>
      <c r="J12" s="31">
        <f t="shared" si="0"/>
        <v>3.9858728557013119E-2</v>
      </c>
      <c r="K12" s="63">
        <f t="shared" si="1"/>
        <v>1</v>
      </c>
      <c r="L12" s="78">
        <v>6</v>
      </c>
      <c r="M12" s="31">
        <f t="shared" si="26"/>
        <v>0.3</v>
      </c>
      <c r="N12" s="70">
        <f t="shared" si="4"/>
        <v>4</v>
      </c>
      <c r="O12" s="79">
        <v>10</v>
      </c>
      <c r="P12" s="31">
        <f t="shared" si="5"/>
        <v>0.5</v>
      </c>
      <c r="Q12" s="70">
        <f t="shared" si="6"/>
        <v>4</v>
      </c>
      <c r="R12" s="100">
        <v>10</v>
      </c>
      <c r="S12" s="80">
        <f t="shared" si="7"/>
        <v>0.12658227848101267</v>
      </c>
      <c r="T12" s="70">
        <f t="shared" si="8"/>
        <v>3</v>
      </c>
      <c r="U12" s="100">
        <v>4</v>
      </c>
      <c r="V12" s="80">
        <f t="shared" si="9"/>
        <v>5.0632911392405063E-2</v>
      </c>
      <c r="W12" s="70">
        <f t="shared" si="10"/>
        <v>2</v>
      </c>
      <c r="X12" s="79">
        <v>8</v>
      </c>
      <c r="Y12" s="31">
        <f t="shared" si="11"/>
        <v>0.4</v>
      </c>
      <c r="Z12" s="70">
        <f t="shared" si="12"/>
        <v>4</v>
      </c>
      <c r="AA12" s="100">
        <v>1</v>
      </c>
      <c r="AB12" s="80">
        <f t="shared" si="2"/>
        <v>1.2658227848101266E-2</v>
      </c>
      <c r="AC12" s="70">
        <f t="shared" si="13"/>
        <v>1</v>
      </c>
      <c r="AD12" s="135">
        <f t="shared" si="14"/>
        <v>3</v>
      </c>
      <c r="AE12" s="80">
        <v>1.2658227848101266E-2</v>
      </c>
      <c r="AF12" s="136">
        <f t="shared" si="15"/>
        <v>1</v>
      </c>
      <c r="AG12" s="91">
        <v>7.0000000000000007E-2</v>
      </c>
      <c r="AH12" s="136">
        <f t="shared" si="16"/>
        <v>2</v>
      </c>
      <c r="AI12" s="91">
        <v>0.11</v>
      </c>
      <c r="AJ12" s="136">
        <f t="shared" si="17"/>
        <v>3</v>
      </c>
      <c r="AK12" s="91">
        <v>0.19</v>
      </c>
      <c r="AL12" s="136">
        <f t="shared" si="18"/>
        <v>3</v>
      </c>
      <c r="AM12" s="90" t="s">
        <v>127</v>
      </c>
      <c r="AN12" s="136">
        <f t="shared" si="19"/>
        <v>3</v>
      </c>
      <c r="AO12" s="141">
        <f t="shared" si="20"/>
        <v>2</v>
      </c>
      <c r="AP12" s="144">
        <f t="shared" si="21"/>
        <v>0.66</v>
      </c>
      <c r="AQ12" s="82">
        <f t="shared" si="22"/>
        <v>1.5</v>
      </c>
      <c r="AR12" s="161">
        <f t="shared" si="23"/>
        <v>0.75</v>
      </c>
      <c r="AS12" s="137">
        <f t="shared" si="24"/>
        <v>1</v>
      </c>
      <c r="AT12" s="102">
        <f t="shared" si="3"/>
        <v>4</v>
      </c>
      <c r="AU12" s="116" t="str">
        <f t="shared" si="25"/>
        <v>low</v>
      </c>
    </row>
    <row r="13" spans="1:47">
      <c r="A13" s="184"/>
      <c r="B13" s="188"/>
      <c r="C13" s="106" t="s">
        <v>32</v>
      </c>
      <c r="D13" s="45">
        <v>5</v>
      </c>
      <c r="E13" s="45">
        <v>1</v>
      </c>
      <c r="F13" s="3">
        <v>1982</v>
      </c>
      <c r="G13" s="43">
        <v>440.44444444444446</v>
      </c>
      <c r="H13" s="15">
        <v>30</v>
      </c>
      <c r="I13" s="14">
        <v>95</v>
      </c>
      <c r="J13" s="31">
        <f t="shared" si="0"/>
        <v>4.7931382441977803E-2</v>
      </c>
      <c r="K13" s="63">
        <f t="shared" si="1"/>
        <v>1</v>
      </c>
      <c r="L13" s="78">
        <v>8</v>
      </c>
      <c r="M13" s="31">
        <f t="shared" si="26"/>
        <v>0.26666666666666666</v>
      </c>
      <c r="N13" s="70">
        <f t="shared" si="4"/>
        <v>4</v>
      </c>
      <c r="O13" s="79">
        <v>11</v>
      </c>
      <c r="P13" s="31">
        <f t="shared" si="5"/>
        <v>0.36666666666666664</v>
      </c>
      <c r="Q13" s="70">
        <f t="shared" si="6"/>
        <v>4</v>
      </c>
      <c r="R13" s="100">
        <v>50</v>
      </c>
      <c r="S13" s="80">
        <f t="shared" si="7"/>
        <v>0.52631578947368418</v>
      </c>
      <c r="T13" s="70">
        <f t="shared" si="8"/>
        <v>4</v>
      </c>
      <c r="U13" s="100">
        <v>10</v>
      </c>
      <c r="V13" s="80">
        <f t="shared" si="9"/>
        <v>0.10526315789473684</v>
      </c>
      <c r="W13" s="70">
        <f t="shared" si="10"/>
        <v>3</v>
      </c>
      <c r="X13" s="79">
        <v>7</v>
      </c>
      <c r="Y13" s="31">
        <f t="shared" si="11"/>
        <v>0.23333333333333334</v>
      </c>
      <c r="Z13" s="70">
        <f t="shared" si="12"/>
        <v>4</v>
      </c>
      <c r="AA13" s="100">
        <v>8</v>
      </c>
      <c r="AB13" s="80">
        <f t="shared" si="2"/>
        <v>8.4210526315789472E-2</v>
      </c>
      <c r="AC13" s="70">
        <f t="shared" si="13"/>
        <v>2</v>
      </c>
      <c r="AD13" s="135">
        <f t="shared" si="14"/>
        <v>4</v>
      </c>
      <c r="AE13" s="80">
        <v>8.4210526315789472E-2</v>
      </c>
      <c r="AF13" s="136">
        <f t="shared" si="15"/>
        <v>2</v>
      </c>
      <c r="AG13" s="91">
        <v>0.89</v>
      </c>
      <c r="AH13" s="136">
        <f t="shared" si="16"/>
        <v>4</v>
      </c>
      <c r="AI13" s="91">
        <v>0.1</v>
      </c>
      <c r="AJ13" s="136">
        <f t="shared" si="17"/>
        <v>2</v>
      </c>
      <c r="AK13" s="91">
        <v>0.21</v>
      </c>
      <c r="AL13" s="136">
        <f t="shared" si="18"/>
        <v>4</v>
      </c>
      <c r="AM13" s="90" t="s">
        <v>128</v>
      </c>
      <c r="AN13" s="136">
        <f t="shared" si="19"/>
        <v>4</v>
      </c>
      <c r="AO13" s="141">
        <f t="shared" si="20"/>
        <v>3</v>
      </c>
      <c r="AP13" s="144">
        <f t="shared" si="21"/>
        <v>1</v>
      </c>
      <c r="AQ13" s="82">
        <f t="shared" si="22"/>
        <v>1.3333333333333333</v>
      </c>
      <c r="AR13" s="161">
        <f t="shared" si="23"/>
        <v>0.75</v>
      </c>
      <c r="AS13" s="137">
        <f t="shared" si="24"/>
        <v>1</v>
      </c>
      <c r="AT13" s="102">
        <f t="shared" si="3"/>
        <v>5</v>
      </c>
      <c r="AU13" s="116" t="str">
        <f t="shared" si="25"/>
        <v>moderate</v>
      </c>
    </row>
    <row r="14" spans="1:47">
      <c r="A14" s="184">
        <v>3</v>
      </c>
      <c r="B14" s="186" t="s">
        <v>35</v>
      </c>
      <c r="C14" s="106" t="s">
        <v>34</v>
      </c>
      <c r="D14" s="45">
        <v>3</v>
      </c>
      <c r="E14" s="45">
        <v>0.33</v>
      </c>
      <c r="F14" s="14">
        <v>1629</v>
      </c>
      <c r="G14" s="43">
        <v>362</v>
      </c>
      <c r="H14" s="15">
        <v>19</v>
      </c>
      <c r="I14" s="14">
        <v>93</v>
      </c>
      <c r="J14" s="31">
        <f t="shared" si="0"/>
        <v>5.70902394106814E-2</v>
      </c>
      <c r="K14" s="63">
        <f t="shared" si="1"/>
        <v>2</v>
      </c>
      <c r="L14" s="78">
        <v>4</v>
      </c>
      <c r="M14" s="31">
        <f t="shared" si="26"/>
        <v>0.21052631578947367</v>
      </c>
      <c r="N14" s="70">
        <f t="shared" si="4"/>
        <v>4</v>
      </c>
      <c r="O14" s="79">
        <v>4</v>
      </c>
      <c r="P14" s="31">
        <f t="shared" si="5"/>
        <v>0.21052631578947367</v>
      </c>
      <c r="Q14" s="70">
        <f t="shared" si="6"/>
        <v>4</v>
      </c>
      <c r="R14" s="100">
        <v>45</v>
      </c>
      <c r="S14" s="80">
        <f t="shared" si="7"/>
        <v>0.4838709677419355</v>
      </c>
      <c r="T14" s="70">
        <f t="shared" si="8"/>
        <v>4</v>
      </c>
      <c r="U14" s="100">
        <v>15</v>
      </c>
      <c r="V14" s="80">
        <f t="shared" si="9"/>
        <v>0.16129032258064516</v>
      </c>
      <c r="W14" s="70">
        <f t="shared" si="10"/>
        <v>3</v>
      </c>
      <c r="X14" s="79">
        <v>2</v>
      </c>
      <c r="Y14" s="31">
        <f t="shared" si="11"/>
        <v>0.10526315789473684</v>
      </c>
      <c r="Z14" s="70">
        <f t="shared" si="12"/>
        <v>3</v>
      </c>
      <c r="AA14" s="100">
        <v>4</v>
      </c>
      <c r="AB14" s="80">
        <f t="shared" si="2"/>
        <v>4.3010752688172046E-2</v>
      </c>
      <c r="AC14" s="70">
        <f t="shared" si="13"/>
        <v>1</v>
      </c>
      <c r="AD14" s="135">
        <f t="shared" si="14"/>
        <v>4</v>
      </c>
      <c r="AE14" s="80">
        <v>4.3010752688172046E-2</v>
      </c>
      <c r="AF14" s="136">
        <f t="shared" si="15"/>
        <v>1</v>
      </c>
      <c r="AG14" s="91">
        <v>0.05</v>
      </c>
      <c r="AH14" s="136">
        <f t="shared" si="16"/>
        <v>1</v>
      </c>
      <c r="AI14" s="91">
        <v>0.25</v>
      </c>
      <c r="AJ14" s="136">
        <f t="shared" si="17"/>
        <v>4</v>
      </c>
      <c r="AK14" s="91">
        <v>0.22</v>
      </c>
      <c r="AL14" s="136">
        <f t="shared" si="18"/>
        <v>4</v>
      </c>
      <c r="AM14" s="90" t="s">
        <v>126</v>
      </c>
      <c r="AN14" s="136">
        <f t="shared" si="19"/>
        <v>2</v>
      </c>
      <c r="AO14" s="141">
        <f t="shared" si="20"/>
        <v>2</v>
      </c>
      <c r="AP14" s="144">
        <f t="shared" si="21"/>
        <v>0.66</v>
      </c>
      <c r="AQ14" s="82">
        <f t="shared" si="22"/>
        <v>2</v>
      </c>
      <c r="AR14" s="161">
        <f t="shared" si="23"/>
        <v>0.75</v>
      </c>
      <c r="AS14" s="137">
        <f t="shared" si="24"/>
        <v>1</v>
      </c>
      <c r="AT14" s="102">
        <f t="shared" si="3"/>
        <v>3</v>
      </c>
      <c r="AU14" s="116" t="str">
        <f t="shared" si="25"/>
        <v>low</v>
      </c>
    </row>
    <row r="15" spans="1:47">
      <c r="A15" s="184"/>
      <c r="B15" s="187"/>
      <c r="C15" s="106" t="s">
        <v>31</v>
      </c>
      <c r="D15" s="45">
        <v>4</v>
      </c>
      <c r="E15" s="45">
        <v>0.66</v>
      </c>
      <c r="F15" s="14">
        <v>1629</v>
      </c>
      <c r="G15" s="43">
        <v>362</v>
      </c>
      <c r="H15" s="15">
        <v>30</v>
      </c>
      <c r="I15" s="14">
        <v>62</v>
      </c>
      <c r="J15" s="31">
        <f t="shared" si="0"/>
        <v>3.8060159607120933E-2</v>
      </c>
      <c r="K15" s="63">
        <f t="shared" si="1"/>
        <v>1</v>
      </c>
      <c r="L15" s="78">
        <v>1</v>
      </c>
      <c r="M15" s="31">
        <f t="shared" si="26"/>
        <v>3.3333333333333333E-2</v>
      </c>
      <c r="N15" s="70">
        <f t="shared" si="4"/>
        <v>1</v>
      </c>
      <c r="O15" s="79">
        <v>2</v>
      </c>
      <c r="P15" s="31">
        <f t="shared" si="5"/>
        <v>6.6666666666666666E-2</v>
      </c>
      <c r="Q15" s="70">
        <f t="shared" si="6"/>
        <v>2</v>
      </c>
      <c r="R15" s="100">
        <v>23</v>
      </c>
      <c r="S15" s="80">
        <f t="shared" si="7"/>
        <v>0.37096774193548387</v>
      </c>
      <c r="T15" s="70">
        <f t="shared" si="8"/>
        <v>4</v>
      </c>
      <c r="U15" s="100">
        <v>1</v>
      </c>
      <c r="V15" s="80">
        <f t="shared" si="9"/>
        <v>1.6129032258064516E-2</v>
      </c>
      <c r="W15" s="70">
        <f t="shared" si="10"/>
        <v>1</v>
      </c>
      <c r="X15" s="79">
        <v>1</v>
      </c>
      <c r="Y15" s="31">
        <f t="shared" si="11"/>
        <v>3.3333333333333333E-2</v>
      </c>
      <c r="Z15" s="70">
        <f t="shared" si="12"/>
        <v>1</v>
      </c>
      <c r="AA15" s="100">
        <v>1</v>
      </c>
      <c r="AB15" s="80">
        <f t="shared" si="2"/>
        <v>1.6129032258064516E-2</v>
      </c>
      <c r="AC15" s="70">
        <f t="shared" si="13"/>
        <v>1</v>
      </c>
      <c r="AD15" s="135">
        <f t="shared" si="14"/>
        <v>2</v>
      </c>
      <c r="AE15" s="80">
        <v>1.6129032258064516E-2</v>
      </c>
      <c r="AF15" s="136">
        <f t="shared" si="15"/>
        <v>1</v>
      </c>
      <c r="AG15" s="91">
        <v>0.62</v>
      </c>
      <c r="AH15" s="136">
        <f t="shared" si="16"/>
        <v>4</v>
      </c>
      <c r="AI15" s="91">
        <v>0.3</v>
      </c>
      <c r="AJ15" s="136">
        <f t="shared" si="17"/>
        <v>4</v>
      </c>
      <c r="AK15" s="91">
        <v>0.23</v>
      </c>
      <c r="AL15" s="136">
        <f t="shared" si="18"/>
        <v>4</v>
      </c>
      <c r="AM15" s="90" t="s">
        <v>123</v>
      </c>
      <c r="AN15" s="136">
        <f t="shared" si="19"/>
        <v>1</v>
      </c>
      <c r="AO15" s="141">
        <f t="shared" si="20"/>
        <v>2</v>
      </c>
      <c r="AP15" s="144">
        <f t="shared" si="21"/>
        <v>0.66</v>
      </c>
      <c r="AQ15" s="82">
        <f t="shared" si="22"/>
        <v>1</v>
      </c>
      <c r="AR15" s="161">
        <f t="shared" si="23"/>
        <v>0.5</v>
      </c>
      <c r="AS15" s="137">
        <f t="shared" si="24"/>
        <v>1</v>
      </c>
      <c r="AT15" s="102">
        <f t="shared" si="3"/>
        <v>4</v>
      </c>
      <c r="AU15" s="116" t="str">
        <f t="shared" si="25"/>
        <v>low</v>
      </c>
    </row>
    <row r="16" spans="1:47">
      <c r="A16" s="184"/>
      <c r="B16" s="188"/>
      <c r="C16" s="106" t="s">
        <v>32</v>
      </c>
      <c r="D16" s="45">
        <v>5</v>
      </c>
      <c r="E16" s="45">
        <v>1</v>
      </c>
      <c r="F16" s="14">
        <v>1629</v>
      </c>
      <c r="G16" s="43">
        <v>362</v>
      </c>
      <c r="H16" s="15">
        <v>40</v>
      </c>
      <c r="I16" s="14">
        <v>207</v>
      </c>
      <c r="J16" s="31">
        <f t="shared" si="0"/>
        <v>0.1270718232044199</v>
      </c>
      <c r="K16" s="63">
        <f t="shared" si="1"/>
        <v>3</v>
      </c>
      <c r="L16" s="78">
        <v>34</v>
      </c>
      <c r="M16" s="31">
        <f t="shared" si="26"/>
        <v>0.85</v>
      </c>
      <c r="N16" s="70">
        <f t="shared" si="4"/>
        <v>4</v>
      </c>
      <c r="O16" s="79">
        <v>11</v>
      </c>
      <c r="P16" s="31">
        <f t="shared" si="5"/>
        <v>0.27500000000000002</v>
      </c>
      <c r="Q16" s="70">
        <f t="shared" si="6"/>
        <v>4</v>
      </c>
      <c r="R16" s="100">
        <v>105</v>
      </c>
      <c r="S16" s="80">
        <f t="shared" si="7"/>
        <v>0.50724637681159424</v>
      </c>
      <c r="T16" s="70">
        <f t="shared" si="8"/>
        <v>4</v>
      </c>
      <c r="U16" s="100">
        <v>20</v>
      </c>
      <c r="V16" s="80">
        <f t="shared" si="9"/>
        <v>9.6618357487922704E-2</v>
      </c>
      <c r="W16" s="70">
        <f t="shared" si="10"/>
        <v>2</v>
      </c>
      <c r="X16" s="79">
        <v>15</v>
      </c>
      <c r="Y16" s="31">
        <f t="shared" si="11"/>
        <v>0.375</v>
      </c>
      <c r="Z16" s="70">
        <f t="shared" si="12"/>
        <v>4</v>
      </c>
      <c r="AA16" s="100">
        <v>10</v>
      </c>
      <c r="AB16" s="80">
        <f t="shared" si="2"/>
        <v>4.8309178743961352E-2</v>
      </c>
      <c r="AC16" s="70">
        <f t="shared" si="13"/>
        <v>1</v>
      </c>
      <c r="AD16" s="135">
        <f t="shared" si="14"/>
        <v>4</v>
      </c>
      <c r="AE16" s="80">
        <v>4.8309178743961352E-2</v>
      </c>
      <c r="AF16" s="136">
        <f t="shared" si="15"/>
        <v>1</v>
      </c>
      <c r="AG16" s="91">
        <v>0.03</v>
      </c>
      <c r="AH16" s="136">
        <f t="shared" si="16"/>
        <v>1</v>
      </c>
      <c r="AI16" s="91">
        <v>0.5</v>
      </c>
      <c r="AJ16" s="136">
        <f t="shared" si="17"/>
        <v>4</v>
      </c>
      <c r="AK16" s="91">
        <v>0.24</v>
      </c>
      <c r="AL16" s="136">
        <f t="shared" si="18"/>
        <v>4</v>
      </c>
      <c r="AM16" s="90" t="s">
        <v>127</v>
      </c>
      <c r="AN16" s="136">
        <f t="shared" si="19"/>
        <v>3</v>
      </c>
      <c r="AO16" s="141">
        <f t="shared" si="20"/>
        <v>2</v>
      </c>
      <c r="AP16" s="144">
        <f t="shared" si="21"/>
        <v>3</v>
      </c>
      <c r="AQ16" s="82">
        <f t="shared" si="22"/>
        <v>2</v>
      </c>
      <c r="AR16" s="161">
        <f t="shared" si="23"/>
        <v>0.75</v>
      </c>
      <c r="AS16" s="137">
        <f t="shared" si="24"/>
        <v>3</v>
      </c>
      <c r="AT16" s="102">
        <f t="shared" si="3"/>
        <v>15</v>
      </c>
      <c r="AU16" s="116" t="str">
        <f t="shared" si="25"/>
        <v>high</v>
      </c>
    </row>
    <row r="17" spans="1:47">
      <c r="A17" s="186">
        <v>4</v>
      </c>
      <c r="B17" s="184" t="s">
        <v>36</v>
      </c>
      <c r="C17" s="106" t="s">
        <v>34</v>
      </c>
      <c r="D17" s="45">
        <v>3</v>
      </c>
      <c r="E17" s="45">
        <v>0.33</v>
      </c>
      <c r="F17" s="14">
        <v>2562</v>
      </c>
      <c r="G17" s="43">
        <v>569.33333333333337</v>
      </c>
      <c r="H17" s="15">
        <v>44</v>
      </c>
      <c r="I17" s="14">
        <v>114</v>
      </c>
      <c r="J17" s="31">
        <f t="shared" si="0"/>
        <v>4.449648711943794E-2</v>
      </c>
      <c r="K17" s="63">
        <f t="shared" si="1"/>
        <v>1</v>
      </c>
      <c r="L17" s="78">
        <v>4</v>
      </c>
      <c r="M17" s="31">
        <f t="shared" si="26"/>
        <v>9.0909090909090912E-2</v>
      </c>
      <c r="N17" s="70">
        <f t="shared" si="4"/>
        <v>2</v>
      </c>
      <c r="O17" s="79">
        <v>12</v>
      </c>
      <c r="P17" s="31">
        <f t="shared" si="5"/>
        <v>0.27272727272727271</v>
      </c>
      <c r="Q17" s="70">
        <f t="shared" si="6"/>
        <v>4</v>
      </c>
      <c r="R17" s="100">
        <v>20</v>
      </c>
      <c r="S17" s="80">
        <f t="shared" si="7"/>
        <v>0.17543859649122806</v>
      </c>
      <c r="T17" s="70">
        <f t="shared" si="8"/>
        <v>3</v>
      </c>
      <c r="U17" s="100">
        <v>1</v>
      </c>
      <c r="V17" s="80">
        <f t="shared" si="9"/>
        <v>8.771929824561403E-3</v>
      </c>
      <c r="W17" s="70">
        <f t="shared" si="10"/>
        <v>1</v>
      </c>
      <c r="X17" s="79">
        <v>12</v>
      </c>
      <c r="Y17" s="31">
        <f t="shared" si="11"/>
        <v>0.27272727272727271</v>
      </c>
      <c r="Z17" s="70">
        <f t="shared" si="12"/>
        <v>4</v>
      </c>
      <c r="AA17" s="100">
        <v>1</v>
      </c>
      <c r="AB17" s="80">
        <f t="shared" si="2"/>
        <v>8.771929824561403E-3</v>
      </c>
      <c r="AC17" s="70">
        <f t="shared" si="13"/>
        <v>1</v>
      </c>
      <c r="AD17" s="135">
        <f t="shared" si="14"/>
        <v>3</v>
      </c>
      <c r="AE17" s="80">
        <v>8.771929824561403E-3</v>
      </c>
      <c r="AF17" s="136">
        <f t="shared" si="15"/>
        <v>1</v>
      </c>
      <c r="AG17" s="91">
        <v>0.25</v>
      </c>
      <c r="AH17" s="136">
        <f t="shared" si="16"/>
        <v>4</v>
      </c>
      <c r="AI17" s="91">
        <v>0.48</v>
      </c>
      <c r="AJ17" s="136">
        <f t="shared" si="17"/>
        <v>4</v>
      </c>
      <c r="AK17" s="91">
        <v>0.24</v>
      </c>
      <c r="AL17" s="136">
        <f t="shared" si="18"/>
        <v>4</v>
      </c>
      <c r="AM17" s="90" t="s">
        <v>123</v>
      </c>
      <c r="AN17" s="136">
        <f t="shared" si="19"/>
        <v>1</v>
      </c>
      <c r="AO17" s="141">
        <f t="shared" si="20"/>
        <v>2</v>
      </c>
      <c r="AP17" s="144">
        <f t="shared" si="21"/>
        <v>0.33</v>
      </c>
      <c r="AQ17" s="82">
        <f t="shared" si="22"/>
        <v>1.5</v>
      </c>
      <c r="AR17" s="161">
        <f t="shared" si="23"/>
        <v>0.75</v>
      </c>
      <c r="AS17" s="137">
        <f t="shared" si="24"/>
        <v>1</v>
      </c>
      <c r="AT17" s="102">
        <f t="shared" si="3"/>
        <v>3</v>
      </c>
      <c r="AU17" s="116" t="str">
        <f t="shared" si="25"/>
        <v>low</v>
      </c>
    </row>
    <row r="18" spans="1:47">
      <c r="A18" s="187"/>
      <c r="B18" s="184"/>
      <c r="C18" s="106" t="s">
        <v>31</v>
      </c>
      <c r="D18" s="45">
        <v>4</v>
      </c>
      <c r="E18" s="45">
        <v>0.66</v>
      </c>
      <c r="F18" s="14">
        <v>2562</v>
      </c>
      <c r="G18" s="43">
        <v>569.33333333333337</v>
      </c>
      <c r="H18" s="15">
        <v>41</v>
      </c>
      <c r="I18" s="14">
        <v>212</v>
      </c>
      <c r="J18" s="31">
        <f t="shared" si="0"/>
        <v>8.2747853239656513E-2</v>
      </c>
      <c r="K18" s="63">
        <f t="shared" si="1"/>
        <v>2</v>
      </c>
      <c r="L18" s="78">
        <v>25</v>
      </c>
      <c r="M18" s="31">
        <f t="shared" si="26"/>
        <v>0.6097560975609756</v>
      </c>
      <c r="N18" s="70">
        <f t="shared" si="4"/>
        <v>4</v>
      </c>
      <c r="O18" s="79">
        <v>10</v>
      </c>
      <c r="P18" s="31">
        <f t="shared" si="5"/>
        <v>0.24390243902439024</v>
      </c>
      <c r="Q18" s="70">
        <f t="shared" si="6"/>
        <v>4</v>
      </c>
      <c r="R18" s="100">
        <v>100</v>
      </c>
      <c r="S18" s="80">
        <f t="shared" si="7"/>
        <v>0.47169811320754718</v>
      </c>
      <c r="T18" s="70">
        <f t="shared" si="8"/>
        <v>4</v>
      </c>
      <c r="U18" s="100">
        <v>25</v>
      </c>
      <c r="V18" s="80">
        <f t="shared" si="9"/>
        <v>0.11792452830188679</v>
      </c>
      <c r="W18" s="70">
        <f t="shared" si="10"/>
        <v>3</v>
      </c>
      <c r="X18" s="79">
        <v>13</v>
      </c>
      <c r="Y18" s="31">
        <f t="shared" si="11"/>
        <v>0.31707317073170732</v>
      </c>
      <c r="Z18" s="70">
        <f t="shared" si="12"/>
        <v>4</v>
      </c>
      <c r="AA18" s="100">
        <v>18</v>
      </c>
      <c r="AB18" s="80">
        <f t="shared" si="2"/>
        <v>8.4905660377358486E-2</v>
      </c>
      <c r="AC18" s="70">
        <f t="shared" si="13"/>
        <v>2</v>
      </c>
      <c r="AD18" s="135">
        <f t="shared" si="14"/>
        <v>4</v>
      </c>
      <c r="AE18" s="80">
        <v>8.4905660377358486E-2</v>
      </c>
      <c r="AF18" s="136">
        <f t="shared" si="15"/>
        <v>2</v>
      </c>
      <c r="AG18" s="91">
        <v>0.04</v>
      </c>
      <c r="AH18" s="136">
        <f t="shared" si="16"/>
        <v>1</v>
      </c>
      <c r="AI18" s="91">
        <v>0.54</v>
      </c>
      <c r="AJ18" s="136">
        <f t="shared" si="17"/>
        <v>4</v>
      </c>
      <c r="AK18" s="91">
        <v>0.25</v>
      </c>
      <c r="AL18" s="136">
        <f t="shared" si="18"/>
        <v>4</v>
      </c>
      <c r="AM18" s="90" t="s">
        <v>123</v>
      </c>
      <c r="AN18" s="136">
        <f t="shared" si="19"/>
        <v>1</v>
      </c>
      <c r="AO18" s="141">
        <f t="shared" si="20"/>
        <v>2</v>
      </c>
      <c r="AP18" s="144">
        <f t="shared" si="21"/>
        <v>1.32</v>
      </c>
      <c r="AQ18" s="82">
        <f t="shared" si="22"/>
        <v>2</v>
      </c>
      <c r="AR18" s="161">
        <f t="shared" si="23"/>
        <v>0.75</v>
      </c>
      <c r="AS18" s="137">
        <f t="shared" si="24"/>
        <v>1</v>
      </c>
      <c r="AT18" s="102">
        <f t="shared" si="3"/>
        <v>4</v>
      </c>
      <c r="AU18" s="116" t="str">
        <f t="shared" si="25"/>
        <v>low</v>
      </c>
    </row>
    <row r="19" spans="1:47">
      <c r="A19" s="188"/>
      <c r="B19" s="184"/>
      <c r="C19" s="106" t="s">
        <v>32</v>
      </c>
      <c r="D19" s="45">
        <v>5</v>
      </c>
      <c r="E19" s="45">
        <v>1</v>
      </c>
      <c r="F19" s="14">
        <v>2562</v>
      </c>
      <c r="G19" s="43">
        <v>569.33333333333337</v>
      </c>
      <c r="H19" s="15">
        <v>63</v>
      </c>
      <c r="I19" s="14">
        <v>312</v>
      </c>
      <c r="J19" s="31">
        <f t="shared" si="0"/>
        <v>0.12177985948477751</v>
      </c>
      <c r="K19" s="63">
        <f t="shared" si="1"/>
        <v>3</v>
      </c>
      <c r="L19" s="78">
        <v>5</v>
      </c>
      <c r="M19" s="31">
        <f t="shared" si="26"/>
        <v>7.9365079365079361E-2</v>
      </c>
      <c r="N19" s="70">
        <f t="shared" si="4"/>
        <v>2</v>
      </c>
      <c r="O19" s="79">
        <v>15</v>
      </c>
      <c r="P19" s="31">
        <f t="shared" si="5"/>
        <v>0.23809523809523808</v>
      </c>
      <c r="Q19" s="70">
        <f t="shared" si="6"/>
        <v>4</v>
      </c>
      <c r="R19" s="100">
        <v>150</v>
      </c>
      <c r="S19" s="80">
        <f t="shared" si="7"/>
        <v>0.48076923076923078</v>
      </c>
      <c r="T19" s="70">
        <f t="shared" si="8"/>
        <v>4</v>
      </c>
      <c r="U19" s="100">
        <v>28</v>
      </c>
      <c r="V19" s="80">
        <f t="shared" si="9"/>
        <v>8.9743589743589744E-2</v>
      </c>
      <c r="W19" s="70">
        <f t="shared" si="10"/>
        <v>2</v>
      </c>
      <c r="X19" s="79">
        <v>18</v>
      </c>
      <c r="Y19" s="31">
        <f t="shared" si="11"/>
        <v>0.2857142857142857</v>
      </c>
      <c r="Z19" s="70">
        <f t="shared" si="12"/>
        <v>4</v>
      </c>
      <c r="AA19" s="100">
        <v>11</v>
      </c>
      <c r="AB19" s="80">
        <f t="shared" si="2"/>
        <v>3.5256410256410256E-2</v>
      </c>
      <c r="AC19" s="70">
        <f t="shared" si="13"/>
        <v>1</v>
      </c>
      <c r="AD19" s="135">
        <f t="shared" si="14"/>
        <v>3</v>
      </c>
      <c r="AE19" s="80">
        <v>3.5256410256410256E-2</v>
      </c>
      <c r="AF19" s="136">
        <f t="shared" si="15"/>
        <v>1</v>
      </c>
      <c r="AG19" s="91">
        <v>0.05</v>
      </c>
      <c r="AH19" s="136">
        <f t="shared" si="16"/>
        <v>1</v>
      </c>
      <c r="AI19" s="91">
        <v>0.81</v>
      </c>
      <c r="AJ19" s="136">
        <f t="shared" si="17"/>
        <v>4</v>
      </c>
      <c r="AK19" s="91">
        <v>0.2</v>
      </c>
      <c r="AL19" s="136">
        <f t="shared" si="18"/>
        <v>4</v>
      </c>
      <c r="AM19" s="90" t="s">
        <v>123</v>
      </c>
      <c r="AN19" s="136">
        <f t="shared" si="19"/>
        <v>1</v>
      </c>
      <c r="AO19" s="141">
        <f t="shared" si="20"/>
        <v>2</v>
      </c>
      <c r="AP19" s="144">
        <f t="shared" si="21"/>
        <v>3</v>
      </c>
      <c r="AQ19" s="82">
        <f t="shared" si="22"/>
        <v>1.5</v>
      </c>
      <c r="AR19" s="161">
        <f t="shared" si="23"/>
        <v>0.75</v>
      </c>
      <c r="AS19" s="137">
        <f t="shared" si="24"/>
        <v>3</v>
      </c>
      <c r="AT19" s="102">
        <f t="shared" si="3"/>
        <v>15</v>
      </c>
      <c r="AU19" s="116" t="str">
        <f t="shared" si="25"/>
        <v>high</v>
      </c>
    </row>
    <row r="20" spans="1:47">
      <c r="A20" s="186"/>
      <c r="B20" s="186"/>
      <c r="C20" s="106"/>
      <c r="D20" s="64"/>
      <c r="E20" s="45"/>
      <c r="F20" s="92"/>
      <c r="G20" s="92"/>
      <c r="H20" s="92"/>
      <c r="I20" s="92"/>
      <c r="J20" s="41"/>
      <c r="K20" s="67"/>
      <c r="L20" s="92"/>
      <c r="M20" s="41"/>
      <c r="N20" s="71"/>
      <c r="O20" s="92"/>
      <c r="P20" s="41"/>
      <c r="Q20" s="71"/>
      <c r="R20" s="92"/>
      <c r="S20" s="41"/>
      <c r="T20" s="71"/>
      <c r="U20" s="92"/>
      <c r="V20" s="41"/>
      <c r="W20" s="71"/>
      <c r="X20" s="92"/>
      <c r="Y20" s="41"/>
      <c r="Z20" s="71"/>
      <c r="AA20" s="92"/>
      <c r="AB20" s="41"/>
      <c r="AC20" s="71"/>
      <c r="AD20" s="147"/>
      <c r="AE20" s="41"/>
      <c r="AF20" s="86"/>
      <c r="AG20" s="91"/>
      <c r="AH20" s="86"/>
      <c r="AI20" s="91"/>
      <c r="AJ20" s="86"/>
      <c r="AK20" s="91"/>
      <c r="AL20" s="86"/>
      <c r="AM20" s="52"/>
      <c r="AN20" s="86"/>
      <c r="AO20" s="142"/>
      <c r="AP20" s="145"/>
      <c r="AQ20" s="153"/>
      <c r="AR20" s="140"/>
      <c r="AS20" s="83"/>
      <c r="AT20" s="84"/>
      <c r="AU20" s="14"/>
    </row>
    <row r="21" spans="1:47">
      <c r="A21" s="187"/>
      <c r="B21" s="187"/>
      <c r="C21" s="106"/>
      <c r="D21" s="64"/>
      <c r="E21" s="45"/>
      <c r="F21" s="92"/>
      <c r="G21" s="92"/>
      <c r="H21" s="92"/>
      <c r="I21" s="92"/>
      <c r="J21" s="41"/>
      <c r="K21" s="67"/>
      <c r="L21" s="92"/>
      <c r="M21" s="41"/>
      <c r="N21" s="71"/>
      <c r="O21" s="92"/>
      <c r="P21" s="41"/>
      <c r="Q21" s="71"/>
      <c r="R21" s="92"/>
      <c r="S21" s="41"/>
      <c r="T21" s="71"/>
      <c r="U21" s="92"/>
      <c r="V21" s="41"/>
      <c r="W21" s="71"/>
      <c r="X21" s="92"/>
      <c r="Y21" s="41"/>
      <c r="Z21" s="71"/>
      <c r="AA21" s="92"/>
      <c r="AB21" s="41"/>
      <c r="AC21" s="71"/>
      <c r="AD21" s="147"/>
      <c r="AE21" s="41"/>
      <c r="AF21" s="86"/>
      <c r="AG21" s="91"/>
      <c r="AH21" s="86"/>
      <c r="AI21" s="91"/>
      <c r="AJ21" s="86"/>
      <c r="AK21" s="91"/>
      <c r="AL21" s="86"/>
      <c r="AM21" s="52"/>
      <c r="AN21" s="86"/>
      <c r="AO21" s="142"/>
      <c r="AP21" s="145"/>
      <c r="AQ21" s="153"/>
      <c r="AR21" s="140"/>
      <c r="AS21" s="83"/>
      <c r="AT21" s="84"/>
      <c r="AU21" s="14"/>
    </row>
    <row r="22" spans="1:47">
      <c r="A22" s="188"/>
      <c r="B22" s="188"/>
      <c r="C22" s="106"/>
      <c r="D22" s="64"/>
      <c r="E22" s="45"/>
      <c r="F22" s="92"/>
      <c r="G22" s="92"/>
      <c r="H22" s="92"/>
      <c r="I22" s="92"/>
      <c r="J22" s="41"/>
      <c r="K22" s="67"/>
      <c r="L22" s="92"/>
      <c r="M22" s="41"/>
      <c r="N22" s="71"/>
      <c r="O22" s="92"/>
      <c r="P22" s="41"/>
      <c r="Q22" s="71"/>
      <c r="R22" s="92"/>
      <c r="S22" s="41"/>
      <c r="T22" s="71"/>
      <c r="U22" s="92"/>
      <c r="V22" s="41"/>
      <c r="W22" s="71"/>
      <c r="X22" s="92"/>
      <c r="Y22" s="41"/>
      <c r="Z22" s="71"/>
      <c r="AA22" s="92"/>
      <c r="AB22" s="41"/>
      <c r="AC22" s="71"/>
      <c r="AD22" s="147"/>
      <c r="AE22" s="41"/>
      <c r="AF22" s="86"/>
      <c r="AG22" s="91"/>
      <c r="AH22" s="86"/>
      <c r="AI22" s="91"/>
      <c r="AJ22" s="86"/>
      <c r="AK22" s="91"/>
      <c r="AL22" s="86"/>
      <c r="AM22" s="52"/>
      <c r="AN22" s="86"/>
      <c r="AO22" s="142"/>
      <c r="AP22" s="145"/>
      <c r="AQ22" s="153"/>
      <c r="AR22" s="140"/>
      <c r="AS22" s="83"/>
      <c r="AT22" s="84"/>
      <c r="AU22" s="14"/>
    </row>
    <row r="23" spans="1:47">
      <c r="A23" s="183"/>
      <c r="B23" s="183"/>
      <c r="C23" s="106"/>
      <c r="D23" s="64"/>
      <c r="E23" s="45"/>
      <c r="F23" s="92"/>
      <c r="G23" s="92"/>
      <c r="H23" s="92"/>
      <c r="I23" s="92"/>
      <c r="J23" s="41"/>
      <c r="K23" s="67"/>
      <c r="L23" s="92"/>
      <c r="M23" s="41"/>
      <c r="N23" s="71"/>
      <c r="O23" s="92"/>
      <c r="P23" s="41"/>
      <c r="Q23" s="71"/>
      <c r="R23" s="92"/>
      <c r="S23" s="41"/>
      <c r="T23" s="71"/>
      <c r="U23" s="92"/>
      <c r="V23" s="41"/>
      <c r="W23" s="71"/>
      <c r="X23" s="92"/>
      <c r="Y23" s="41"/>
      <c r="Z23" s="71"/>
      <c r="AA23" s="92"/>
      <c r="AB23" s="41"/>
      <c r="AC23" s="71"/>
      <c r="AD23" s="147"/>
      <c r="AE23" s="41"/>
      <c r="AF23" s="86"/>
      <c r="AG23" s="91"/>
      <c r="AH23" s="86"/>
      <c r="AI23" s="91"/>
      <c r="AJ23" s="86"/>
      <c r="AK23" s="91"/>
      <c r="AL23" s="86"/>
      <c r="AM23" s="52"/>
      <c r="AN23" s="86"/>
      <c r="AO23" s="142"/>
      <c r="AP23" s="145"/>
      <c r="AQ23" s="153"/>
      <c r="AR23" s="140"/>
      <c r="AS23" s="83"/>
      <c r="AT23" s="84"/>
      <c r="AU23" s="14"/>
    </row>
    <row r="24" spans="1:47">
      <c r="A24" s="183"/>
      <c r="B24" s="183"/>
      <c r="C24" s="106"/>
      <c r="D24" s="64"/>
      <c r="E24" s="45"/>
      <c r="F24" s="92"/>
      <c r="G24" s="92"/>
      <c r="H24" s="92"/>
      <c r="I24" s="93"/>
      <c r="J24" s="41"/>
      <c r="K24" s="67"/>
      <c r="L24" s="93"/>
      <c r="M24" s="41"/>
      <c r="N24" s="71"/>
      <c r="O24" s="93"/>
      <c r="P24" s="41"/>
      <c r="Q24" s="71"/>
      <c r="R24" s="93"/>
      <c r="S24" s="41"/>
      <c r="T24" s="71"/>
      <c r="U24" s="93"/>
      <c r="V24" s="41"/>
      <c r="W24" s="71"/>
      <c r="X24" s="93"/>
      <c r="Y24" s="41"/>
      <c r="Z24" s="71"/>
      <c r="AA24" s="93"/>
      <c r="AB24" s="41"/>
      <c r="AC24" s="71"/>
      <c r="AD24" s="147"/>
      <c r="AE24" s="41"/>
      <c r="AF24" s="86"/>
      <c r="AG24" s="91"/>
      <c r="AH24" s="86"/>
      <c r="AI24" s="91"/>
      <c r="AJ24" s="86"/>
      <c r="AK24" s="91"/>
      <c r="AL24" s="86"/>
      <c r="AM24" s="52"/>
      <c r="AN24" s="86"/>
      <c r="AO24" s="142"/>
      <c r="AP24" s="145"/>
      <c r="AQ24" s="153"/>
      <c r="AR24" s="140"/>
      <c r="AS24" s="83"/>
      <c r="AT24" s="84"/>
      <c r="AU24" s="14"/>
    </row>
    <row r="25" spans="1:47">
      <c r="A25" s="183"/>
      <c r="B25" s="183"/>
      <c r="C25" s="106"/>
      <c r="D25" s="64"/>
      <c r="E25" s="45"/>
      <c r="F25" s="92"/>
      <c r="G25" s="92"/>
      <c r="H25" s="92"/>
      <c r="I25" s="92"/>
      <c r="J25" s="41"/>
      <c r="K25" s="67"/>
      <c r="L25" s="92"/>
      <c r="M25" s="41"/>
      <c r="N25" s="71"/>
      <c r="O25" s="92"/>
      <c r="P25" s="41"/>
      <c r="Q25" s="71"/>
      <c r="R25" s="92"/>
      <c r="S25" s="41"/>
      <c r="T25" s="71"/>
      <c r="U25" s="92"/>
      <c r="V25" s="41"/>
      <c r="W25" s="71"/>
      <c r="X25" s="92"/>
      <c r="Y25" s="41"/>
      <c r="Z25" s="71"/>
      <c r="AA25" s="92"/>
      <c r="AB25" s="41"/>
      <c r="AC25" s="71"/>
      <c r="AD25" s="147"/>
      <c r="AE25" s="41"/>
      <c r="AF25" s="86"/>
      <c r="AG25" s="91"/>
      <c r="AH25" s="86"/>
      <c r="AI25" s="91"/>
      <c r="AJ25" s="86"/>
      <c r="AK25" s="91"/>
      <c r="AL25" s="86"/>
      <c r="AM25" s="52"/>
      <c r="AN25" s="86"/>
      <c r="AO25" s="142"/>
      <c r="AP25" s="145"/>
      <c r="AQ25" s="153"/>
      <c r="AR25" s="140"/>
      <c r="AS25" s="83"/>
      <c r="AT25" s="84"/>
      <c r="AU25" s="14"/>
    </row>
    <row r="26" spans="1:47">
      <c r="A26" s="183"/>
      <c r="B26" s="183"/>
      <c r="C26" s="106"/>
      <c r="D26" s="64"/>
      <c r="E26" s="45"/>
      <c r="F26" s="92"/>
      <c r="G26" s="92"/>
      <c r="H26" s="92"/>
      <c r="I26" s="92"/>
      <c r="J26" s="41"/>
      <c r="K26" s="67"/>
      <c r="L26" s="92"/>
      <c r="M26" s="41"/>
      <c r="N26" s="71"/>
      <c r="O26" s="92"/>
      <c r="P26" s="41"/>
      <c r="Q26" s="71"/>
      <c r="R26" s="92"/>
      <c r="S26" s="41"/>
      <c r="T26" s="71"/>
      <c r="U26" s="92"/>
      <c r="V26" s="41"/>
      <c r="W26" s="71"/>
      <c r="X26" s="92"/>
      <c r="Y26" s="41"/>
      <c r="Z26" s="71"/>
      <c r="AA26" s="92"/>
      <c r="AB26" s="41"/>
      <c r="AC26" s="71"/>
      <c r="AD26" s="147"/>
      <c r="AE26" s="41"/>
      <c r="AF26" s="86"/>
      <c r="AG26" s="91"/>
      <c r="AH26" s="86"/>
      <c r="AI26" s="91"/>
      <c r="AJ26" s="86"/>
      <c r="AK26" s="91"/>
      <c r="AL26" s="86"/>
      <c r="AM26" s="52"/>
      <c r="AN26" s="86"/>
      <c r="AO26" s="142"/>
      <c r="AP26" s="145"/>
      <c r="AQ26" s="153"/>
      <c r="AR26" s="140"/>
      <c r="AS26" s="83"/>
      <c r="AT26" s="84"/>
      <c r="AU26" s="14"/>
    </row>
    <row r="27" spans="1:47">
      <c r="A27" s="183"/>
      <c r="B27" s="183"/>
      <c r="C27" s="106"/>
      <c r="D27" s="64"/>
      <c r="E27" s="45"/>
      <c r="F27" s="92"/>
      <c r="G27" s="92"/>
      <c r="H27" s="92"/>
      <c r="I27" s="92"/>
      <c r="J27" s="41"/>
      <c r="K27" s="67"/>
      <c r="L27" s="92"/>
      <c r="M27" s="41"/>
      <c r="N27" s="71"/>
      <c r="O27" s="92"/>
      <c r="P27" s="41"/>
      <c r="Q27" s="71"/>
      <c r="R27" s="92"/>
      <c r="S27" s="41"/>
      <c r="T27" s="71"/>
      <c r="U27" s="92"/>
      <c r="V27" s="41"/>
      <c r="W27" s="71"/>
      <c r="X27" s="92"/>
      <c r="Y27" s="41"/>
      <c r="Z27" s="71"/>
      <c r="AA27" s="92"/>
      <c r="AB27" s="41"/>
      <c r="AC27" s="71"/>
      <c r="AD27" s="147"/>
      <c r="AE27" s="41"/>
      <c r="AF27" s="86"/>
      <c r="AG27" s="91"/>
      <c r="AH27" s="86"/>
      <c r="AI27" s="91"/>
      <c r="AJ27" s="86"/>
      <c r="AK27" s="91"/>
      <c r="AL27" s="86"/>
      <c r="AM27" s="52"/>
      <c r="AN27" s="86"/>
      <c r="AO27" s="142"/>
      <c r="AP27" s="145"/>
      <c r="AQ27" s="153"/>
      <c r="AR27" s="140"/>
      <c r="AS27" s="83"/>
      <c r="AT27" s="84"/>
      <c r="AU27" s="14"/>
    </row>
    <row r="28" spans="1:47">
      <c r="A28" s="183"/>
      <c r="B28" s="183"/>
      <c r="C28" s="106"/>
      <c r="D28" s="64"/>
      <c r="E28" s="45"/>
      <c r="F28" s="92"/>
      <c r="G28" s="92"/>
      <c r="H28" s="92"/>
      <c r="I28" s="92"/>
      <c r="J28" s="41"/>
      <c r="K28" s="67"/>
      <c r="L28" s="92"/>
      <c r="M28" s="41"/>
      <c r="N28" s="71"/>
      <c r="O28" s="92"/>
      <c r="P28" s="41"/>
      <c r="Q28" s="71"/>
      <c r="R28" s="92"/>
      <c r="S28" s="41"/>
      <c r="T28" s="71"/>
      <c r="U28" s="92"/>
      <c r="V28" s="41"/>
      <c r="W28" s="71"/>
      <c r="X28" s="92"/>
      <c r="Y28" s="41"/>
      <c r="Z28" s="71"/>
      <c r="AA28" s="92"/>
      <c r="AB28" s="41"/>
      <c r="AC28" s="71"/>
      <c r="AD28" s="147"/>
      <c r="AE28" s="41"/>
      <c r="AF28" s="86"/>
      <c r="AG28" s="91"/>
      <c r="AH28" s="86"/>
      <c r="AI28" s="91"/>
      <c r="AJ28" s="86"/>
      <c r="AK28" s="91"/>
      <c r="AL28" s="86"/>
      <c r="AM28" s="52"/>
      <c r="AN28" s="86"/>
      <c r="AO28" s="142"/>
      <c r="AP28" s="145"/>
      <c r="AQ28" s="153"/>
      <c r="AR28" s="140"/>
      <c r="AS28" s="83"/>
      <c r="AT28" s="84"/>
      <c r="AU28" s="14"/>
    </row>
    <row r="29" spans="1:47">
      <c r="A29" s="183"/>
      <c r="B29" s="183"/>
      <c r="C29" s="106"/>
      <c r="D29" s="65"/>
      <c r="E29" s="45"/>
      <c r="F29" s="94"/>
      <c r="G29" s="94"/>
      <c r="H29" s="95"/>
      <c r="I29" s="94"/>
      <c r="J29" s="41"/>
      <c r="K29" s="68"/>
      <c r="L29" s="94"/>
      <c r="M29" s="41"/>
      <c r="N29" s="72"/>
      <c r="O29" s="94"/>
      <c r="P29" s="41"/>
      <c r="Q29" s="72"/>
      <c r="R29" s="94"/>
      <c r="S29" s="41"/>
      <c r="T29" s="76"/>
      <c r="U29" s="94"/>
      <c r="V29" s="41"/>
      <c r="W29" s="76"/>
      <c r="X29" s="94"/>
      <c r="Y29" s="41"/>
      <c r="Z29" s="76"/>
      <c r="AA29" s="94"/>
      <c r="AB29" s="41"/>
      <c r="AC29" s="76"/>
      <c r="AD29" s="148"/>
      <c r="AE29" s="41"/>
      <c r="AF29" s="86"/>
      <c r="AG29" s="91"/>
      <c r="AH29" s="86"/>
      <c r="AI29" s="91"/>
      <c r="AJ29" s="86"/>
      <c r="AK29" s="91"/>
      <c r="AL29" s="86"/>
      <c r="AM29" s="52"/>
      <c r="AN29" s="86"/>
      <c r="AO29" s="142"/>
      <c r="AP29" s="145"/>
      <c r="AQ29" s="153"/>
      <c r="AR29" s="140"/>
      <c r="AS29" s="83"/>
      <c r="AT29" s="84"/>
      <c r="AU29" s="14"/>
    </row>
    <row r="30" spans="1:47">
      <c r="A30" s="183"/>
      <c r="B30" s="183"/>
      <c r="C30" s="106"/>
      <c r="D30" s="65"/>
      <c r="E30" s="45"/>
      <c r="F30" s="94"/>
      <c r="G30" s="94"/>
      <c r="H30" s="95"/>
      <c r="I30" s="94"/>
      <c r="J30" s="41"/>
      <c r="K30" s="68"/>
      <c r="L30" s="94"/>
      <c r="M30" s="41"/>
      <c r="N30" s="72"/>
      <c r="O30" s="94"/>
      <c r="P30" s="41"/>
      <c r="Q30" s="72"/>
      <c r="R30" s="94"/>
      <c r="S30" s="41"/>
      <c r="T30" s="76"/>
      <c r="U30" s="94"/>
      <c r="V30" s="41"/>
      <c r="W30" s="76"/>
      <c r="X30" s="94"/>
      <c r="Y30" s="41"/>
      <c r="Z30" s="76"/>
      <c r="AA30" s="94"/>
      <c r="AB30" s="41"/>
      <c r="AC30" s="76"/>
      <c r="AD30" s="148"/>
      <c r="AE30" s="41"/>
      <c r="AF30" s="86"/>
      <c r="AG30" s="91"/>
      <c r="AH30" s="86"/>
      <c r="AI30" s="91"/>
      <c r="AJ30" s="86"/>
      <c r="AK30" s="91"/>
      <c r="AL30" s="86"/>
      <c r="AM30" s="52"/>
      <c r="AN30" s="86"/>
      <c r="AO30" s="142"/>
      <c r="AP30" s="145"/>
      <c r="AQ30" s="153"/>
      <c r="AR30" s="140"/>
      <c r="AS30" s="83"/>
      <c r="AT30" s="84"/>
      <c r="AU30" s="14"/>
    </row>
    <row r="31" spans="1:47">
      <c r="A31" s="183"/>
      <c r="B31" s="183"/>
      <c r="C31" s="106"/>
      <c r="D31" s="65"/>
      <c r="E31" s="45"/>
      <c r="F31" s="94"/>
      <c r="G31" s="94"/>
      <c r="H31" s="95"/>
      <c r="I31" s="94"/>
      <c r="J31" s="41"/>
      <c r="K31" s="68"/>
      <c r="L31" s="94"/>
      <c r="M31" s="41"/>
      <c r="N31" s="72"/>
      <c r="O31" s="94"/>
      <c r="P31" s="41"/>
      <c r="Q31" s="76"/>
      <c r="R31" s="94"/>
      <c r="S31" s="41"/>
      <c r="T31" s="70"/>
      <c r="U31" s="94"/>
      <c r="V31" s="41"/>
      <c r="W31" s="70"/>
      <c r="X31" s="94"/>
      <c r="Y31" s="41"/>
      <c r="Z31" s="70"/>
      <c r="AA31" s="94"/>
      <c r="AB31" s="41"/>
      <c r="AC31" s="70"/>
      <c r="AD31" s="135"/>
      <c r="AE31" s="41"/>
      <c r="AF31" s="86"/>
      <c r="AG31" s="91"/>
      <c r="AH31" s="86"/>
      <c r="AI31" s="91"/>
      <c r="AJ31" s="86"/>
      <c r="AK31" s="91"/>
      <c r="AL31" s="86"/>
      <c r="AM31" s="52"/>
      <c r="AN31" s="86"/>
      <c r="AO31" s="142"/>
      <c r="AP31" s="145"/>
      <c r="AQ31" s="153"/>
      <c r="AR31" s="140"/>
      <c r="AS31" s="83"/>
      <c r="AT31" s="84"/>
      <c r="AU31" s="14"/>
    </row>
    <row r="32" spans="1:47">
      <c r="A32" s="183"/>
      <c r="B32" s="183"/>
      <c r="C32" s="106"/>
      <c r="D32" s="65"/>
      <c r="E32" s="45"/>
      <c r="F32" s="94"/>
      <c r="G32" s="94"/>
      <c r="H32" s="95"/>
      <c r="I32" s="94"/>
      <c r="J32" s="41"/>
      <c r="K32" s="68"/>
      <c r="L32" s="94"/>
      <c r="M32" s="41"/>
      <c r="N32" s="72"/>
      <c r="O32" s="94"/>
      <c r="P32" s="41"/>
      <c r="Q32" s="72"/>
      <c r="R32" s="94"/>
      <c r="S32" s="41"/>
      <c r="T32" s="72"/>
      <c r="U32" s="94"/>
      <c r="V32" s="41"/>
      <c r="W32" s="72"/>
      <c r="X32" s="94"/>
      <c r="Y32" s="41"/>
      <c r="Z32" s="72"/>
      <c r="AA32" s="94"/>
      <c r="AB32" s="41"/>
      <c r="AC32" s="72"/>
      <c r="AD32" s="149"/>
      <c r="AE32" s="41"/>
      <c r="AF32" s="86"/>
      <c r="AG32" s="91"/>
      <c r="AH32" s="86"/>
      <c r="AI32" s="91"/>
      <c r="AJ32" s="86"/>
      <c r="AK32" s="91"/>
      <c r="AL32" s="86"/>
      <c r="AM32" s="52"/>
      <c r="AN32" s="86"/>
      <c r="AO32" s="142"/>
      <c r="AP32" s="145"/>
      <c r="AQ32" s="153"/>
      <c r="AR32" s="140"/>
      <c r="AS32" s="83"/>
      <c r="AT32" s="84"/>
      <c r="AU32" s="14"/>
    </row>
    <row r="33" spans="1:47">
      <c r="A33" s="183"/>
      <c r="B33" s="183"/>
      <c r="C33" s="106"/>
      <c r="D33" s="64"/>
      <c r="E33" s="45"/>
      <c r="F33" s="94"/>
      <c r="G33" s="94"/>
      <c r="H33" s="96"/>
      <c r="I33" s="97"/>
      <c r="J33" s="41"/>
      <c r="K33" s="68"/>
      <c r="L33" s="97"/>
      <c r="M33" s="41"/>
      <c r="N33" s="72"/>
      <c r="O33" s="97"/>
      <c r="P33" s="41"/>
      <c r="Q33" s="72"/>
      <c r="R33" s="97"/>
      <c r="S33" s="41"/>
      <c r="T33" s="73"/>
      <c r="U33" s="97"/>
      <c r="V33" s="41"/>
      <c r="W33" s="73"/>
      <c r="X33" s="97"/>
      <c r="Y33" s="41"/>
      <c r="Z33" s="73"/>
      <c r="AA33" s="97"/>
      <c r="AB33" s="41"/>
      <c r="AC33" s="73"/>
      <c r="AD33" s="150"/>
      <c r="AE33" s="41"/>
      <c r="AF33" s="86"/>
      <c r="AG33" s="91"/>
      <c r="AH33" s="86"/>
      <c r="AI33" s="91"/>
      <c r="AJ33" s="86"/>
      <c r="AK33" s="91"/>
      <c r="AL33" s="86"/>
      <c r="AM33" s="52"/>
      <c r="AN33" s="86"/>
      <c r="AO33" s="142"/>
      <c r="AP33" s="145"/>
      <c r="AQ33" s="153"/>
      <c r="AR33" s="140"/>
      <c r="AS33" s="83"/>
      <c r="AT33" s="84"/>
      <c r="AU33" s="14"/>
    </row>
    <row r="34" spans="1:47">
      <c r="A34" s="183"/>
      <c r="B34" s="183"/>
      <c r="C34" s="106"/>
      <c r="D34" s="64"/>
      <c r="E34" s="45"/>
      <c r="F34" s="94"/>
      <c r="G34" s="94"/>
      <c r="H34" s="96"/>
      <c r="I34" s="97"/>
      <c r="J34" s="41"/>
      <c r="K34" s="68"/>
      <c r="L34" s="97"/>
      <c r="M34" s="41"/>
      <c r="N34" s="72"/>
      <c r="O34" s="97"/>
      <c r="P34" s="41"/>
      <c r="Q34" s="72"/>
      <c r="R34" s="97"/>
      <c r="S34" s="41"/>
      <c r="T34" s="73"/>
      <c r="U34" s="97"/>
      <c r="V34" s="41"/>
      <c r="W34" s="73"/>
      <c r="X34" s="97"/>
      <c r="Y34" s="41"/>
      <c r="Z34" s="73"/>
      <c r="AA34" s="97"/>
      <c r="AB34" s="41"/>
      <c r="AC34" s="73"/>
      <c r="AD34" s="150"/>
      <c r="AE34" s="41"/>
      <c r="AF34" s="86"/>
      <c r="AG34" s="91"/>
      <c r="AH34" s="86"/>
      <c r="AI34" s="91"/>
      <c r="AJ34" s="86"/>
      <c r="AK34" s="91"/>
      <c r="AL34" s="86"/>
      <c r="AM34" s="52"/>
      <c r="AN34" s="86"/>
      <c r="AO34" s="142"/>
      <c r="AP34" s="145"/>
      <c r="AQ34" s="153"/>
      <c r="AR34" s="140"/>
      <c r="AS34" s="83"/>
      <c r="AT34" s="84"/>
      <c r="AU34" s="14"/>
    </row>
    <row r="35" spans="1:47">
      <c r="A35" s="183"/>
      <c r="B35" s="183"/>
      <c r="C35" s="106"/>
      <c r="D35" s="64"/>
      <c r="E35" s="45"/>
      <c r="F35" s="97"/>
      <c r="G35" s="97"/>
      <c r="H35" s="96"/>
      <c r="I35" s="97"/>
      <c r="J35" s="41"/>
      <c r="K35" s="68"/>
      <c r="L35" s="97"/>
      <c r="M35" s="41"/>
      <c r="N35" s="73"/>
      <c r="O35" s="97"/>
      <c r="P35" s="41"/>
      <c r="Q35" s="74"/>
      <c r="R35" s="97"/>
      <c r="S35" s="41"/>
      <c r="T35" s="74"/>
      <c r="U35" s="97"/>
      <c r="V35" s="41"/>
      <c r="W35" s="74"/>
      <c r="X35" s="97"/>
      <c r="Y35" s="41"/>
      <c r="Z35" s="74"/>
      <c r="AA35" s="97"/>
      <c r="AB35" s="41"/>
      <c r="AC35" s="74"/>
      <c r="AD35" s="151"/>
      <c r="AE35" s="41"/>
      <c r="AF35" s="87"/>
      <c r="AG35" s="91"/>
      <c r="AH35" s="87"/>
      <c r="AI35" s="91"/>
      <c r="AJ35" s="87"/>
      <c r="AK35" s="91"/>
      <c r="AL35" s="87"/>
      <c r="AM35" s="14"/>
      <c r="AN35" s="87"/>
      <c r="AO35" s="143"/>
      <c r="AP35" s="146"/>
      <c r="AQ35" s="154"/>
      <c r="AR35" s="140"/>
      <c r="AS35" s="83"/>
      <c r="AT35" s="84"/>
      <c r="AU35" s="14"/>
    </row>
    <row r="36" spans="1:47">
      <c r="A36" s="183"/>
      <c r="B36" s="183"/>
      <c r="C36" s="106"/>
      <c r="D36" s="64"/>
      <c r="E36" s="45"/>
      <c r="F36" s="97"/>
      <c r="G36" s="97"/>
      <c r="H36" s="96"/>
      <c r="I36" s="97"/>
      <c r="J36" s="41"/>
      <c r="K36" s="68"/>
      <c r="L36" s="97"/>
      <c r="M36" s="41"/>
      <c r="N36" s="74"/>
      <c r="O36" s="97"/>
      <c r="P36" s="41"/>
      <c r="Q36" s="74"/>
      <c r="R36" s="97"/>
      <c r="S36" s="41"/>
      <c r="T36" s="74"/>
      <c r="U36" s="97"/>
      <c r="V36" s="41"/>
      <c r="W36" s="74"/>
      <c r="X36" s="97"/>
      <c r="Y36" s="41"/>
      <c r="Z36" s="74"/>
      <c r="AA36" s="97"/>
      <c r="AB36" s="41"/>
      <c r="AC36" s="74"/>
      <c r="AD36" s="151"/>
      <c r="AE36" s="41"/>
      <c r="AF36" s="87"/>
      <c r="AG36" s="91"/>
      <c r="AH36" s="87"/>
      <c r="AI36" s="91"/>
      <c r="AJ36" s="87"/>
      <c r="AK36" s="91"/>
      <c r="AL36" s="87"/>
      <c r="AM36" s="14"/>
      <c r="AN36" s="87"/>
      <c r="AO36" s="143"/>
      <c r="AP36" s="146"/>
      <c r="AQ36" s="154"/>
      <c r="AR36" s="140"/>
      <c r="AS36" s="83"/>
      <c r="AT36" s="84"/>
      <c r="AU36" s="14"/>
    </row>
    <row r="37" spans="1:47">
      <c r="A37" s="183"/>
      <c r="B37" s="183"/>
      <c r="C37" s="106"/>
      <c r="D37" s="64"/>
      <c r="E37" s="45"/>
      <c r="F37" s="97"/>
      <c r="G37" s="97"/>
      <c r="H37" s="96"/>
      <c r="I37" s="97"/>
      <c r="J37" s="41"/>
      <c r="K37" s="68"/>
      <c r="L37" s="97"/>
      <c r="M37" s="41"/>
      <c r="N37" s="74"/>
      <c r="O37" s="97"/>
      <c r="P37" s="41"/>
      <c r="Q37" s="74"/>
      <c r="R37" s="97"/>
      <c r="S37" s="41"/>
      <c r="T37" s="73"/>
      <c r="U37" s="97"/>
      <c r="V37" s="41"/>
      <c r="W37" s="73"/>
      <c r="X37" s="97"/>
      <c r="Y37" s="41"/>
      <c r="Z37" s="73"/>
      <c r="AA37" s="97"/>
      <c r="AB37" s="41"/>
      <c r="AC37" s="73"/>
      <c r="AD37" s="150"/>
      <c r="AE37" s="41"/>
      <c r="AF37" s="87"/>
      <c r="AG37" s="91"/>
      <c r="AH37" s="87"/>
      <c r="AI37" s="91"/>
      <c r="AJ37" s="87"/>
      <c r="AK37" s="91"/>
      <c r="AL37" s="87"/>
      <c r="AM37" s="14"/>
      <c r="AN37" s="87"/>
      <c r="AO37" s="143"/>
      <c r="AP37" s="146"/>
      <c r="AQ37" s="154"/>
      <c r="AR37" s="140"/>
      <c r="AS37" s="83"/>
      <c r="AT37" s="84"/>
      <c r="AU37" s="14"/>
    </row>
    <row r="38" spans="1:47">
      <c r="A38" s="183"/>
      <c r="B38" s="183"/>
      <c r="C38" s="106"/>
      <c r="D38" s="64"/>
      <c r="E38" s="45"/>
      <c r="F38" s="97"/>
      <c r="G38" s="97"/>
      <c r="H38" s="96"/>
      <c r="I38" s="97"/>
      <c r="J38" s="41"/>
      <c r="K38" s="68"/>
      <c r="L38" s="97"/>
      <c r="M38" s="41"/>
      <c r="N38" s="74"/>
      <c r="O38" s="97"/>
      <c r="P38" s="41"/>
      <c r="Q38" s="74"/>
      <c r="R38" s="97"/>
      <c r="S38" s="41"/>
      <c r="T38" s="73"/>
      <c r="U38" s="97"/>
      <c r="V38" s="41"/>
      <c r="W38" s="73"/>
      <c r="X38" s="97"/>
      <c r="Y38" s="41"/>
      <c r="Z38" s="73"/>
      <c r="AA38" s="97"/>
      <c r="AB38" s="41"/>
      <c r="AC38" s="73"/>
      <c r="AD38" s="150"/>
      <c r="AE38" s="41"/>
      <c r="AF38" s="87"/>
      <c r="AG38" s="91"/>
      <c r="AH38" s="87"/>
      <c r="AI38" s="91"/>
      <c r="AJ38" s="87"/>
      <c r="AK38" s="91"/>
      <c r="AL38" s="87"/>
      <c r="AM38" s="14"/>
      <c r="AN38" s="87"/>
      <c r="AO38" s="143"/>
      <c r="AP38" s="146"/>
      <c r="AQ38" s="154"/>
      <c r="AR38" s="140"/>
      <c r="AS38" s="83"/>
      <c r="AT38" s="84"/>
      <c r="AU38" s="14"/>
    </row>
    <row r="39" spans="1:47">
      <c r="A39" s="183"/>
      <c r="B39" s="183"/>
      <c r="C39" s="106"/>
      <c r="D39" s="64"/>
      <c r="E39" s="45"/>
      <c r="F39" s="97"/>
      <c r="G39" s="97"/>
      <c r="H39" s="96"/>
      <c r="I39" s="97"/>
      <c r="J39" s="41"/>
      <c r="K39" s="68"/>
      <c r="L39" s="97"/>
      <c r="M39" s="41"/>
      <c r="N39" s="74"/>
      <c r="O39" s="97"/>
      <c r="P39" s="41"/>
      <c r="Q39" s="74"/>
      <c r="R39" s="97"/>
      <c r="S39" s="41"/>
      <c r="T39" s="73"/>
      <c r="U39" s="97"/>
      <c r="V39" s="41"/>
      <c r="W39" s="73"/>
      <c r="X39" s="97"/>
      <c r="Y39" s="41"/>
      <c r="Z39" s="73"/>
      <c r="AA39" s="97"/>
      <c r="AB39" s="41"/>
      <c r="AC39" s="73"/>
      <c r="AD39" s="150"/>
      <c r="AE39" s="41"/>
      <c r="AF39" s="87"/>
      <c r="AG39" s="91"/>
      <c r="AH39" s="87"/>
      <c r="AI39" s="91"/>
      <c r="AJ39" s="87"/>
      <c r="AK39" s="91"/>
      <c r="AL39" s="87"/>
      <c r="AM39" s="14"/>
      <c r="AN39" s="87"/>
      <c r="AO39" s="143"/>
      <c r="AP39" s="146"/>
      <c r="AQ39" s="154"/>
      <c r="AR39" s="140"/>
      <c r="AS39" s="83"/>
      <c r="AT39" s="84"/>
      <c r="AU39" s="14"/>
    </row>
    <row r="40" spans="1:47">
      <c r="A40" s="183"/>
      <c r="B40" s="183"/>
      <c r="C40" s="107"/>
      <c r="D40" s="66"/>
      <c r="E40" s="139"/>
      <c r="F40" s="98"/>
      <c r="G40" s="98"/>
      <c r="H40" s="99"/>
      <c r="I40" s="98"/>
      <c r="J40" s="41"/>
      <c r="K40" s="69"/>
      <c r="L40" s="98"/>
      <c r="M40" s="41"/>
      <c r="N40" s="75"/>
      <c r="O40" s="98"/>
      <c r="P40" s="41"/>
      <c r="Q40" s="77"/>
      <c r="R40" s="98"/>
      <c r="S40" s="41"/>
      <c r="T40" s="75"/>
      <c r="U40" s="98"/>
      <c r="V40" s="41"/>
      <c r="W40" s="75"/>
      <c r="X40" s="98"/>
      <c r="Y40" s="41"/>
      <c r="Z40" s="75"/>
      <c r="AA40" s="98"/>
      <c r="AB40" s="41"/>
      <c r="AC40" s="75"/>
      <c r="AD40" s="152"/>
      <c r="AE40" s="41"/>
      <c r="AF40" s="87"/>
      <c r="AG40" s="91"/>
      <c r="AH40" s="87"/>
      <c r="AI40" s="91"/>
      <c r="AJ40" s="87"/>
      <c r="AK40" s="91"/>
      <c r="AL40" s="87"/>
      <c r="AM40" s="14"/>
      <c r="AN40" s="87"/>
      <c r="AO40" s="143"/>
      <c r="AP40" s="146"/>
      <c r="AQ40" s="154"/>
      <c r="AR40" s="140"/>
      <c r="AS40" s="83"/>
      <c r="AT40" s="84"/>
      <c r="AU40" s="14"/>
    </row>
    <row r="41" spans="1:47">
      <c r="A41" s="183"/>
      <c r="B41" s="183"/>
      <c r="C41" s="106"/>
      <c r="D41" s="64"/>
      <c r="E41" s="45"/>
      <c r="F41" s="93"/>
      <c r="G41" s="93"/>
      <c r="H41" s="92"/>
      <c r="I41" s="93"/>
      <c r="J41" s="41"/>
      <c r="K41" s="67"/>
      <c r="L41" s="93"/>
      <c r="M41" s="41"/>
      <c r="N41" s="71"/>
      <c r="O41" s="93"/>
      <c r="P41" s="41"/>
      <c r="Q41" s="71"/>
      <c r="R41" s="93"/>
      <c r="S41" s="41"/>
      <c r="T41" s="71"/>
      <c r="U41" s="93"/>
      <c r="V41" s="41"/>
      <c r="W41" s="71"/>
      <c r="X41" s="93"/>
      <c r="Y41" s="41"/>
      <c r="Z41" s="71"/>
      <c r="AA41" s="93"/>
      <c r="AB41" s="41"/>
      <c r="AC41" s="71"/>
      <c r="AD41" s="147"/>
      <c r="AE41" s="41"/>
      <c r="AF41" s="87"/>
      <c r="AG41" s="91"/>
      <c r="AH41" s="87"/>
      <c r="AI41" s="91"/>
      <c r="AJ41" s="87"/>
      <c r="AK41" s="91"/>
      <c r="AL41" s="87"/>
      <c r="AM41" s="14"/>
      <c r="AN41" s="87"/>
      <c r="AO41" s="143"/>
      <c r="AP41" s="146"/>
      <c r="AQ41" s="154"/>
      <c r="AR41" s="140"/>
      <c r="AS41" s="83"/>
      <c r="AT41" s="84"/>
      <c r="AU41" s="14"/>
    </row>
    <row r="42" spans="1:47">
      <c r="A42" s="183"/>
      <c r="B42" s="183"/>
      <c r="C42" s="106"/>
      <c r="D42" s="64"/>
      <c r="E42" s="45"/>
      <c r="F42" s="93"/>
      <c r="G42" s="93"/>
      <c r="H42" s="92"/>
      <c r="I42" s="93"/>
      <c r="J42" s="41"/>
      <c r="K42" s="67"/>
      <c r="L42" s="93"/>
      <c r="M42" s="41"/>
      <c r="N42" s="71"/>
      <c r="O42" s="93"/>
      <c r="P42" s="41"/>
      <c r="Q42" s="71"/>
      <c r="R42" s="93"/>
      <c r="S42" s="41"/>
      <c r="T42" s="71"/>
      <c r="U42" s="93"/>
      <c r="V42" s="41"/>
      <c r="W42" s="71"/>
      <c r="X42" s="93"/>
      <c r="Y42" s="41"/>
      <c r="Z42" s="71"/>
      <c r="AA42" s="93"/>
      <c r="AB42" s="41"/>
      <c r="AC42" s="71"/>
      <c r="AD42" s="147"/>
      <c r="AE42" s="41"/>
      <c r="AF42" s="87"/>
      <c r="AG42" s="91"/>
      <c r="AH42" s="87"/>
      <c r="AI42" s="91"/>
      <c r="AJ42" s="87"/>
      <c r="AK42" s="91"/>
      <c r="AL42" s="87"/>
      <c r="AM42" s="14"/>
      <c r="AN42" s="87"/>
      <c r="AO42" s="143"/>
      <c r="AP42" s="146"/>
      <c r="AQ42" s="154"/>
      <c r="AR42" s="140"/>
      <c r="AS42" s="83"/>
      <c r="AT42" s="84"/>
      <c r="AU42" s="14"/>
    </row>
    <row r="43" spans="1:47">
      <c r="A43" s="183"/>
      <c r="B43" s="183"/>
      <c r="C43" s="106"/>
      <c r="D43" s="64"/>
      <c r="E43" s="45"/>
      <c r="F43" s="93"/>
      <c r="G43" s="93"/>
      <c r="H43" s="92"/>
      <c r="I43" s="93"/>
      <c r="J43" s="41"/>
      <c r="K43" s="67"/>
      <c r="L43" s="93"/>
      <c r="M43" s="41"/>
      <c r="N43" s="71"/>
      <c r="O43" s="93"/>
      <c r="P43" s="41"/>
      <c r="Q43" s="71"/>
      <c r="R43" s="93"/>
      <c r="S43" s="41"/>
      <c r="T43" s="71"/>
      <c r="U43" s="93"/>
      <c r="V43" s="41"/>
      <c r="W43" s="71"/>
      <c r="X43" s="93"/>
      <c r="Y43" s="41"/>
      <c r="Z43" s="71"/>
      <c r="AA43" s="93"/>
      <c r="AB43" s="41"/>
      <c r="AC43" s="71"/>
      <c r="AD43" s="147"/>
      <c r="AE43" s="41"/>
      <c r="AF43" s="87"/>
      <c r="AG43" s="91"/>
      <c r="AH43" s="87"/>
      <c r="AI43" s="91"/>
      <c r="AJ43" s="87"/>
      <c r="AK43" s="91"/>
      <c r="AL43" s="87"/>
      <c r="AM43" s="14"/>
      <c r="AN43" s="87"/>
      <c r="AO43" s="143"/>
      <c r="AP43" s="146"/>
      <c r="AQ43" s="154"/>
      <c r="AR43" s="140"/>
      <c r="AS43" s="83"/>
      <c r="AT43" s="84"/>
      <c r="AU43" s="14"/>
    </row>
    <row r="44" spans="1:47">
      <c r="A44" s="183"/>
      <c r="B44" s="183"/>
      <c r="C44" s="106"/>
      <c r="D44" s="64"/>
      <c r="E44" s="45"/>
      <c r="F44" s="93"/>
      <c r="G44" s="93"/>
      <c r="H44" s="92"/>
      <c r="I44" s="93"/>
      <c r="J44" s="41"/>
      <c r="K44" s="67"/>
      <c r="L44" s="93"/>
      <c r="M44" s="41"/>
      <c r="N44" s="71"/>
      <c r="O44" s="93"/>
      <c r="P44" s="41"/>
      <c r="Q44" s="71"/>
      <c r="R44" s="93"/>
      <c r="S44" s="41"/>
      <c r="T44" s="71"/>
      <c r="U44" s="93"/>
      <c r="V44" s="41"/>
      <c r="W44" s="71"/>
      <c r="X44" s="93"/>
      <c r="Y44" s="41"/>
      <c r="Z44" s="71"/>
      <c r="AA44" s="93"/>
      <c r="AB44" s="41"/>
      <c r="AC44" s="71"/>
      <c r="AD44" s="147"/>
      <c r="AE44" s="41"/>
      <c r="AF44" s="87"/>
      <c r="AG44" s="91"/>
      <c r="AH44" s="87"/>
      <c r="AI44" s="91"/>
      <c r="AJ44" s="87"/>
      <c r="AK44" s="91"/>
      <c r="AL44" s="87"/>
      <c r="AM44" s="14"/>
      <c r="AN44" s="87"/>
      <c r="AO44" s="143"/>
      <c r="AP44" s="146"/>
      <c r="AQ44" s="154"/>
      <c r="AR44" s="140"/>
      <c r="AS44" s="83"/>
      <c r="AT44" s="84"/>
      <c r="AU44" s="14"/>
    </row>
    <row r="45" spans="1:47">
      <c r="A45" s="183"/>
      <c r="B45" s="183"/>
      <c r="C45" s="106"/>
      <c r="D45" s="64"/>
      <c r="E45" s="45"/>
      <c r="F45" s="93"/>
      <c r="G45" s="93"/>
      <c r="H45" s="92"/>
      <c r="I45" s="93"/>
      <c r="J45" s="41"/>
      <c r="K45" s="67"/>
      <c r="L45" s="93"/>
      <c r="M45" s="41"/>
      <c r="N45" s="71"/>
      <c r="O45" s="93"/>
      <c r="P45" s="41"/>
      <c r="Q45" s="71"/>
      <c r="R45" s="93"/>
      <c r="S45" s="41"/>
      <c r="T45" s="71"/>
      <c r="U45" s="93"/>
      <c r="V45" s="41"/>
      <c r="W45" s="71"/>
      <c r="X45" s="93"/>
      <c r="Y45" s="41"/>
      <c r="Z45" s="71"/>
      <c r="AA45" s="93"/>
      <c r="AB45" s="41"/>
      <c r="AC45" s="71"/>
      <c r="AD45" s="147"/>
      <c r="AE45" s="41"/>
      <c r="AF45" s="87"/>
      <c r="AG45" s="91"/>
      <c r="AH45" s="87"/>
      <c r="AI45" s="91"/>
      <c r="AJ45" s="87"/>
      <c r="AK45" s="91"/>
      <c r="AL45" s="87"/>
      <c r="AM45" s="14"/>
      <c r="AN45" s="87"/>
      <c r="AO45" s="143"/>
      <c r="AP45" s="146"/>
      <c r="AQ45" s="154"/>
      <c r="AR45" s="140"/>
      <c r="AS45" s="83"/>
      <c r="AT45" s="84"/>
      <c r="AU45" s="14"/>
    </row>
    <row r="46" spans="1:47">
      <c r="A46" s="183"/>
      <c r="B46" s="183"/>
      <c r="C46" s="106"/>
      <c r="D46" s="64"/>
      <c r="E46" s="45"/>
      <c r="F46" s="93"/>
      <c r="G46" s="93"/>
      <c r="H46" s="92"/>
      <c r="I46" s="93"/>
      <c r="J46" s="41"/>
      <c r="K46" s="67"/>
      <c r="L46" s="93"/>
      <c r="M46" s="41"/>
      <c r="N46" s="71"/>
      <c r="O46" s="93"/>
      <c r="P46" s="41"/>
      <c r="Q46" s="71"/>
      <c r="R46" s="93"/>
      <c r="S46" s="41"/>
      <c r="T46" s="71"/>
      <c r="U46" s="93"/>
      <c r="V46" s="41"/>
      <c r="W46" s="71"/>
      <c r="X46" s="93"/>
      <c r="Y46" s="41"/>
      <c r="Z46" s="71"/>
      <c r="AA46" s="93"/>
      <c r="AB46" s="41"/>
      <c r="AC46" s="71"/>
      <c r="AD46" s="147"/>
      <c r="AE46" s="41"/>
      <c r="AF46" s="87"/>
      <c r="AG46" s="91"/>
      <c r="AH46" s="87"/>
      <c r="AI46" s="91"/>
      <c r="AJ46" s="87"/>
      <c r="AK46" s="91"/>
      <c r="AL46" s="87"/>
      <c r="AM46" s="14"/>
      <c r="AN46" s="87"/>
      <c r="AO46" s="143"/>
      <c r="AP46" s="146"/>
      <c r="AQ46" s="154"/>
      <c r="AR46" s="140"/>
      <c r="AS46" s="83"/>
      <c r="AT46" s="84"/>
      <c r="AU46" s="14"/>
    </row>
    <row r="47" spans="1:47">
      <c r="A47" s="183"/>
      <c r="B47" s="183"/>
      <c r="C47" s="106"/>
      <c r="D47" s="64"/>
      <c r="E47" s="45"/>
      <c r="F47" s="93"/>
      <c r="G47" s="93"/>
      <c r="H47" s="92"/>
      <c r="I47" s="93"/>
      <c r="J47" s="41"/>
      <c r="K47" s="67"/>
      <c r="L47" s="93"/>
      <c r="M47" s="41"/>
      <c r="N47" s="71"/>
      <c r="O47" s="93"/>
      <c r="P47" s="41"/>
      <c r="Q47" s="71"/>
      <c r="R47" s="93"/>
      <c r="S47" s="41"/>
      <c r="T47" s="71"/>
      <c r="U47" s="93"/>
      <c r="V47" s="41"/>
      <c r="W47" s="71"/>
      <c r="X47" s="93"/>
      <c r="Y47" s="41"/>
      <c r="Z47" s="71"/>
      <c r="AA47" s="93"/>
      <c r="AB47" s="41"/>
      <c r="AC47" s="71"/>
      <c r="AD47" s="147"/>
      <c r="AE47" s="41"/>
      <c r="AF47" s="87"/>
      <c r="AG47" s="91"/>
      <c r="AH47" s="87"/>
      <c r="AI47" s="91"/>
      <c r="AJ47" s="87"/>
      <c r="AK47" s="91"/>
      <c r="AL47" s="87"/>
      <c r="AM47" s="14"/>
      <c r="AN47" s="87"/>
      <c r="AO47" s="143"/>
      <c r="AP47" s="146"/>
      <c r="AQ47" s="154"/>
      <c r="AR47" s="140"/>
      <c r="AS47" s="83"/>
      <c r="AT47" s="84"/>
      <c r="AU47" s="14"/>
    </row>
    <row r="48" spans="1:47">
      <c r="A48" s="183"/>
      <c r="B48" s="183"/>
      <c r="C48" s="106"/>
      <c r="D48" s="64"/>
      <c r="E48" s="45"/>
      <c r="F48" s="93"/>
      <c r="G48" s="93"/>
      <c r="H48" s="92"/>
      <c r="I48" s="93"/>
      <c r="J48" s="41"/>
      <c r="K48" s="67"/>
      <c r="L48" s="93"/>
      <c r="M48" s="41"/>
      <c r="N48" s="71"/>
      <c r="O48" s="93"/>
      <c r="P48" s="41"/>
      <c r="Q48" s="71"/>
      <c r="R48" s="93"/>
      <c r="S48" s="41"/>
      <c r="T48" s="71"/>
      <c r="U48" s="93"/>
      <c r="V48" s="41"/>
      <c r="W48" s="71"/>
      <c r="X48" s="93"/>
      <c r="Y48" s="41"/>
      <c r="Z48" s="71"/>
      <c r="AA48" s="93"/>
      <c r="AB48" s="41"/>
      <c r="AC48" s="71"/>
      <c r="AD48" s="147"/>
      <c r="AE48" s="41"/>
      <c r="AF48" s="87"/>
      <c r="AG48" s="91"/>
      <c r="AH48" s="87"/>
      <c r="AI48" s="91"/>
      <c r="AJ48" s="87"/>
      <c r="AK48" s="91"/>
      <c r="AL48" s="87"/>
      <c r="AM48" s="14"/>
      <c r="AN48" s="87"/>
      <c r="AO48" s="143"/>
      <c r="AP48" s="146"/>
      <c r="AQ48" s="154"/>
      <c r="AR48" s="140"/>
      <c r="AS48" s="83"/>
      <c r="AT48" s="84"/>
      <c r="AU48" s="14"/>
    </row>
    <row r="49" spans="1:47">
      <c r="A49" s="183"/>
      <c r="B49" s="183"/>
      <c r="C49" s="106"/>
      <c r="D49" s="64"/>
      <c r="E49" s="45"/>
      <c r="F49" s="93"/>
      <c r="G49" s="93"/>
      <c r="H49" s="92"/>
      <c r="I49" s="93"/>
      <c r="J49" s="41"/>
      <c r="K49" s="67"/>
      <c r="L49" s="93"/>
      <c r="M49" s="41"/>
      <c r="N49" s="71"/>
      <c r="O49" s="93"/>
      <c r="P49" s="41"/>
      <c r="Q49" s="71"/>
      <c r="R49" s="93"/>
      <c r="S49" s="41"/>
      <c r="T49" s="71"/>
      <c r="U49" s="93"/>
      <c r="V49" s="41"/>
      <c r="W49" s="71"/>
      <c r="X49" s="93"/>
      <c r="Y49" s="41"/>
      <c r="Z49" s="71"/>
      <c r="AA49" s="93"/>
      <c r="AB49" s="41"/>
      <c r="AC49" s="71"/>
      <c r="AD49" s="147"/>
      <c r="AE49" s="41"/>
      <c r="AF49" s="87"/>
      <c r="AG49" s="91"/>
      <c r="AH49" s="87"/>
      <c r="AI49" s="91"/>
      <c r="AJ49" s="87"/>
      <c r="AK49" s="91"/>
      <c r="AL49" s="87"/>
      <c r="AM49" s="14"/>
      <c r="AN49" s="87"/>
      <c r="AO49" s="143"/>
      <c r="AP49" s="146"/>
      <c r="AQ49" s="154"/>
      <c r="AR49" s="140"/>
      <c r="AS49" s="83"/>
      <c r="AT49" s="84"/>
      <c r="AU49" s="14"/>
    </row>
    <row r="50" spans="1:47">
      <c r="AE50" s="10"/>
    </row>
    <row r="51" spans="1:47">
      <c r="AE51" s="10"/>
    </row>
    <row r="52" spans="1:47">
      <c r="AE52" s="10"/>
    </row>
    <row r="53" spans="1:47" ht="15" thickBot="1">
      <c r="AE53" s="10"/>
    </row>
    <row r="54" spans="1:47" ht="30.75" customHeight="1">
      <c r="D54" s="174" t="s">
        <v>154</v>
      </c>
      <c r="E54" s="175"/>
      <c r="AE54" s="10"/>
    </row>
    <row r="55" spans="1:47" ht="13.5" customHeight="1">
      <c r="D55" s="170" t="s">
        <v>155</v>
      </c>
      <c r="E55" s="171"/>
      <c r="AE55" s="10"/>
    </row>
    <row r="56" spans="1:47" ht="12.75" customHeight="1">
      <c r="D56" s="170"/>
      <c r="E56" s="171"/>
      <c r="AE56" s="10"/>
    </row>
    <row r="57" spans="1:47" ht="19.5" customHeight="1">
      <c r="D57" s="170"/>
      <c r="E57" s="171"/>
      <c r="AE57" s="10"/>
    </row>
    <row r="58" spans="1:47">
      <c r="D58" s="170" t="s">
        <v>156</v>
      </c>
      <c r="E58" s="171"/>
      <c r="AE58" s="10"/>
    </row>
    <row r="59" spans="1:47">
      <c r="D59" s="170"/>
      <c r="E59" s="171"/>
      <c r="AE59" s="10"/>
    </row>
    <row r="60" spans="1:47" ht="15" thickBot="1">
      <c r="D60" s="172"/>
      <c r="E60" s="173"/>
      <c r="AE60" s="10"/>
    </row>
  </sheetData>
  <mergeCells count="56">
    <mergeCell ref="C3:D3"/>
    <mergeCell ref="F3:J3"/>
    <mergeCell ref="N3:AC3"/>
    <mergeCell ref="A4:AU4"/>
    <mergeCell ref="A5:B6"/>
    <mergeCell ref="F5:K5"/>
    <mergeCell ref="AU5:AU6"/>
    <mergeCell ref="L6:N6"/>
    <mergeCell ref="O6:Q6"/>
    <mergeCell ref="R6:T6"/>
    <mergeCell ref="A8:A10"/>
    <mergeCell ref="B8:B10"/>
    <mergeCell ref="AS5:AS6"/>
    <mergeCell ref="AT5:AT6"/>
    <mergeCell ref="A11:A13"/>
    <mergeCell ref="B11:B13"/>
    <mergeCell ref="U6:W6"/>
    <mergeCell ref="X6:Z6"/>
    <mergeCell ref="AA6:AC6"/>
    <mergeCell ref="AE6:AF6"/>
    <mergeCell ref="AK6:AL6"/>
    <mergeCell ref="AM6:AN6"/>
    <mergeCell ref="B14:B16"/>
    <mergeCell ref="A17:A19"/>
    <mergeCell ref="B17:B19"/>
    <mergeCell ref="A20:A22"/>
    <mergeCell ref="B20:B22"/>
    <mergeCell ref="A47:A49"/>
    <mergeCell ref="B47:B49"/>
    <mergeCell ref="A38:A40"/>
    <mergeCell ref="B38:B40"/>
    <mergeCell ref="A41:A43"/>
    <mergeCell ref="B41:B43"/>
    <mergeCell ref="A44:A46"/>
    <mergeCell ref="B44:B46"/>
    <mergeCell ref="AP5:AP6"/>
    <mergeCell ref="AQ5:AR5"/>
    <mergeCell ref="C5:E5"/>
    <mergeCell ref="A32:A34"/>
    <mergeCell ref="B32:B34"/>
    <mergeCell ref="A35:A37"/>
    <mergeCell ref="B35:B37"/>
    <mergeCell ref="A23:A25"/>
    <mergeCell ref="B23:B25"/>
    <mergeCell ref="A26:A28"/>
    <mergeCell ref="B26:B28"/>
    <mergeCell ref="A29:A31"/>
    <mergeCell ref="B29:B31"/>
    <mergeCell ref="A14:A16"/>
    <mergeCell ref="D55:E57"/>
    <mergeCell ref="D58:E60"/>
    <mergeCell ref="L5:AD5"/>
    <mergeCell ref="AE5:AO5"/>
    <mergeCell ref="AG6:AH6"/>
    <mergeCell ref="AI6:AJ6"/>
    <mergeCell ref="D54:E54"/>
  </mergeCells>
  <conditionalFormatting sqref="AU1:AU7 AU20:AU65536">
    <cfRule type="containsText" dxfId="44" priority="6" stopIfTrue="1" operator="containsText" text="high">
      <formula>NOT(ISERROR(SEARCH("high",AU1)))</formula>
    </cfRule>
    <cfRule type="containsText" dxfId="43" priority="7" stopIfTrue="1" operator="containsText" text="moderate">
      <formula>NOT(ISERROR(SEARCH("moderate",AU1)))</formula>
    </cfRule>
    <cfRule type="containsText" dxfId="42" priority="8" stopIfTrue="1" operator="containsText" text="low">
      <formula>NOT(ISERROR(SEARCH("low",AU1)))</formula>
    </cfRule>
  </conditionalFormatting>
  <conditionalFormatting sqref="AU8:AU19">
    <cfRule type="containsText" dxfId="41" priority="5" operator="containsText" text="&quot;low&quot;">
      <formula>NOT(ISERROR(SEARCH("""low""",AU8)))</formula>
    </cfRule>
  </conditionalFormatting>
  <conditionalFormatting sqref="AU8:AU19">
    <cfRule type="containsText" dxfId="40" priority="1" stopIfTrue="1" operator="containsText" text="moderate">
      <formula>NOT(ISERROR(SEARCH("moderate",AU8)))</formula>
    </cfRule>
    <cfRule type="containsText" dxfId="39" priority="2" stopIfTrue="1" operator="containsText" text="low">
      <formula>NOT(ISERROR(SEARCH("low",AU8)))</formula>
    </cfRule>
    <cfRule type="containsText" dxfId="38" priority="3" stopIfTrue="1" operator="containsText" text="high">
      <formula>NOT(ISERROR(SEARCH("high",AU8)))</formula>
    </cfRule>
    <cfRule type="containsText" dxfId="37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60"/>
  <sheetViews>
    <sheetView topLeftCell="A25" zoomScale="85" zoomScaleNormal="85" workbookViewId="0">
      <selection activeCell="E54" sqref="E54:F60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6.36328125" style="8" customWidth="1"/>
    <col min="4" max="5" width="13" customWidth="1"/>
    <col min="6" max="6" width="14.81640625" style="130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9.36328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1.36328125" style="130" customWidth="1"/>
    <col min="32" max="32" width="8.453125" customWidth="1"/>
    <col min="33" max="33" width="9.1796875" customWidth="1"/>
    <col min="34" max="34" width="8.453125" customWidth="1"/>
    <col min="35" max="35" width="8.36328125" customWidth="1"/>
    <col min="36" max="37" width="8.453125" customWidth="1"/>
    <col min="38" max="38" width="9.453125" customWidth="1"/>
    <col min="39" max="39" width="8.453125" customWidth="1"/>
    <col min="40" max="40" width="12.453125" customWidth="1"/>
    <col min="41" max="41" width="8.1796875" customWidth="1"/>
    <col min="42" max="43" width="12.36328125" style="130" customWidth="1"/>
    <col min="44" max="44" width="12.453125" customWidth="1"/>
    <col min="45" max="45" width="12.453125" style="130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23" t="s">
        <v>0</v>
      </c>
    </row>
    <row r="2" spans="1:48" s="9" customFormat="1" hidden="1">
      <c r="B2" s="111" t="s">
        <v>1</v>
      </c>
      <c r="C2" s="111" t="s">
        <v>2</v>
      </c>
      <c r="D2" s="111" t="s">
        <v>3</v>
      </c>
      <c r="E2" s="115"/>
      <c r="F2" s="131"/>
      <c r="G2" s="111" t="s">
        <v>5</v>
      </c>
      <c r="H2" s="111"/>
      <c r="I2" s="11"/>
      <c r="J2" s="111" t="s">
        <v>6</v>
      </c>
      <c r="K2" s="111" t="s">
        <v>7</v>
      </c>
      <c r="L2" s="111"/>
      <c r="M2" s="111"/>
      <c r="N2" s="111"/>
      <c r="O2" s="111" t="s">
        <v>8</v>
      </c>
      <c r="P2" s="111"/>
      <c r="Q2" s="111"/>
      <c r="R2" s="111" t="s">
        <v>9</v>
      </c>
      <c r="S2" s="111"/>
      <c r="T2" s="111"/>
      <c r="U2" s="111" t="s">
        <v>10</v>
      </c>
      <c r="V2" s="111"/>
      <c r="W2" s="111"/>
      <c r="X2" s="111" t="s">
        <v>11</v>
      </c>
      <c r="Y2" s="111"/>
      <c r="Z2" s="111"/>
      <c r="AA2" s="111" t="s">
        <v>12</v>
      </c>
      <c r="AB2" s="111"/>
      <c r="AC2" s="111"/>
      <c r="AD2" s="111" t="s">
        <v>13</v>
      </c>
      <c r="AE2" s="40"/>
      <c r="AF2" s="40"/>
      <c r="AP2" s="133"/>
      <c r="AQ2" s="133"/>
      <c r="AR2" s="111"/>
      <c r="AS2" s="131"/>
      <c r="AT2" s="111" t="s">
        <v>14</v>
      </c>
    </row>
    <row r="3" spans="1:48" s="9" customFormat="1" hidden="1">
      <c r="B3" s="108"/>
      <c r="C3" s="190" t="s">
        <v>15</v>
      </c>
      <c r="D3" s="190"/>
      <c r="E3" s="114"/>
      <c r="F3" s="124"/>
      <c r="G3" s="190" t="s">
        <v>16</v>
      </c>
      <c r="H3" s="190"/>
      <c r="I3" s="190"/>
      <c r="J3" s="190"/>
      <c r="K3" s="190"/>
      <c r="L3" s="109"/>
      <c r="M3" s="109"/>
      <c r="N3" s="109"/>
      <c r="O3" s="176" t="s">
        <v>17</v>
      </c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40"/>
      <c r="AF3" s="40"/>
      <c r="AP3" s="133"/>
      <c r="AQ3" s="133"/>
      <c r="AR3" s="110"/>
      <c r="AS3" s="125"/>
      <c r="AT3" s="112"/>
    </row>
    <row r="4" spans="1:48" s="40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</row>
    <row r="5" spans="1:48" s="40" customFormat="1" ht="15" customHeight="1">
      <c r="A5" s="176" t="s">
        <v>18</v>
      </c>
      <c r="B5" s="178"/>
      <c r="C5" s="167" t="s">
        <v>15</v>
      </c>
      <c r="D5" s="168"/>
      <c r="E5" s="168"/>
      <c r="F5" s="169"/>
      <c r="G5" s="167" t="s">
        <v>16</v>
      </c>
      <c r="H5" s="168"/>
      <c r="I5" s="168"/>
      <c r="J5" s="168"/>
      <c r="K5" s="168"/>
      <c r="L5" s="169"/>
      <c r="M5" s="167" t="s">
        <v>50</v>
      </c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9"/>
      <c r="AF5" s="167" t="s">
        <v>48</v>
      </c>
      <c r="AG5" s="168"/>
      <c r="AH5" s="168"/>
      <c r="AI5" s="168"/>
      <c r="AJ5" s="168"/>
      <c r="AK5" s="168"/>
      <c r="AL5" s="168"/>
      <c r="AM5" s="168"/>
      <c r="AN5" s="168"/>
      <c r="AO5" s="168"/>
      <c r="AP5" s="169"/>
      <c r="AQ5" s="163" t="s">
        <v>157</v>
      </c>
      <c r="AR5" s="181" t="s">
        <v>17</v>
      </c>
      <c r="AS5" s="182"/>
      <c r="AT5" s="185" t="s">
        <v>111</v>
      </c>
      <c r="AU5" s="194" t="s">
        <v>38</v>
      </c>
      <c r="AV5" s="185" t="s">
        <v>39</v>
      </c>
    </row>
    <row r="6" spans="1:48" s="4" customFormat="1" ht="59.25" customHeight="1">
      <c r="A6" s="192"/>
      <c r="B6" s="193"/>
      <c r="C6" s="5" t="s">
        <v>132</v>
      </c>
      <c r="D6" s="104" t="s">
        <v>20</v>
      </c>
      <c r="E6" s="113" t="s">
        <v>136</v>
      </c>
      <c r="F6" s="132" t="s">
        <v>143</v>
      </c>
      <c r="G6" s="104" t="s">
        <v>22</v>
      </c>
      <c r="H6" s="104" t="s">
        <v>49</v>
      </c>
      <c r="I6" s="12" t="s">
        <v>30</v>
      </c>
      <c r="J6" s="104" t="s">
        <v>47</v>
      </c>
      <c r="K6" s="104" t="s">
        <v>129</v>
      </c>
      <c r="L6" s="103" t="s">
        <v>57</v>
      </c>
      <c r="M6" s="181" t="s">
        <v>42</v>
      </c>
      <c r="N6" s="189"/>
      <c r="O6" s="182"/>
      <c r="P6" s="181" t="s">
        <v>27</v>
      </c>
      <c r="Q6" s="189"/>
      <c r="R6" s="182"/>
      <c r="S6" s="181" t="s">
        <v>23</v>
      </c>
      <c r="T6" s="189"/>
      <c r="U6" s="182"/>
      <c r="V6" s="181" t="s">
        <v>24</v>
      </c>
      <c r="W6" s="189"/>
      <c r="X6" s="182"/>
      <c r="Y6" s="181" t="s">
        <v>25</v>
      </c>
      <c r="Z6" s="189"/>
      <c r="AA6" s="182"/>
      <c r="AB6" s="181" t="s">
        <v>26</v>
      </c>
      <c r="AC6" s="189"/>
      <c r="AD6" s="182"/>
      <c r="AE6" s="132" t="s">
        <v>159</v>
      </c>
      <c r="AF6" s="181" t="s">
        <v>113</v>
      </c>
      <c r="AG6" s="182"/>
      <c r="AH6" s="181" t="s">
        <v>114</v>
      </c>
      <c r="AI6" s="182"/>
      <c r="AJ6" s="181" t="s">
        <v>115</v>
      </c>
      <c r="AK6" s="182"/>
      <c r="AL6" s="181" t="s">
        <v>117</v>
      </c>
      <c r="AM6" s="182"/>
      <c r="AN6" s="181" t="s">
        <v>116</v>
      </c>
      <c r="AO6" s="182"/>
      <c r="AP6" s="132" t="s">
        <v>161</v>
      </c>
      <c r="AQ6" s="164"/>
      <c r="AR6" s="132" t="s">
        <v>163</v>
      </c>
      <c r="AS6" s="132" t="s">
        <v>165</v>
      </c>
      <c r="AT6" s="185"/>
      <c r="AU6" s="194"/>
      <c r="AV6" s="185"/>
    </row>
    <row r="7" spans="1:48" s="30" customFormat="1" ht="91.5" customHeight="1">
      <c r="A7" s="26"/>
      <c r="B7" s="27"/>
      <c r="C7" s="28" t="s">
        <v>133</v>
      </c>
      <c r="D7" s="29" t="s">
        <v>44</v>
      </c>
      <c r="E7" s="29" t="s">
        <v>137</v>
      </c>
      <c r="F7" s="134" t="s">
        <v>153</v>
      </c>
      <c r="G7" s="29" t="s">
        <v>52</v>
      </c>
      <c r="H7" s="29" t="s">
        <v>53</v>
      </c>
      <c r="I7" s="29" t="s">
        <v>40</v>
      </c>
      <c r="J7" s="29" t="s">
        <v>41</v>
      </c>
      <c r="K7" s="29" t="s">
        <v>130</v>
      </c>
      <c r="L7" s="29" t="s">
        <v>57</v>
      </c>
      <c r="M7" s="29" t="s">
        <v>105</v>
      </c>
      <c r="N7" s="29" t="s">
        <v>56</v>
      </c>
      <c r="O7" s="29" t="s">
        <v>51</v>
      </c>
      <c r="P7" s="29" t="s">
        <v>106</v>
      </c>
      <c r="Q7" s="29" t="s">
        <v>103</v>
      </c>
      <c r="R7" s="29" t="s">
        <v>51</v>
      </c>
      <c r="S7" s="29" t="s">
        <v>107</v>
      </c>
      <c r="T7" s="29" t="s">
        <v>104</v>
      </c>
      <c r="U7" s="29" t="s">
        <v>51</v>
      </c>
      <c r="V7" s="29" t="s">
        <v>108</v>
      </c>
      <c r="W7" s="29" t="s">
        <v>104</v>
      </c>
      <c r="X7" s="29" t="s">
        <v>51</v>
      </c>
      <c r="Y7" s="29" t="s">
        <v>109</v>
      </c>
      <c r="Z7" s="29" t="s">
        <v>103</v>
      </c>
      <c r="AA7" s="29" t="s">
        <v>51</v>
      </c>
      <c r="AB7" s="29" t="s">
        <v>110</v>
      </c>
      <c r="AC7" s="29" t="s">
        <v>104</v>
      </c>
      <c r="AD7" s="29" t="s">
        <v>51</v>
      </c>
      <c r="AE7" s="134" t="s">
        <v>160</v>
      </c>
      <c r="AF7" s="29" t="s">
        <v>118</v>
      </c>
      <c r="AG7" s="29" t="s">
        <v>60</v>
      </c>
      <c r="AH7" s="29" t="s">
        <v>119</v>
      </c>
      <c r="AI7" s="29" t="s">
        <v>60</v>
      </c>
      <c r="AJ7" s="29" t="s">
        <v>120</v>
      </c>
      <c r="AK7" s="29" t="s">
        <v>60</v>
      </c>
      <c r="AL7" s="29" t="s">
        <v>121</v>
      </c>
      <c r="AM7" s="29" t="s">
        <v>60</v>
      </c>
      <c r="AN7" s="29" t="s">
        <v>122</v>
      </c>
      <c r="AO7" s="29" t="s">
        <v>60</v>
      </c>
      <c r="AP7" s="134" t="s">
        <v>162</v>
      </c>
      <c r="AQ7" s="134" t="s">
        <v>158</v>
      </c>
      <c r="AR7" s="134" t="s">
        <v>164</v>
      </c>
      <c r="AS7" s="134" t="s">
        <v>174</v>
      </c>
      <c r="AT7" s="134" t="s">
        <v>175</v>
      </c>
      <c r="AU7" s="134" t="s">
        <v>43</v>
      </c>
      <c r="AV7" s="29" t="s">
        <v>134</v>
      </c>
    </row>
    <row r="8" spans="1:48" s="6" customFormat="1" ht="18" customHeight="1">
      <c r="A8" s="184">
        <v>1</v>
      </c>
      <c r="B8" s="186" t="s">
        <v>28</v>
      </c>
      <c r="C8" s="106" t="s">
        <v>29</v>
      </c>
      <c r="D8" s="45">
        <v>3</v>
      </c>
      <c r="E8" s="117" t="s">
        <v>138</v>
      </c>
      <c r="F8" s="45">
        <v>0.33</v>
      </c>
      <c r="G8" s="3">
        <v>1479</v>
      </c>
      <c r="H8" s="43">
        <v>328.66666666666669</v>
      </c>
      <c r="I8" s="13">
        <v>3</v>
      </c>
      <c r="J8" s="3">
        <v>8</v>
      </c>
      <c r="K8" s="31">
        <f t="shared" ref="K8:K19" si="0">J8/G8</f>
        <v>5.4090601757944556E-3</v>
      </c>
      <c r="L8" s="63">
        <f t="shared" ref="L8:L19" si="1">IF(K8=0,0,(IF(K8&lt;=0.05,1,(IF(K8&lt;=0.1,2,(IF(K8&lt;0.2,3,4)))))))</f>
        <v>1</v>
      </c>
      <c r="M8" s="78">
        <v>3</v>
      </c>
      <c r="N8" s="31">
        <f>M8/$I8</f>
        <v>1</v>
      </c>
      <c r="O8" s="70">
        <f>IF(N8=0,1,(IF(N8&lt;=0.05,1,(IF(N8&lt;=0.1,2,(IF(N8&lt;0.2,3,4)))))))</f>
        <v>4</v>
      </c>
      <c r="P8" s="79">
        <v>1</v>
      </c>
      <c r="Q8" s="31">
        <f>P8/$I8</f>
        <v>0.33333333333333331</v>
      </c>
      <c r="R8" s="70">
        <f>IF(Q8=0,1,(IF(Q8&lt;=0.05,1,(IF(Q8&lt;=0.1,2,(IF(Q8&lt;0.2,3,4)))))))</f>
        <v>4</v>
      </c>
      <c r="S8" s="100">
        <v>3</v>
      </c>
      <c r="T8" s="80">
        <f>S8/$J8</f>
        <v>0.375</v>
      </c>
      <c r="U8" s="70">
        <f>IF(T8=0,1,(IF(T8&lt;=0.05,1,(IF(T8&lt;=0.1,2,(IF(T8&lt;0.2,3,4)))))))</f>
        <v>4</v>
      </c>
      <c r="V8" s="100">
        <v>1</v>
      </c>
      <c r="W8" s="80">
        <f>V8/$J8</f>
        <v>0.125</v>
      </c>
      <c r="X8" s="70">
        <f>IF(W8=0,1,(IF(W8&lt;=0.05,1,(IF(W8&lt;=0.1,2,(IF(W8&lt;0.2,3,4)))))))</f>
        <v>3</v>
      </c>
      <c r="Y8" s="79">
        <v>1</v>
      </c>
      <c r="Z8" s="31">
        <f>Y8/$I8</f>
        <v>0.33333333333333331</v>
      </c>
      <c r="AA8" s="70">
        <f>IF(Z8=0,1,(IF(Z8&lt;=0.05,1,(IF(Z8&lt;=0.1,2,(IF(Z8&lt;0.2,3,4)))))))</f>
        <v>4</v>
      </c>
      <c r="AB8" s="100">
        <v>1</v>
      </c>
      <c r="AC8" s="80">
        <f t="shared" ref="AC8:AC19" si="2">AB8/$J8</f>
        <v>0.125</v>
      </c>
      <c r="AD8" s="70">
        <f>IF(AC8=0,1,(IF(AC8&lt;=0.05,1,(IF(AC8&lt;=0.1,2,(IF(AC8&lt;0.2,3,4)))))))</f>
        <v>3</v>
      </c>
      <c r="AE8" s="135">
        <f>ROUNDUP((AVERAGE(AD8,AA8,X8,U8,R8,O8)),0)</f>
        <v>4</v>
      </c>
      <c r="AF8" s="80">
        <v>0.125</v>
      </c>
      <c r="AG8" s="136">
        <f>IF(AF8=0,1,(IF(AF8&lt;=0.05,1,(IF(AF8&lt;=0.1,2,(IF(AF8&lt;0.2,3,4)))))))</f>
        <v>3</v>
      </c>
      <c r="AH8" s="91">
        <v>0.15</v>
      </c>
      <c r="AI8" s="136">
        <f>IF(AH8=0,1,(IF(AH8&lt;=0.05,1,(IF(AH8&lt;=0.1,2,(IF(AH8&lt;0.2,3,4)))))))</f>
        <v>3</v>
      </c>
      <c r="AJ8" s="91">
        <v>0.14000000000000001</v>
      </c>
      <c r="AK8" s="136">
        <f>IF(AJ8=0,1,(IF(AJ8&lt;=0.05,1,(IF(AJ8&lt;=0.1,2,(IF(AJ8&lt;0.2,3,4)))))))</f>
        <v>3</v>
      </c>
      <c r="AL8" s="91">
        <v>0.22</v>
      </c>
      <c r="AM8" s="136">
        <f>IF(AL8=0,1,(IF(AL8&lt;=0.05,1,(IF(AL8&lt;=0.1,2,(IF(AL8&lt;0.2,3,4)))))))</f>
        <v>4</v>
      </c>
      <c r="AN8" s="90" t="s">
        <v>123</v>
      </c>
      <c r="AO8" s="136">
        <f>(IF(AN8="very high",4,(IF(AN8="high",3,(IF(AN8="moderate",2,(IF(AN8="low",1))))))))</f>
        <v>1</v>
      </c>
      <c r="AP8" s="141">
        <f>ROUNDDOWN((AVERAGE(AG8,AI8,AK8,AM8,AO8)),0)</f>
        <v>2</v>
      </c>
      <c r="AQ8" s="144">
        <f>F8*L8</f>
        <v>0.33</v>
      </c>
      <c r="AR8" s="82">
        <f>AE8/AP8</f>
        <v>2</v>
      </c>
      <c r="AS8" s="161">
        <f>IF(AR8&lt;=0.5,0.25,(IF(AR8&lt;=1,0.5,(IF(AR8&lt;=2,0.75,(IF(AR8&lt;=4,1,1)))))))</f>
        <v>0.75</v>
      </c>
      <c r="AT8" s="137">
        <f>ROUNDUP((AQ8*AS8),0)</f>
        <v>1</v>
      </c>
      <c r="AU8" s="102">
        <f t="shared" ref="AU8:AU19" si="3">AT8*D8</f>
        <v>3</v>
      </c>
      <c r="AV8" s="116" t="str">
        <f>IF(AU8=0,"none",(IF(AU8&lt;5,"low",(IF(AU8&lt;=12,"moderate","high")))))</f>
        <v>low</v>
      </c>
    </row>
    <row r="9" spans="1:48" s="6" customFormat="1" ht="19.5" customHeight="1">
      <c r="A9" s="184"/>
      <c r="B9" s="187"/>
      <c r="C9" s="106" t="s">
        <v>31</v>
      </c>
      <c r="D9" s="45">
        <v>4</v>
      </c>
      <c r="E9" s="117" t="s">
        <v>139</v>
      </c>
      <c r="F9" s="45">
        <v>0.66</v>
      </c>
      <c r="G9" s="3">
        <v>1479</v>
      </c>
      <c r="H9" s="43">
        <v>328.66666666666669</v>
      </c>
      <c r="I9" s="13">
        <v>5</v>
      </c>
      <c r="J9" s="3">
        <v>15</v>
      </c>
      <c r="K9" s="31">
        <f t="shared" si="0"/>
        <v>1.0141987829614604E-2</v>
      </c>
      <c r="L9" s="63">
        <f t="shared" si="1"/>
        <v>1</v>
      </c>
      <c r="M9" s="78">
        <v>4</v>
      </c>
      <c r="N9" s="31">
        <f>M9/$I9</f>
        <v>0.8</v>
      </c>
      <c r="O9" s="70">
        <f t="shared" ref="O9:O19" si="4">IF(N9=0,1,(IF(N9&lt;=0.05,1,(IF(N9&lt;=0.1,2,(IF(N9&lt;0.2,3,4)))))))</f>
        <v>4</v>
      </c>
      <c r="P9" s="79">
        <v>2</v>
      </c>
      <c r="Q9" s="31">
        <f t="shared" ref="Q9:Q19" si="5">P9/$I9</f>
        <v>0.4</v>
      </c>
      <c r="R9" s="70">
        <f t="shared" ref="R9:R19" si="6">IF(Q9=0,1,(IF(Q9&lt;=0.05,1,(IF(Q9&lt;=0.1,2,(IF(Q9&lt;0.2,3,4)))))))</f>
        <v>4</v>
      </c>
      <c r="S9" s="100">
        <v>5</v>
      </c>
      <c r="T9" s="80">
        <f t="shared" ref="T9:T19" si="7">S9/$J9</f>
        <v>0.33333333333333331</v>
      </c>
      <c r="U9" s="70">
        <f t="shared" ref="U9:U19" si="8">IF(T9=0,1,(IF(T9&lt;=0.05,1,(IF(T9&lt;=0.1,2,(IF(T9&lt;0.2,3,4)))))))</f>
        <v>4</v>
      </c>
      <c r="V9" s="100">
        <v>3</v>
      </c>
      <c r="W9" s="80">
        <f t="shared" ref="W9:W19" si="9">V9/$J9</f>
        <v>0.2</v>
      </c>
      <c r="X9" s="70">
        <f t="shared" ref="X9:X19" si="10">IF(W9=0,1,(IF(W9&lt;=0.05,1,(IF(W9&lt;=0.1,2,(IF(W9&lt;0.2,3,4)))))))</f>
        <v>4</v>
      </c>
      <c r="Y9" s="79">
        <v>2</v>
      </c>
      <c r="Z9" s="31">
        <f t="shared" ref="Z9:Z19" si="11">Y9/$I9</f>
        <v>0.4</v>
      </c>
      <c r="AA9" s="70">
        <f t="shared" ref="AA9:AA19" si="12">IF(Z9=0,1,(IF(Z9&lt;=0.05,1,(IF(Z9&lt;=0.1,2,(IF(Z9&lt;0.2,3,4)))))))</f>
        <v>4</v>
      </c>
      <c r="AB9" s="100">
        <v>3</v>
      </c>
      <c r="AC9" s="80">
        <f t="shared" si="2"/>
        <v>0.2</v>
      </c>
      <c r="AD9" s="70">
        <f t="shared" ref="AD9:AD19" si="13">IF(AC9=0,1,(IF(AC9&lt;=0.05,1,(IF(AC9&lt;=0.1,2,(IF(AC9&lt;0.2,3,4)))))))</f>
        <v>4</v>
      </c>
      <c r="AE9" s="135">
        <f t="shared" ref="AE9:AE19" si="14">ROUNDUP((AVERAGE(AD9,AA9,X9,U9,R9,O9)),0)</f>
        <v>4</v>
      </c>
      <c r="AF9" s="80">
        <v>0.2</v>
      </c>
      <c r="AG9" s="136">
        <f t="shared" ref="AG9:AG19" si="15">IF(AF9=0,1,(IF(AF9&lt;=0.05,1,(IF(AF9&lt;=0.1,2,(IF(AF9&lt;0.2,3,4)))))))</f>
        <v>4</v>
      </c>
      <c r="AH9" s="91">
        <v>0.12</v>
      </c>
      <c r="AI9" s="136">
        <f t="shared" ref="AI9:AI19" si="16">IF(AH9=0,1,(IF(AH9&lt;=0.05,1,(IF(AH9&lt;=0.1,2,(IF(AH9&lt;0.2,3,4)))))))</f>
        <v>3</v>
      </c>
      <c r="AJ9" s="91">
        <v>0.13</v>
      </c>
      <c r="AK9" s="136">
        <f t="shared" ref="AK9:AK19" si="17">IF(AJ9=0,1,(IF(AJ9&lt;=0.05,1,(IF(AJ9&lt;=0.1,2,(IF(AJ9&lt;0.2,3,4)))))))</f>
        <v>3</v>
      </c>
      <c r="AL9" s="91">
        <v>0.15</v>
      </c>
      <c r="AM9" s="136">
        <f t="shared" ref="AM9:AM19" si="18">IF(AL9=0,1,(IF(AL9&lt;=0.05,1,(IF(AL9&lt;=0.1,2,(IF(AL9&lt;0.2,3,4)))))))</f>
        <v>3</v>
      </c>
      <c r="AN9" s="90" t="s">
        <v>126</v>
      </c>
      <c r="AO9" s="136">
        <f t="shared" ref="AO9:AO19" si="19">(IF(AN9="very high",4,(IF(AN9="high",3,(IF(AN9="moderate",2,(IF(AN9="low",1))))))))</f>
        <v>2</v>
      </c>
      <c r="AP9" s="141">
        <f t="shared" ref="AP9:AP19" si="20">ROUNDDOWN((AVERAGE(AG9,AI9,AK9,AM9,AO9)),0)</f>
        <v>3</v>
      </c>
      <c r="AQ9" s="144">
        <f t="shared" ref="AQ9:AQ19" si="21">F9*L9</f>
        <v>0.66</v>
      </c>
      <c r="AR9" s="82">
        <f t="shared" ref="AR9:AR19" si="22">AE9/AP9</f>
        <v>1.3333333333333333</v>
      </c>
      <c r="AS9" s="161">
        <f t="shared" ref="AS9:AS19" si="23">IF(AR9&lt;=0.5,0.25,(IF(AR9&lt;=1,0.5,(IF(AR9&lt;=2,0.75,(IF(AR9&lt;=4,1,1)))))))</f>
        <v>0.75</v>
      </c>
      <c r="AT9" s="137">
        <f t="shared" ref="AT9:AT19" si="24">ROUNDUP((AQ9*AS9),0)</f>
        <v>1</v>
      </c>
      <c r="AU9" s="102">
        <f t="shared" si="3"/>
        <v>4</v>
      </c>
      <c r="AV9" s="116" t="str">
        <f t="shared" ref="AV9:AV19" si="25">IF(AU9=0,"none",(IF(AU9&lt;5,"low",(IF(AU9&lt;=12,"moderate","high")))))</f>
        <v>low</v>
      </c>
    </row>
    <row r="10" spans="1:48" s="6" customFormat="1" ht="17.25" customHeight="1">
      <c r="A10" s="184"/>
      <c r="B10" s="188"/>
      <c r="C10" s="106" t="s">
        <v>32</v>
      </c>
      <c r="D10" s="45">
        <v>5</v>
      </c>
      <c r="E10" s="117" t="s">
        <v>140</v>
      </c>
      <c r="F10" s="45">
        <v>1</v>
      </c>
      <c r="G10" s="3">
        <v>1479</v>
      </c>
      <c r="H10" s="43">
        <v>328.66666666666669</v>
      </c>
      <c r="I10" s="13">
        <v>20</v>
      </c>
      <c r="J10" s="3">
        <v>117</v>
      </c>
      <c r="K10" s="31">
        <f t="shared" si="0"/>
        <v>7.9107505070993914E-2</v>
      </c>
      <c r="L10" s="63">
        <f>IF(K10=0,0,(IF(K10&lt;=0.05,1,(IF(K10&lt;=0.1,2,(IF(K10&lt;0.2,3,4)))))))</f>
        <v>2</v>
      </c>
      <c r="M10" s="78">
        <v>3</v>
      </c>
      <c r="N10" s="31">
        <f t="shared" ref="N10:N19" si="26">M10/$I10</f>
        <v>0.15</v>
      </c>
      <c r="O10" s="70">
        <f t="shared" si="4"/>
        <v>3</v>
      </c>
      <c r="P10" s="79">
        <v>4</v>
      </c>
      <c r="Q10" s="31">
        <f t="shared" si="5"/>
        <v>0.2</v>
      </c>
      <c r="R10" s="70">
        <f t="shared" si="6"/>
        <v>4</v>
      </c>
      <c r="S10" s="100">
        <v>20</v>
      </c>
      <c r="T10" s="80">
        <f t="shared" si="7"/>
        <v>0.17094017094017094</v>
      </c>
      <c r="U10" s="70">
        <f t="shared" si="8"/>
        <v>3</v>
      </c>
      <c r="V10" s="100">
        <v>10</v>
      </c>
      <c r="W10" s="80">
        <f t="shared" si="9"/>
        <v>8.5470085470085472E-2</v>
      </c>
      <c r="X10" s="70">
        <f t="shared" si="10"/>
        <v>2</v>
      </c>
      <c r="Y10" s="79">
        <v>3</v>
      </c>
      <c r="Z10" s="31">
        <f t="shared" si="11"/>
        <v>0.15</v>
      </c>
      <c r="AA10" s="70">
        <f t="shared" si="12"/>
        <v>3</v>
      </c>
      <c r="AB10" s="100">
        <v>2</v>
      </c>
      <c r="AC10" s="80">
        <f t="shared" si="2"/>
        <v>1.7094017094017096E-2</v>
      </c>
      <c r="AD10" s="70">
        <f t="shared" si="13"/>
        <v>1</v>
      </c>
      <c r="AE10" s="135">
        <f t="shared" si="14"/>
        <v>3</v>
      </c>
      <c r="AF10" s="80">
        <v>1.7094017094017096E-2</v>
      </c>
      <c r="AG10" s="136">
        <f t="shared" si="15"/>
        <v>1</v>
      </c>
      <c r="AH10" s="91">
        <v>0.11</v>
      </c>
      <c r="AI10" s="136">
        <f t="shared" si="16"/>
        <v>3</v>
      </c>
      <c r="AJ10" s="91">
        <v>0.125</v>
      </c>
      <c r="AK10" s="136">
        <f t="shared" si="17"/>
        <v>3</v>
      </c>
      <c r="AL10" s="91">
        <v>0.23</v>
      </c>
      <c r="AM10" s="136">
        <f t="shared" si="18"/>
        <v>4</v>
      </c>
      <c r="AN10" s="90" t="s">
        <v>127</v>
      </c>
      <c r="AO10" s="136">
        <f t="shared" si="19"/>
        <v>3</v>
      </c>
      <c r="AP10" s="141">
        <f t="shared" si="20"/>
        <v>2</v>
      </c>
      <c r="AQ10" s="144">
        <f t="shared" si="21"/>
        <v>2</v>
      </c>
      <c r="AR10" s="82">
        <f t="shared" si="22"/>
        <v>1.5</v>
      </c>
      <c r="AS10" s="161">
        <f t="shared" si="23"/>
        <v>0.75</v>
      </c>
      <c r="AT10" s="137">
        <f t="shared" si="24"/>
        <v>2</v>
      </c>
      <c r="AU10" s="102">
        <f t="shared" si="3"/>
        <v>10</v>
      </c>
      <c r="AV10" s="116" t="str">
        <f t="shared" si="25"/>
        <v>moderate</v>
      </c>
    </row>
    <row r="11" spans="1:48" s="6" customFormat="1" ht="18" customHeight="1">
      <c r="A11" s="184">
        <v>2</v>
      </c>
      <c r="B11" s="186" t="s">
        <v>33</v>
      </c>
      <c r="C11" s="106" t="s">
        <v>34</v>
      </c>
      <c r="D11" s="45">
        <v>3</v>
      </c>
      <c r="E11" s="117" t="s">
        <v>138</v>
      </c>
      <c r="F11" s="45">
        <v>0.33</v>
      </c>
      <c r="G11" s="3">
        <v>1982</v>
      </c>
      <c r="H11" s="43">
        <v>440.44444444444446</v>
      </c>
      <c r="I11" s="13">
        <v>10</v>
      </c>
      <c r="J11" s="3">
        <v>27</v>
      </c>
      <c r="K11" s="31">
        <f t="shared" si="0"/>
        <v>1.3622603430877902E-2</v>
      </c>
      <c r="L11" s="63">
        <f t="shared" si="1"/>
        <v>1</v>
      </c>
      <c r="M11" s="78">
        <v>2</v>
      </c>
      <c r="N11" s="31">
        <f t="shared" si="26"/>
        <v>0.2</v>
      </c>
      <c r="O11" s="70">
        <f t="shared" si="4"/>
        <v>4</v>
      </c>
      <c r="P11" s="79">
        <v>4</v>
      </c>
      <c r="Q11" s="31">
        <f t="shared" si="5"/>
        <v>0.4</v>
      </c>
      <c r="R11" s="70">
        <f t="shared" si="6"/>
        <v>4</v>
      </c>
      <c r="S11" s="100">
        <v>13</v>
      </c>
      <c r="T11" s="80">
        <f t="shared" si="7"/>
        <v>0.48148148148148145</v>
      </c>
      <c r="U11" s="70">
        <f t="shared" si="8"/>
        <v>4</v>
      </c>
      <c r="V11" s="100">
        <v>5</v>
      </c>
      <c r="W11" s="80">
        <f t="shared" si="9"/>
        <v>0.18518518518518517</v>
      </c>
      <c r="X11" s="70">
        <f t="shared" si="10"/>
        <v>3</v>
      </c>
      <c r="Y11" s="79">
        <v>3</v>
      </c>
      <c r="Z11" s="31">
        <f t="shared" si="11"/>
        <v>0.3</v>
      </c>
      <c r="AA11" s="70">
        <f t="shared" si="12"/>
        <v>4</v>
      </c>
      <c r="AB11" s="100">
        <v>3</v>
      </c>
      <c r="AC11" s="80">
        <f t="shared" si="2"/>
        <v>0.1111111111111111</v>
      </c>
      <c r="AD11" s="70">
        <f t="shared" si="13"/>
        <v>3</v>
      </c>
      <c r="AE11" s="135">
        <f t="shared" si="14"/>
        <v>4</v>
      </c>
      <c r="AF11" s="80">
        <v>0.1111111111111111</v>
      </c>
      <c r="AG11" s="136">
        <f t="shared" si="15"/>
        <v>3</v>
      </c>
      <c r="AH11" s="91">
        <v>0.1</v>
      </c>
      <c r="AI11" s="136">
        <f t="shared" si="16"/>
        <v>2</v>
      </c>
      <c r="AJ11" s="91">
        <v>0.15</v>
      </c>
      <c r="AK11" s="136">
        <f t="shared" si="17"/>
        <v>3</v>
      </c>
      <c r="AL11" s="91">
        <v>0.18</v>
      </c>
      <c r="AM11" s="136">
        <f t="shared" si="18"/>
        <v>3</v>
      </c>
      <c r="AN11" s="90" t="s">
        <v>128</v>
      </c>
      <c r="AO11" s="136">
        <f t="shared" si="19"/>
        <v>4</v>
      </c>
      <c r="AP11" s="141">
        <f t="shared" si="20"/>
        <v>3</v>
      </c>
      <c r="AQ11" s="144">
        <f t="shared" si="21"/>
        <v>0.33</v>
      </c>
      <c r="AR11" s="82">
        <f t="shared" si="22"/>
        <v>1.3333333333333333</v>
      </c>
      <c r="AS11" s="161">
        <f t="shared" si="23"/>
        <v>0.75</v>
      </c>
      <c r="AT11" s="137">
        <f t="shared" si="24"/>
        <v>1</v>
      </c>
      <c r="AU11" s="102">
        <f t="shared" si="3"/>
        <v>3</v>
      </c>
      <c r="AV11" s="116" t="str">
        <f t="shared" si="25"/>
        <v>low</v>
      </c>
    </row>
    <row r="12" spans="1:48">
      <c r="A12" s="184"/>
      <c r="B12" s="187"/>
      <c r="C12" s="106" t="s">
        <v>31</v>
      </c>
      <c r="D12" s="45">
        <v>4</v>
      </c>
      <c r="E12" s="117" t="s">
        <v>139</v>
      </c>
      <c r="F12" s="45">
        <v>0.66</v>
      </c>
      <c r="G12" s="3">
        <v>1982</v>
      </c>
      <c r="H12" s="43">
        <v>440.44444444444446</v>
      </c>
      <c r="I12" s="15">
        <v>20</v>
      </c>
      <c r="J12" s="14">
        <v>79</v>
      </c>
      <c r="K12" s="31">
        <f t="shared" si="0"/>
        <v>3.9858728557013119E-2</v>
      </c>
      <c r="L12" s="63">
        <f t="shared" si="1"/>
        <v>1</v>
      </c>
      <c r="M12" s="78">
        <v>6</v>
      </c>
      <c r="N12" s="31">
        <f t="shared" si="26"/>
        <v>0.3</v>
      </c>
      <c r="O12" s="70">
        <f t="shared" si="4"/>
        <v>4</v>
      </c>
      <c r="P12" s="79">
        <v>10</v>
      </c>
      <c r="Q12" s="31">
        <f t="shared" si="5"/>
        <v>0.5</v>
      </c>
      <c r="R12" s="70">
        <f t="shared" si="6"/>
        <v>4</v>
      </c>
      <c r="S12" s="100">
        <v>10</v>
      </c>
      <c r="T12" s="80">
        <f t="shared" si="7"/>
        <v>0.12658227848101267</v>
      </c>
      <c r="U12" s="70">
        <f t="shared" si="8"/>
        <v>3</v>
      </c>
      <c r="V12" s="100">
        <v>4</v>
      </c>
      <c r="W12" s="80">
        <f t="shared" si="9"/>
        <v>5.0632911392405063E-2</v>
      </c>
      <c r="X12" s="70">
        <f t="shared" si="10"/>
        <v>2</v>
      </c>
      <c r="Y12" s="79">
        <v>8</v>
      </c>
      <c r="Z12" s="31">
        <f t="shared" si="11"/>
        <v>0.4</v>
      </c>
      <c r="AA12" s="70">
        <f t="shared" si="12"/>
        <v>4</v>
      </c>
      <c r="AB12" s="100">
        <v>1</v>
      </c>
      <c r="AC12" s="80">
        <f t="shared" si="2"/>
        <v>1.2658227848101266E-2</v>
      </c>
      <c r="AD12" s="70">
        <f t="shared" si="13"/>
        <v>1</v>
      </c>
      <c r="AE12" s="135">
        <f t="shared" si="14"/>
        <v>3</v>
      </c>
      <c r="AF12" s="80">
        <v>1.2658227848101266E-2</v>
      </c>
      <c r="AG12" s="136">
        <f t="shared" si="15"/>
        <v>1</v>
      </c>
      <c r="AH12" s="91">
        <v>7.0000000000000007E-2</v>
      </c>
      <c r="AI12" s="136">
        <f t="shared" si="16"/>
        <v>2</v>
      </c>
      <c r="AJ12" s="91">
        <v>0.11</v>
      </c>
      <c r="AK12" s="136">
        <f t="shared" si="17"/>
        <v>3</v>
      </c>
      <c r="AL12" s="91">
        <v>0.19</v>
      </c>
      <c r="AM12" s="136">
        <f t="shared" si="18"/>
        <v>3</v>
      </c>
      <c r="AN12" s="90" t="s">
        <v>127</v>
      </c>
      <c r="AO12" s="136">
        <f t="shared" si="19"/>
        <v>3</v>
      </c>
      <c r="AP12" s="141">
        <f t="shared" si="20"/>
        <v>2</v>
      </c>
      <c r="AQ12" s="144">
        <f t="shared" si="21"/>
        <v>0.66</v>
      </c>
      <c r="AR12" s="82">
        <f t="shared" si="22"/>
        <v>1.5</v>
      </c>
      <c r="AS12" s="161">
        <f t="shared" si="23"/>
        <v>0.75</v>
      </c>
      <c r="AT12" s="137">
        <f t="shared" si="24"/>
        <v>1</v>
      </c>
      <c r="AU12" s="102">
        <f t="shared" si="3"/>
        <v>4</v>
      </c>
      <c r="AV12" s="116" t="str">
        <f t="shared" si="25"/>
        <v>low</v>
      </c>
    </row>
    <row r="13" spans="1:48">
      <c r="A13" s="184"/>
      <c r="B13" s="188"/>
      <c r="C13" s="106" t="s">
        <v>32</v>
      </c>
      <c r="D13" s="45">
        <v>5</v>
      </c>
      <c r="E13" s="117" t="s">
        <v>140</v>
      </c>
      <c r="F13" s="45">
        <v>1</v>
      </c>
      <c r="G13" s="3">
        <v>1982</v>
      </c>
      <c r="H13" s="43">
        <v>440.44444444444446</v>
      </c>
      <c r="I13" s="15">
        <v>30</v>
      </c>
      <c r="J13" s="14">
        <v>95</v>
      </c>
      <c r="K13" s="31">
        <f t="shared" si="0"/>
        <v>4.7931382441977803E-2</v>
      </c>
      <c r="L13" s="63">
        <f t="shared" si="1"/>
        <v>1</v>
      </c>
      <c r="M13" s="78">
        <v>8</v>
      </c>
      <c r="N13" s="31">
        <f t="shared" si="26"/>
        <v>0.26666666666666666</v>
      </c>
      <c r="O13" s="70">
        <f t="shared" si="4"/>
        <v>4</v>
      </c>
      <c r="P13" s="79">
        <v>11</v>
      </c>
      <c r="Q13" s="31">
        <f t="shared" si="5"/>
        <v>0.36666666666666664</v>
      </c>
      <c r="R13" s="70">
        <f t="shared" si="6"/>
        <v>4</v>
      </c>
      <c r="S13" s="100">
        <v>50</v>
      </c>
      <c r="T13" s="80">
        <f t="shared" si="7"/>
        <v>0.52631578947368418</v>
      </c>
      <c r="U13" s="70">
        <f t="shared" si="8"/>
        <v>4</v>
      </c>
      <c r="V13" s="100">
        <v>10</v>
      </c>
      <c r="W13" s="80">
        <f t="shared" si="9"/>
        <v>0.10526315789473684</v>
      </c>
      <c r="X13" s="70">
        <f t="shared" si="10"/>
        <v>3</v>
      </c>
      <c r="Y13" s="79">
        <v>7</v>
      </c>
      <c r="Z13" s="31">
        <f t="shared" si="11"/>
        <v>0.23333333333333334</v>
      </c>
      <c r="AA13" s="70">
        <f t="shared" si="12"/>
        <v>4</v>
      </c>
      <c r="AB13" s="100">
        <v>8</v>
      </c>
      <c r="AC13" s="80">
        <f t="shared" si="2"/>
        <v>8.4210526315789472E-2</v>
      </c>
      <c r="AD13" s="70">
        <f t="shared" si="13"/>
        <v>2</v>
      </c>
      <c r="AE13" s="135">
        <f t="shared" si="14"/>
        <v>4</v>
      </c>
      <c r="AF13" s="80">
        <v>8.4210526315789472E-2</v>
      </c>
      <c r="AG13" s="136">
        <f t="shared" si="15"/>
        <v>2</v>
      </c>
      <c r="AH13" s="91">
        <v>0.89</v>
      </c>
      <c r="AI13" s="136">
        <f t="shared" si="16"/>
        <v>4</v>
      </c>
      <c r="AJ13" s="91">
        <v>0.1</v>
      </c>
      <c r="AK13" s="136">
        <f t="shared" si="17"/>
        <v>2</v>
      </c>
      <c r="AL13" s="91">
        <v>0.21</v>
      </c>
      <c r="AM13" s="136">
        <f t="shared" si="18"/>
        <v>4</v>
      </c>
      <c r="AN13" s="90" t="s">
        <v>128</v>
      </c>
      <c r="AO13" s="136">
        <f t="shared" si="19"/>
        <v>4</v>
      </c>
      <c r="AP13" s="141">
        <f t="shared" si="20"/>
        <v>3</v>
      </c>
      <c r="AQ13" s="144">
        <f t="shared" si="21"/>
        <v>1</v>
      </c>
      <c r="AR13" s="82">
        <f t="shared" si="22"/>
        <v>1.3333333333333333</v>
      </c>
      <c r="AS13" s="161">
        <f t="shared" si="23"/>
        <v>0.75</v>
      </c>
      <c r="AT13" s="137">
        <f t="shared" si="24"/>
        <v>1</v>
      </c>
      <c r="AU13" s="102">
        <f t="shared" si="3"/>
        <v>5</v>
      </c>
      <c r="AV13" s="116" t="str">
        <f t="shared" si="25"/>
        <v>moderate</v>
      </c>
    </row>
    <row r="14" spans="1:48">
      <c r="A14" s="184">
        <v>3</v>
      </c>
      <c r="B14" s="186" t="s">
        <v>35</v>
      </c>
      <c r="C14" s="106" t="s">
        <v>34</v>
      </c>
      <c r="D14" s="45">
        <v>3</v>
      </c>
      <c r="E14" s="117" t="s">
        <v>138</v>
      </c>
      <c r="F14" s="45">
        <v>0.33</v>
      </c>
      <c r="G14" s="14">
        <v>1629</v>
      </c>
      <c r="H14" s="43">
        <v>362</v>
      </c>
      <c r="I14" s="15">
        <v>19</v>
      </c>
      <c r="J14" s="14">
        <v>93</v>
      </c>
      <c r="K14" s="31">
        <f t="shared" si="0"/>
        <v>5.70902394106814E-2</v>
      </c>
      <c r="L14" s="63">
        <f t="shared" si="1"/>
        <v>2</v>
      </c>
      <c r="M14" s="78">
        <v>4</v>
      </c>
      <c r="N14" s="31">
        <f t="shared" si="26"/>
        <v>0.21052631578947367</v>
      </c>
      <c r="O14" s="70">
        <f t="shared" si="4"/>
        <v>4</v>
      </c>
      <c r="P14" s="79">
        <v>4</v>
      </c>
      <c r="Q14" s="31">
        <f t="shared" si="5"/>
        <v>0.21052631578947367</v>
      </c>
      <c r="R14" s="70">
        <f t="shared" si="6"/>
        <v>4</v>
      </c>
      <c r="S14" s="100">
        <v>45</v>
      </c>
      <c r="T14" s="80">
        <f t="shared" si="7"/>
        <v>0.4838709677419355</v>
      </c>
      <c r="U14" s="70">
        <f t="shared" si="8"/>
        <v>4</v>
      </c>
      <c r="V14" s="100">
        <v>15</v>
      </c>
      <c r="W14" s="80">
        <f t="shared" si="9"/>
        <v>0.16129032258064516</v>
      </c>
      <c r="X14" s="70">
        <f t="shared" si="10"/>
        <v>3</v>
      </c>
      <c r="Y14" s="79">
        <v>2</v>
      </c>
      <c r="Z14" s="31">
        <f t="shared" si="11"/>
        <v>0.10526315789473684</v>
      </c>
      <c r="AA14" s="70">
        <f t="shared" si="12"/>
        <v>3</v>
      </c>
      <c r="AB14" s="100">
        <v>4</v>
      </c>
      <c r="AC14" s="80">
        <f t="shared" si="2"/>
        <v>4.3010752688172046E-2</v>
      </c>
      <c r="AD14" s="70">
        <f t="shared" si="13"/>
        <v>1</v>
      </c>
      <c r="AE14" s="135">
        <f t="shared" si="14"/>
        <v>4</v>
      </c>
      <c r="AF14" s="80">
        <v>4.3010752688172046E-2</v>
      </c>
      <c r="AG14" s="136">
        <f t="shared" si="15"/>
        <v>1</v>
      </c>
      <c r="AH14" s="91">
        <v>0.05</v>
      </c>
      <c r="AI14" s="136">
        <f t="shared" si="16"/>
        <v>1</v>
      </c>
      <c r="AJ14" s="91">
        <v>0.25</v>
      </c>
      <c r="AK14" s="136">
        <f t="shared" si="17"/>
        <v>4</v>
      </c>
      <c r="AL14" s="91">
        <v>0.22</v>
      </c>
      <c r="AM14" s="136">
        <f t="shared" si="18"/>
        <v>4</v>
      </c>
      <c r="AN14" s="90" t="s">
        <v>126</v>
      </c>
      <c r="AO14" s="136">
        <f t="shared" si="19"/>
        <v>2</v>
      </c>
      <c r="AP14" s="141">
        <f t="shared" si="20"/>
        <v>2</v>
      </c>
      <c r="AQ14" s="144">
        <f t="shared" si="21"/>
        <v>0.66</v>
      </c>
      <c r="AR14" s="82">
        <f t="shared" si="22"/>
        <v>2</v>
      </c>
      <c r="AS14" s="161">
        <f t="shared" si="23"/>
        <v>0.75</v>
      </c>
      <c r="AT14" s="137">
        <f t="shared" si="24"/>
        <v>1</v>
      </c>
      <c r="AU14" s="102">
        <f t="shared" si="3"/>
        <v>3</v>
      </c>
      <c r="AV14" s="116" t="str">
        <f t="shared" si="25"/>
        <v>low</v>
      </c>
    </row>
    <row r="15" spans="1:48">
      <c r="A15" s="184"/>
      <c r="B15" s="187"/>
      <c r="C15" s="106" t="s">
        <v>31</v>
      </c>
      <c r="D15" s="45">
        <v>4</v>
      </c>
      <c r="E15" s="117" t="s">
        <v>139</v>
      </c>
      <c r="F15" s="45">
        <v>0.66</v>
      </c>
      <c r="G15" s="14">
        <v>1629</v>
      </c>
      <c r="H15" s="43">
        <v>362</v>
      </c>
      <c r="I15" s="15">
        <v>30</v>
      </c>
      <c r="J15" s="14">
        <v>62</v>
      </c>
      <c r="K15" s="31">
        <f t="shared" si="0"/>
        <v>3.8060159607120933E-2</v>
      </c>
      <c r="L15" s="63">
        <f t="shared" si="1"/>
        <v>1</v>
      </c>
      <c r="M15" s="78">
        <v>1</v>
      </c>
      <c r="N15" s="31">
        <f t="shared" si="26"/>
        <v>3.3333333333333333E-2</v>
      </c>
      <c r="O15" s="70">
        <f t="shared" si="4"/>
        <v>1</v>
      </c>
      <c r="P15" s="79">
        <v>2</v>
      </c>
      <c r="Q15" s="31">
        <f t="shared" si="5"/>
        <v>6.6666666666666666E-2</v>
      </c>
      <c r="R15" s="70">
        <f t="shared" si="6"/>
        <v>2</v>
      </c>
      <c r="S15" s="100">
        <v>23</v>
      </c>
      <c r="T15" s="80">
        <f t="shared" si="7"/>
        <v>0.37096774193548387</v>
      </c>
      <c r="U15" s="70">
        <f t="shared" si="8"/>
        <v>4</v>
      </c>
      <c r="V15" s="100">
        <v>1</v>
      </c>
      <c r="W15" s="80">
        <f t="shared" si="9"/>
        <v>1.6129032258064516E-2</v>
      </c>
      <c r="X15" s="70">
        <f t="shared" si="10"/>
        <v>1</v>
      </c>
      <c r="Y15" s="79">
        <v>1</v>
      </c>
      <c r="Z15" s="31">
        <f t="shared" si="11"/>
        <v>3.3333333333333333E-2</v>
      </c>
      <c r="AA15" s="70">
        <f t="shared" si="12"/>
        <v>1</v>
      </c>
      <c r="AB15" s="100">
        <v>1</v>
      </c>
      <c r="AC15" s="80">
        <f t="shared" si="2"/>
        <v>1.6129032258064516E-2</v>
      </c>
      <c r="AD15" s="70">
        <f t="shared" si="13"/>
        <v>1</v>
      </c>
      <c r="AE15" s="135">
        <f t="shared" si="14"/>
        <v>2</v>
      </c>
      <c r="AF15" s="80">
        <v>1.6129032258064516E-2</v>
      </c>
      <c r="AG15" s="136">
        <f t="shared" si="15"/>
        <v>1</v>
      </c>
      <c r="AH15" s="91">
        <v>0.62</v>
      </c>
      <c r="AI15" s="136">
        <f t="shared" si="16"/>
        <v>4</v>
      </c>
      <c r="AJ15" s="91">
        <v>0.3</v>
      </c>
      <c r="AK15" s="136">
        <f t="shared" si="17"/>
        <v>4</v>
      </c>
      <c r="AL15" s="91">
        <v>0.23</v>
      </c>
      <c r="AM15" s="136">
        <f t="shared" si="18"/>
        <v>4</v>
      </c>
      <c r="AN15" s="90" t="s">
        <v>123</v>
      </c>
      <c r="AO15" s="136">
        <f t="shared" si="19"/>
        <v>1</v>
      </c>
      <c r="AP15" s="141">
        <f t="shared" si="20"/>
        <v>2</v>
      </c>
      <c r="AQ15" s="144">
        <f t="shared" si="21"/>
        <v>0.66</v>
      </c>
      <c r="AR15" s="82">
        <f t="shared" si="22"/>
        <v>1</v>
      </c>
      <c r="AS15" s="161">
        <f t="shared" si="23"/>
        <v>0.5</v>
      </c>
      <c r="AT15" s="137">
        <f t="shared" si="24"/>
        <v>1</v>
      </c>
      <c r="AU15" s="102">
        <f t="shared" si="3"/>
        <v>4</v>
      </c>
      <c r="AV15" s="116" t="str">
        <f t="shared" si="25"/>
        <v>low</v>
      </c>
    </row>
    <row r="16" spans="1:48">
      <c r="A16" s="184"/>
      <c r="B16" s="188"/>
      <c r="C16" s="106" t="s">
        <v>32</v>
      </c>
      <c r="D16" s="45">
        <v>5</v>
      </c>
      <c r="E16" s="117" t="s">
        <v>140</v>
      </c>
      <c r="F16" s="45">
        <v>1</v>
      </c>
      <c r="G16" s="14">
        <v>1629</v>
      </c>
      <c r="H16" s="43">
        <v>362</v>
      </c>
      <c r="I16" s="15">
        <v>40</v>
      </c>
      <c r="J16" s="14">
        <v>207</v>
      </c>
      <c r="K16" s="31">
        <f t="shared" si="0"/>
        <v>0.1270718232044199</v>
      </c>
      <c r="L16" s="63">
        <f t="shared" si="1"/>
        <v>3</v>
      </c>
      <c r="M16" s="78">
        <v>34</v>
      </c>
      <c r="N16" s="31">
        <f t="shared" si="26"/>
        <v>0.85</v>
      </c>
      <c r="O16" s="70">
        <f t="shared" si="4"/>
        <v>4</v>
      </c>
      <c r="P16" s="79">
        <v>11</v>
      </c>
      <c r="Q16" s="31">
        <f t="shared" si="5"/>
        <v>0.27500000000000002</v>
      </c>
      <c r="R16" s="70">
        <f t="shared" si="6"/>
        <v>4</v>
      </c>
      <c r="S16" s="100">
        <v>105</v>
      </c>
      <c r="T16" s="80">
        <f t="shared" si="7"/>
        <v>0.50724637681159424</v>
      </c>
      <c r="U16" s="70">
        <f t="shared" si="8"/>
        <v>4</v>
      </c>
      <c r="V16" s="100">
        <v>20</v>
      </c>
      <c r="W16" s="80">
        <f t="shared" si="9"/>
        <v>9.6618357487922704E-2</v>
      </c>
      <c r="X16" s="70">
        <f t="shared" si="10"/>
        <v>2</v>
      </c>
      <c r="Y16" s="79">
        <v>15</v>
      </c>
      <c r="Z16" s="31">
        <f t="shared" si="11"/>
        <v>0.375</v>
      </c>
      <c r="AA16" s="70">
        <f t="shared" si="12"/>
        <v>4</v>
      </c>
      <c r="AB16" s="100">
        <v>10</v>
      </c>
      <c r="AC16" s="80">
        <f t="shared" si="2"/>
        <v>4.8309178743961352E-2</v>
      </c>
      <c r="AD16" s="70">
        <f t="shared" si="13"/>
        <v>1</v>
      </c>
      <c r="AE16" s="135">
        <f t="shared" si="14"/>
        <v>4</v>
      </c>
      <c r="AF16" s="80">
        <v>4.8309178743961352E-2</v>
      </c>
      <c r="AG16" s="136">
        <f t="shared" si="15"/>
        <v>1</v>
      </c>
      <c r="AH16" s="91">
        <v>0.03</v>
      </c>
      <c r="AI16" s="136">
        <f t="shared" si="16"/>
        <v>1</v>
      </c>
      <c r="AJ16" s="91">
        <v>0.5</v>
      </c>
      <c r="AK16" s="136">
        <f t="shared" si="17"/>
        <v>4</v>
      </c>
      <c r="AL16" s="91">
        <v>0.24</v>
      </c>
      <c r="AM16" s="136">
        <f t="shared" si="18"/>
        <v>4</v>
      </c>
      <c r="AN16" s="90" t="s">
        <v>127</v>
      </c>
      <c r="AO16" s="136">
        <f t="shared" si="19"/>
        <v>3</v>
      </c>
      <c r="AP16" s="141">
        <f t="shared" si="20"/>
        <v>2</v>
      </c>
      <c r="AQ16" s="144">
        <f t="shared" si="21"/>
        <v>3</v>
      </c>
      <c r="AR16" s="82">
        <f t="shared" si="22"/>
        <v>2</v>
      </c>
      <c r="AS16" s="161">
        <f t="shared" si="23"/>
        <v>0.75</v>
      </c>
      <c r="AT16" s="137">
        <f t="shared" si="24"/>
        <v>3</v>
      </c>
      <c r="AU16" s="102">
        <f t="shared" si="3"/>
        <v>15</v>
      </c>
      <c r="AV16" s="116" t="str">
        <f t="shared" si="25"/>
        <v>high</v>
      </c>
    </row>
    <row r="17" spans="1:48">
      <c r="A17" s="186">
        <v>4</v>
      </c>
      <c r="B17" s="184" t="s">
        <v>36</v>
      </c>
      <c r="C17" s="106" t="s">
        <v>34</v>
      </c>
      <c r="D17" s="45">
        <v>3</v>
      </c>
      <c r="E17" s="117" t="s">
        <v>138</v>
      </c>
      <c r="F17" s="45">
        <v>0.33</v>
      </c>
      <c r="G17" s="14">
        <v>2562</v>
      </c>
      <c r="H17" s="43">
        <v>569.33333333333337</v>
      </c>
      <c r="I17" s="15">
        <v>44</v>
      </c>
      <c r="J17" s="14">
        <v>114</v>
      </c>
      <c r="K17" s="31">
        <f t="shared" si="0"/>
        <v>4.449648711943794E-2</v>
      </c>
      <c r="L17" s="63">
        <f t="shared" si="1"/>
        <v>1</v>
      </c>
      <c r="M17" s="78">
        <v>4</v>
      </c>
      <c r="N17" s="31">
        <f t="shared" si="26"/>
        <v>9.0909090909090912E-2</v>
      </c>
      <c r="O17" s="70">
        <f t="shared" si="4"/>
        <v>2</v>
      </c>
      <c r="P17" s="79">
        <v>12</v>
      </c>
      <c r="Q17" s="31">
        <f t="shared" si="5"/>
        <v>0.27272727272727271</v>
      </c>
      <c r="R17" s="70">
        <f t="shared" si="6"/>
        <v>4</v>
      </c>
      <c r="S17" s="100">
        <v>20</v>
      </c>
      <c r="T17" s="80">
        <f t="shared" si="7"/>
        <v>0.17543859649122806</v>
      </c>
      <c r="U17" s="70">
        <f t="shared" si="8"/>
        <v>3</v>
      </c>
      <c r="V17" s="100">
        <v>1</v>
      </c>
      <c r="W17" s="80">
        <f t="shared" si="9"/>
        <v>8.771929824561403E-3</v>
      </c>
      <c r="X17" s="70">
        <f t="shared" si="10"/>
        <v>1</v>
      </c>
      <c r="Y17" s="79">
        <v>12</v>
      </c>
      <c r="Z17" s="31">
        <f t="shared" si="11"/>
        <v>0.27272727272727271</v>
      </c>
      <c r="AA17" s="70">
        <f t="shared" si="12"/>
        <v>4</v>
      </c>
      <c r="AB17" s="100">
        <v>1</v>
      </c>
      <c r="AC17" s="80">
        <f t="shared" si="2"/>
        <v>8.771929824561403E-3</v>
      </c>
      <c r="AD17" s="70">
        <f t="shared" si="13"/>
        <v>1</v>
      </c>
      <c r="AE17" s="135">
        <f t="shared" si="14"/>
        <v>3</v>
      </c>
      <c r="AF17" s="80">
        <v>8.771929824561403E-3</v>
      </c>
      <c r="AG17" s="136">
        <f t="shared" si="15"/>
        <v>1</v>
      </c>
      <c r="AH17" s="91">
        <v>0.25</v>
      </c>
      <c r="AI17" s="136">
        <f t="shared" si="16"/>
        <v>4</v>
      </c>
      <c r="AJ17" s="91">
        <v>0.48</v>
      </c>
      <c r="AK17" s="136">
        <f t="shared" si="17"/>
        <v>4</v>
      </c>
      <c r="AL17" s="91">
        <v>0.24</v>
      </c>
      <c r="AM17" s="136">
        <f t="shared" si="18"/>
        <v>4</v>
      </c>
      <c r="AN17" s="90" t="s">
        <v>123</v>
      </c>
      <c r="AO17" s="136">
        <f t="shared" si="19"/>
        <v>1</v>
      </c>
      <c r="AP17" s="141">
        <f t="shared" si="20"/>
        <v>2</v>
      </c>
      <c r="AQ17" s="144">
        <f t="shared" si="21"/>
        <v>0.33</v>
      </c>
      <c r="AR17" s="82">
        <f t="shared" si="22"/>
        <v>1.5</v>
      </c>
      <c r="AS17" s="161">
        <f t="shared" si="23"/>
        <v>0.75</v>
      </c>
      <c r="AT17" s="137">
        <f t="shared" si="24"/>
        <v>1</v>
      </c>
      <c r="AU17" s="102">
        <f t="shared" si="3"/>
        <v>3</v>
      </c>
      <c r="AV17" s="116" t="str">
        <f t="shared" si="25"/>
        <v>low</v>
      </c>
    </row>
    <row r="18" spans="1:48">
      <c r="A18" s="187"/>
      <c r="B18" s="184"/>
      <c r="C18" s="106" t="s">
        <v>31</v>
      </c>
      <c r="D18" s="45">
        <v>4</v>
      </c>
      <c r="E18" s="117" t="s">
        <v>139</v>
      </c>
      <c r="F18" s="45">
        <v>0.66</v>
      </c>
      <c r="G18" s="14">
        <v>2562</v>
      </c>
      <c r="H18" s="43">
        <v>569.33333333333337</v>
      </c>
      <c r="I18" s="15">
        <v>41</v>
      </c>
      <c r="J18" s="14">
        <v>212</v>
      </c>
      <c r="K18" s="31">
        <f t="shared" si="0"/>
        <v>8.2747853239656513E-2</v>
      </c>
      <c r="L18" s="63">
        <f t="shared" si="1"/>
        <v>2</v>
      </c>
      <c r="M18" s="78">
        <v>25</v>
      </c>
      <c r="N18" s="31">
        <f t="shared" si="26"/>
        <v>0.6097560975609756</v>
      </c>
      <c r="O18" s="70">
        <f t="shared" si="4"/>
        <v>4</v>
      </c>
      <c r="P18" s="79">
        <v>10</v>
      </c>
      <c r="Q18" s="31">
        <f t="shared" si="5"/>
        <v>0.24390243902439024</v>
      </c>
      <c r="R18" s="70">
        <f t="shared" si="6"/>
        <v>4</v>
      </c>
      <c r="S18" s="100">
        <v>100</v>
      </c>
      <c r="T18" s="80">
        <f t="shared" si="7"/>
        <v>0.47169811320754718</v>
      </c>
      <c r="U18" s="70">
        <f t="shared" si="8"/>
        <v>4</v>
      </c>
      <c r="V18" s="100">
        <v>25</v>
      </c>
      <c r="W18" s="80">
        <f t="shared" si="9"/>
        <v>0.11792452830188679</v>
      </c>
      <c r="X18" s="70">
        <f t="shared" si="10"/>
        <v>3</v>
      </c>
      <c r="Y18" s="79">
        <v>13</v>
      </c>
      <c r="Z18" s="31">
        <f t="shared" si="11"/>
        <v>0.31707317073170732</v>
      </c>
      <c r="AA18" s="70">
        <f t="shared" si="12"/>
        <v>4</v>
      </c>
      <c r="AB18" s="100">
        <v>18</v>
      </c>
      <c r="AC18" s="80">
        <f t="shared" si="2"/>
        <v>8.4905660377358486E-2</v>
      </c>
      <c r="AD18" s="70">
        <f t="shared" si="13"/>
        <v>2</v>
      </c>
      <c r="AE18" s="135">
        <f t="shared" si="14"/>
        <v>4</v>
      </c>
      <c r="AF18" s="80">
        <v>8.4905660377358486E-2</v>
      </c>
      <c r="AG18" s="136">
        <f t="shared" si="15"/>
        <v>2</v>
      </c>
      <c r="AH18" s="91">
        <v>0.04</v>
      </c>
      <c r="AI18" s="136">
        <f t="shared" si="16"/>
        <v>1</v>
      </c>
      <c r="AJ18" s="91">
        <v>0.54</v>
      </c>
      <c r="AK18" s="136">
        <f t="shared" si="17"/>
        <v>4</v>
      </c>
      <c r="AL18" s="91">
        <v>0.25</v>
      </c>
      <c r="AM18" s="136">
        <f t="shared" si="18"/>
        <v>4</v>
      </c>
      <c r="AN18" s="90" t="s">
        <v>123</v>
      </c>
      <c r="AO18" s="136">
        <f t="shared" si="19"/>
        <v>1</v>
      </c>
      <c r="AP18" s="141">
        <f t="shared" si="20"/>
        <v>2</v>
      </c>
      <c r="AQ18" s="144">
        <f t="shared" si="21"/>
        <v>1.32</v>
      </c>
      <c r="AR18" s="82">
        <f t="shared" si="22"/>
        <v>2</v>
      </c>
      <c r="AS18" s="161">
        <f t="shared" si="23"/>
        <v>0.75</v>
      </c>
      <c r="AT18" s="137">
        <f t="shared" si="24"/>
        <v>1</v>
      </c>
      <c r="AU18" s="102">
        <f t="shared" si="3"/>
        <v>4</v>
      </c>
      <c r="AV18" s="116" t="str">
        <f t="shared" si="25"/>
        <v>low</v>
      </c>
    </row>
    <row r="19" spans="1:48">
      <c r="A19" s="188"/>
      <c r="B19" s="184"/>
      <c r="C19" s="106" t="s">
        <v>32</v>
      </c>
      <c r="D19" s="45">
        <v>5</v>
      </c>
      <c r="E19" s="117" t="s">
        <v>140</v>
      </c>
      <c r="F19" s="45">
        <v>1</v>
      </c>
      <c r="G19" s="14">
        <v>2562</v>
      </c>
      <c r="H19" s="43">
        <v>569.33333333333337</v>
      </c>
      <c r="I19" s="15">
        <v>63</v>
      </c>
      <c r="J19" s="14">
        <v>312</v>
      </c>
      <c r="K19" s="31">
        <f t="shared" si="0"/>
        <v>0.12177985948477751</v>
      </c>
      <c r="L19" s="63">
        <f t="shared" si="1"/>
        <v>3</v>
      </c>
      <c r="M19" s="78">
        <v>5</v>
      </c>
      <c r="N19" s="31">
        <f t="shared" si="26"/>
        <v>7.9365079365079361E-2</v>
      </c>
      <c r="O19" s="70">
        <f t="shared" si="4"/>
        <v>2</v>
      </c>
      <c r="P19" s="79">
        <v>15</v>
      </c>
      <c r="Q19" s="31">
        <f t="shared" si="5"/>
        <v>0.23809523809523808</v>
      </c>
      <c r="R19" s="70">
        <f t="shared" si="6"/>
        <v>4</v>
      </c>
      <c r="S19" s="100">
        <v>150</v>
      </c>
      <c r="T19" s="80">
        <f t="shared" si="7"/>
        <v>0.48076923076923078</v>
      </c>
      <c r="U19" s="70">
        <f t="shared" si="8"/>
        <v>4</v>
      </c>
      <c r="V19" s="100">
        <v>28</v>
      </c>
      <c r="W19" s="80">
        <f t="shared" si="9"/>
        <v>8.9743589743589744E-2</v>
      </c>
      <c r="X19" s="70">
        <f t="shared" si="10"/>
        <v>2</v>
      </c>
      <c r="Y19" s="79">
        <v>18</v>
      </c>
      <c r="Z19" s="31">
        <f t="shared" si="11"/>
        <v>0.2857142857142857</v>
      </c>
      <c r="AA19" s="70">
        <f t="shared" si="12"/>
        <v>4</v>
      </c>
      <c r="AB19" s="100">
        <v>11</v>
      </c>
      <c r="AC19" s="80">
        <f t="shared" si="2"/>
        <v>3.5256410256410256E-2</v>
      </c>
      <c r="AD19" s="70">
        <f t="shared" si="13"/>
        <v>1</v>
      </c>
      <c r="AE19" s="135">
        <f t="shared" si="14"/>
        <v>3</v>
      </c>
      <c r="AF19" s="80">
        <v>3.5256410256410256E-2</v>
      </c>
      <c r="AG19" s="136">
        <f t="shared" si="15"/>
        <v>1</v>
      </c>
      <c r="AH19" s="91">
        <v>0.05</v>
      </c>
      <c r="AI19" s="136">
        <f t="shared" si="16"/>
        <v>1</v>
      </c>
      <c r="AJ19" s="91">
        <v>0.81</v>
      </c>
      <c r="AK19" s="136">
        <f t="shared" si="17"/>
        <v>4</v>
      </c>
      <c r="AL19" s="91">
        <v>0.2</v>
      </c>
      <c r="AM19" s="136">
        <f t="shared" si="18"/>
        <v>4</v>
      </c>
      <c r="AN19" s="90" t="s">
        <v>123</v>
      </c>
      <c r="AO19" s="136">
        <f t="shared" si="19"/>
        <v>1</v>
      </c>
      <c r="AP19" s="141">
        <f t="shared" si="20"/>
        <v>2</v>
      </c>
      <c r="AQ19" s="144">
        <f t="shared" si="21"/>
        <v>3</v>
      </c>
      <c r="AR19" s="82">
        <f t="shared" si="22"/>
        <v>1.5</v>
      </c>
      <c r="AS19" s="161">
        <f t="shared" si="23"/>
        <v>0.75</v>
      </c>
      <c r="AT19" s="137">
        <f t="shared" si="24"/>
        <v>3</v>
      </c>
      <c r="AU19" s="102">
        <f t="shared" si="3"/>
        <v>15</v>
      </c>
      <c r="AV19" s="116" t="str">
        <f t="shared" si="25"/>
        <v>high</v>
      </c>
    </row>
    <row r="20" spans="1:48">
      <c r="A20" s="186"/>
      <c r="B20" s="186"/>
      <c r="C20" s="106"/>
      <c r="D20" s="64"/>
      <c r="E20" s="118"/>
      <c r="F20" s="45"/>
      <c r="G20" s="92"/>
      <c r="H20" s="92"/>
      <c r="I20" s="92"/>
      <c r="J20" s="92"/>
      <c r="K20" s="41"/>
      <c r="L20" s="67"/>
      <c r="M20" s="92"/>
      <c r="N20" s="41"/>
      <c r="O20" s="71"/>
      <c r="P20" s="92"/>
      <c r="Q20" s="41"/>
      <c r="R20" s="71"/>
      <c r="S20" s="92"/>
      <c r="T20" s="41"/>
      <c r="U20" s="71"/>
      <c r="V20" s="92"/>
      <c r="W20" s="41"/>
      <c r="X20" s="71"/>
      <c r="Y20" s="92"/>
      <c r="Z20" s="41"/>
      <c r="AA20" s="71"/>
      <c r="AB20" s="92"/>
      <c r="AC20" s="41"/>
      <c r="AD20" s="71"/>
      <c r="AE20" s="147"/>
      <c r="AF20" s="41"/>
      <c r="AG20" s="86"/>
      <c r="AH20" s="91"/>
      <c r="AI20" s="86"/>
      <c r="AJ20" s="91"/>
      <c r="AK20" s="86"/>
      <c r="AL20" s="91"/>
      <c r="AM20" s="86"/>
      <c r="AN20" s="52"/>
      <c r="AO20" s="86"/>
      <c r="AP20" s="142"/>
      <c r="AQ20" s="145"/>
      <c r="AR20" s="153"/>
      <c r="AS20" s="140"/>
      <c r="AT20" s="83"/>
      <c r="AU20" s="84"/>
      <c r="AV20" s="14"/>
    </row>
    <row r="21" spans="1:48">
      <c r="A21" s="187"/>
      <c r="B21" s="187"/>
      <c r="C21" s="106"/>
      <c r="D21" s="64"/>
      <c r="E21" s="118"/>
      <c r="F21" s="45"/>
      <c r="G21" s="92"/>
      <c r="H21" s="92"/>
      <c r="I21" s="92"/>
      <c r="J21" s="92"/>
      <c r="K21" s="41"/>
      <c r="L21" s="67"/>
      <c r="M21" s="92"/>
      <c r="N21" s="41"/>
      <c r="O21" s="71"/>
      <c r="P21" s="92"/>
      <c r="Q21" s="41"/>
      <c r="R21" s="71"/>
      <c r="S21" s="92"/>
      <c r="T21" s="41"/>
      <c r="U21" s="71"/>
      <c r="V21" s="92"/>
      <c r="W21" s="41"/>
      <c r="X21" s="71"/>
      <c r="Y21" s="92"/>
      <c r="Z21" s="41"/>
      <c r="AA21" s="71"/>
      <c r="AB21" s="92"/>
      <c r="AC21" s="41"/>
      <c r="AD21" s="71"/>
      <c r="AE21" s="147"/>
      <c r="AF21" s="41"/>
      <c r="AG21" s="86"/>
      <c r="AH21" s="91"/>
      <c r="AI21" s="86"/>
      <c r="AJ21" s="91"/>
      <c r="AK21" s="86"/>
      <c r="AL21" s="91"/>
      <c r="AM21" s="86"/>
      <c r="AN21" s="52"/>
      <c r="AO21" s="86"/>
      <c r="AP21" s="142"/>
      <c r="AQ21" s="145"/>
      <c r="AR21" s="153"/>
      <c r="AS21" s="140"/>
      <c r="AT21" s="83"/>
      <c r="AU21" s="84"/>
      <c r="AV21" s="14"/>
    </row>
    <row r="22" spans="1:48">
      <c r="A22" s="188"/>
      <c r="B22" s="188"/>
      <c r="C22" s="106"/>
      <c r="D22" s="64"/>
      <c r="E22" s="118"/>
      <c r="F22" s="45"/>
      <c r="G22" s="92"/>
      <c r="H22" s="92"/>
      <c r="I22" s="92"/>
      <c r="J22" s="92"/>
      <c r="K22" s="41"/>
      <c r="L22" s="67"/>
      <c r="M22" s="92"/>
      <c r="N22" s="41"/>
      <c r="O22" s="71"/>
      <c r="P22" s="92"/>
      <c r="Q22" s="41"/>
      <c r="R22" s="71"/>
      <c r="S22" s="92"/>
      <c r="T22" s="41"/>
      <c r="U22" s="71"/>
      <c r="V22" s="92"/>
      <c r="W22" s="41"/>
      <c r="X22" s="71"/>
      <c r="Y22" s="92"/>
      <c r="Z22" s="41"/>
      <c r="AA22" s="71"/>
      <c r="AB22" s="92"/>
      <c r="AC22" s="41"/>
      <c r="AD22" s="71"/>
      <c r="AE22" s="147"/>
      <c r="AF22" s="41"/>
      <c r="AG22" s="86"/>
      <c r="AH22" s="91"/>
      <c r="AI22" s="86"/>
      <c r="AJ22" s="91"/>
      <c r="AK22" s="86"/>
      <c r="AL22" s="91"/>
      <c r="AM22" s="86"/>
      <c r="AN22" s="52"/>
      <c r="AO22" s="86"/>
      <c r="AP22" s="142"/>
      <c r="AQ22" s="145"/>
      <c r="AR22" s="153"/>
      <c r="AS22" s="140"/>
      <c r="AT22" s="83"/>
      <c r="AU22" s="84"/>
      <c r="AV22" s="14"/>
    </row>
    <row r="23" spans="1:48">
      <c r="A23" s="183"/>
      <c r="B23" s="183"/>
      <c r="C23" s="106"/>
      <c r="D23" s="64"/>
      <c r="E23" s="118"/>
      <c r="F23" s="45"/>
      <c r="G23" s="92"/>
      <c r="H23" s="92"/>
      <c r="I23" s="92"/>
      <c r="J23" s="92"/>
      <c r="K23" s="41"/>
      <c r="L23" s="67"/>
      <c r="M23" s="92"/>
      <c r="N23" s="41"/>
      <c r="O23" s="71"/>
      <c r="P23" s="92"/>
      <c r="Q23" s="41"/>
      <c r="R23" s="71"/>
      <c r="S23" s="92"/>
      <c r="T23" s="41"/>
      <c r="U23" s="71"/>
      <c r="V23" s="92"/>
      <c r="W23" s="41"/>
      <c r="X23" s="71"/>
      <c r="Y23" s="92"/>
      <c r="Z23" s="41"/>
      <c r="AA23" s="71"/>
      <c r="AB23" s="92"/>
      <c r="AC23" s="41"/>
      <c r="AD23" s="71"/>
      <c r="AE23" s="147"/>
      <c r="AF23" s="41"/>
      <c r="AG23" s="86"/>
      <c r="AH23" s="91"/>
      <c r="AI23" s="86"/>
      <c r="AJ23" s="91"/>
      <c r="AK23" s="86"/>
      <c r="AL23" s="91"/>
      <c r="AM23" s="86"/>
      <c r="AN23" s="52"/>
      <c r="AO23" s="86"/>
      <c r="AP23" s="142"/>
      <c r="AQ23" s="145"/>
      <c r="AR23" s="153"/>
      <c r="AS23" s="140"/>
      <c r="AT23" s="83"/>
      <c r="AU23" s="84"/>
      <c r="AV23" s="14"/>
    </row>
    <row r="24" spans="1:48">
      <c r="A24" s="183"/>
      <c r="B24" s="183"/>
      <c r="C24" s="106"/>
      <c r="D24" s="64"/>
      <c r="E24" s="118"/>
      <c r="F24" s="45"/>
      <c r="G24" s="92"/>
      <c r="H24" s="92"/>
      <c r="I24" s="92"/>
      <c r="J24" s="93"/>
      <c r="K24" s="41"/>
      <c r="L24" s="67"/>
      <c r="M24" s="93"/>
      <c r="N24" s="41"/>
      <c r="O24" s="71"/>
      <c r="P24" s="93"/>
      <c r="Q24" s="41"/>
      <c r="R24" s="71"/>
      <c r="S24" s="93"/>
      <c r="T24" s="41"/>
      <c r="U24" s="71"/>
      <c r="V24" s="93"/>
      <c r="W24" s="41"/>
      <c r="X24" s="71"/>
      <c r="Y24" s="93"/>
      <c r="Z24" s="41"/>
      <c r="AA24" s="71"/>
      <c r="AB24" s="93"/>
      <c r="AC24" s="41"/>
      <c r="AD24" s="71"/>
      <c r="AE24" s="147"/>
      <c r="AF24" s="41"/>
      <c r="AG24" s="86"/>
      <c r="AH24" s="91"/>
      <c r="AI24" s="86"/>
      <c r="AJ24" s="91"/>
      <c r="AK24" s="86"/>
      <c r="AL24" s="91"/>
      <c r="AM24" s="86"/>
      <c r="AN24" s="52"/>
      <c r="AO24" s="86"/>
      <c r="AP24" s="142"/>
      <c r="AQ24" s="145"/>
      <c r="AR24" s="153"/>
      <c r="AS24" s="140"/>
      <c r="AT24" s="83"/>
      <c r="AU24" s="84"/>
      <c r="AV24" s="14"/>
    </row>
    <row r="25" spans="1:48">
      <c r="A25" s="183"/>
      <c r="B25" s="183"/>
      <c r="C25" s="106"/>
      <c r="D25" s="64"/>
      <c r="E25" s="118"/>
      <c r="F25" s="45"/>
      <c r="G25" s="92"/>
      <c r="H25" s="92"/>
      <c r="I25" s="92"/>
      <c r="J25" s="92"/>
      <c r="K25" s="41"/>
      <c r="L25" s="67"/>
      <c r="M25" s="92"/>
      <c r="N25" s="41"/>
      <c r="O25" s="71"/>
      <c r="P25" s="92"/>
      <c r="Q25" s="41"/>
      <c r="R25" s="71"/>
      <c r="S25" s="92"/>
      <c r="T25" s="41"/>
      <c r="U25" s="71"/>
      <c r="V25" s="92"/>
      <c r="W25" s="41"/>
      <c r="X25" s="71"/>
      <c r="Y25" s="92"/>
      <c r="Z25" s="41"/>
      <c r="AA25" s="71"/>
      <c r="AB25" s="92"/>
      <c r="AC25" s="41"/>
      <c r="AD25" s="71"/>
      <c r="AE25" s="147"/>
      <c r="AF25" s="41"/>
      <c r="AG25" s="86"/>
      <c r="AH25" s="91"/>
      <c r="AI25" s="86"/>
      <c r="AJ25" s="91"/>
      <c r="AK25" s="86"/>
      <c r="AL25" s="91"/>
      <c r="AM25" s="86"/>
      <c r="AN25" s="52"/>
      <c r="AO25" s="86"/>
      <c r="AP25" s="142"/>
      <c r="AQ25" s="145"/>
      <c r="AR25" s="153"/>
      <c r="AS25" s="140"/>
      <c r="AT25" s="83"/>
      <c r="AU25" s="84"/>
      <c r="AV25" s="14"/>
    </row>
    <row r="26" spans="1:48">
      <c r="A26" s="183"/>
      <c r="B26" s="183"/>
      <c r="C26" s="106"/>
      <c r="D26" s="64"/>
      <c r="E26" s="118"/>
      <c r="F26" s="45"/>
      <c r="G26" s="92"/>
      <c r="H26" s="92"/>
      <c r="I26" s="92"/>
      <c r="J26" s="92"/>
      <c r="K26" s="41"/>
      <c r="L26" s="67"/>
      <c r="M26" s="92"/>
      <c r="N26" s="41"/>
      <c r="O26" s="71"/>
      <c r="P26" s="92"/>
      <c r="Q26" s="41"/>
      <c r="R26" s="71"/>
      <c r="S26" s="92"/>
      <c r="T26" s="41"/>
      <c r="U26" s="71"/>
      <c r="V26" s="92"/>
      <c r="W26" s="41"/>
      <c r="X26" s="71"/>
      <c r="Y26" s="92"/>
      <c r="Z26" s="41"/>
      <c r="AA26" s="71"/>
      <c r="AB26" s="92"/>
      <c r="AC26" s="41"/>
      <c r="AD26" s="71"/>
      <c r="AE26" s="147"/>
      <c r="AF26" s="41"/>
      <c r="AG26" s="86"/>
      <c r="AH26" s="91"/>
      <c r="AI26" s="86"/>
      <c r="AJ26" s="91"/>
      <c r="AK26" s="86"/>
      <c r="AL26" s="91"/>
      <c r="AM26" s="86"/>
      <c r="AN26" s="52"/>
      <c r="AO26" s="86"/>
      <c r="AP26" s="142"/>
      <c r="AQ26" s="145"/>
      <c r="AR26" s="153"/>
      <c r="AS26" s="140"/>
      <c r="AT26" s="83"/>
      <c r="AU26" s="84"/>
      <c r="AV26" s="14"/>
    </row>
    <row r="27" spans="1:48">
      <c r="A27" s="183"/>
      <c r="B27" s="183"/>
      <c r="C27" s="106"/>
      <c r="D27" s="64"/>
      <c r="E27" s="118"/>
      <c r="F27" s="45"/>
      <c r="G27" s="92"/>
      <c r="H27" s="92"/>
      <c r="I27" s="92"/>
      <c r="J27" s="92"/>
      <c r="K27" s="41"/>
      <c r="L27" s="67"/>
      <c r="M27" s="92"/>
      <c r="N27" s="41"/>
      <c r="O27" s="71"/>
      <c r="P27" s="92"/>
      <c r="Q27" s="41"/>
      <c r="R27" s="71"/>
      <c r="S27" s="92"/>
      <c r="T27" s="41"/>
      <c r="U27" s="71"/>
      <c r="V27" s="92"/>
      <c r="W27" s="41"/>
      <c r="X27" s="71"/>
      <c r="Y27" s="92"/>
      <c r="Z27" s="41"/>
      <c r="AA27" s="71"/>
      <c r="AB27" s="92"/>
      <c r="AC27" s="41"/>
      <c r="AD27" s="71"/>
      <c r="AE27" s="147"/>
      <c r="AF27" s="41"/>
      <c r="AG27" s="86"/>
      <c r="AH27" s="91"/>
      <c r="AI27" s="86"/>
      <c r="AJ27" s="91"/>
      <c r="AK27" s="86"/>
      <c r="AL27" s="91"/>
      <c r="AM27" s="86"/>
      <c r="AN27" s="52"/>
      <c r="AO27" s="86"/>
      <c r="AP27" s="142"/>
      <c r="AQ27" s="145"/>
      <c r="AR27" s="153"/>
      <c r="AS27" s="140"/>
      <c r="AT27" s="83"/>
      <c r="AU27" s="84"/>
      <c r="AV27" s="14"/>
    </row>
    <row r="28" spans="1:48">
      <c r="A28" s="183"/>
      <c r="B28" s="183"/>
      <c r="C28" s="106"/>
      <c r="D28" s="64"/>
      <c r="E28" s="118"/>
      <c r="F28" s="45"/>
      <c r="G28" s="92"/>
      <c r="H28" s="92"/>
      <c r="I28" s="92"/>
      <c r="J28" s="92"/>
      <c r="K28" s="41"/>
      <c r="L28" s="67"/>
      <c r="M28" s="92"/>
      <c r="N28" s="41"/>
      <c r="O28" s="71"/>
      <c r="P28" s="92"/>
      <c r="Q28" s="41"/>
      <c r="R28" s="71"/>
      <c r="S28" s="92"/>
      <c r="T28" s="41"/>
      <c r="U28" s="71"/>
      <c r="V28" s="92"/>
      <c r="W28" s="41"/>
      <c r="X28" s="71"/>
      <c r="Y28" s="92"/>
      <c r="Z28" s="41"/>
      <c r="AA28" s="71"/>
      <c r="AB28" s="92"/>
      <c r="AC28" s="41"/>
      <c r="AD28" s="71"/>
      <c r="AE28" s="147"/>
      <c r="AF28" s="41"/>
      <c r="AG28" s="86"/>
      <c r="AH28" s="91"/>
      <c r="AI28" s="86"/>
      <c r="AJ28" s="91"/>
      <c r="AK28" s="86"/>
      <c r="AL28" s="91"/>
      <c r="AM28" s="86"/>
      <c r="AN28" s="52"/>
      <c r="AO28" s="86"/>
      <c r="AP28" s="142"/>
      <c r="AQ28" s="145"/>
      <c r="AR28" s="153"/>
      <c r="AS28" s="140"/>
      <c r="AT28" s="83"/>
      <c r="AU28" s="84"/>
      <c r="AV28" s="14"/>
    </row>
    <row r="29" spans="1:48">
      <c r="A29" s="183"/>
      <c r="B29" s="183"/>
      <c r="C29" s="106"/>
      <c r="D29" s="65"/>
      <c r="E29" s="119"/>
      <c r="F29" s="45"/>
      <c r="G29" s="94"/>
      <c r="H29" s="94"/>
      <c r="I29" s="95"/>
      <c r="J29" s="94"/>
      <c r="K29" s="41"/>
      <c r="L29" s="68"/>
      <c r="M29" s="94"/>
      <c r="N29" s="41"/>
      <c r="O29" s="72"/>
      <c r="P29" s="94"/>
      <c r="Q29" s="41"/>
      <c r="R29" s="72"/>
      <c r="S29" s="94"/>
      <c r="T29" s="41"/>
      <c r="U29" s="76"/>
      <c r="V29" s="94"/>
      <c r="W29" s="41"/>
      <c r="X29" s="76"/>
      <c r="Y29" s="94"/>
      <c r="Z29" s="41"/>
      <c r="AA29" s="76"/>
      <c r="AB29" s="94"/>
      <c r="AC29" s="41"/>
      <c r="AD29" s="76"/>
      <c r="AE29" s="148"/>
      <c r="AF29" s="41"/>
      <c r="AG29" s="86"/>
      <c r="AH29" s="91"/>
      <c r="AI29" s="86"/>
      <c r="AJ29" s="91"/>
      <c r="AK29" s="86"/>
      <c r="AL29" s="91"/>
      <c r="AM29" s="86"/>
      <c r="AN29" s="52"/>
      <c r="AO29" s="86"/>
      <c r="AP29" s="142"/>
      <c r="AQ29" s="145"/>
      <c r="AR29" s="153"/>
      <c r="AS29" s="140"/>
      <c r="AT29" s="83"/>
      <c r="AU29" s="84"/>
      <c r="AV29" s="14"/>
    </row>
    <row r="30" spans="1:48">
      <c r="A30" s="183"/>
      <c r="B30" s="183"/>
      <c r="C30" s="106"/>
      <c r="D30" s="65"/>
      <c r="E30" s="119"/>
      <c r="F30" s="45"/>
      <c r="G30" s="94"/>
      <c r="H30" s="94"/>
      <c r="I30" s="95"/>
      <c r="J30" s="94"/>
      <c r="K30" s="41"/>
      <c r="L30" s="68"/>
      <c r="M30" s="94"/>
      <c r="N30" s="41"/>
      <c r="O30" s="72"/>
      <c r="P30" s="94"/>
      <c r="Q30" s="41"/>
      <c r="R30" s="72"/>
      <c r="S30" s="94"/>
      <c r="T30" s="41"/>
      <c r="U30" s="76"/>
      <c r="V30" s="94"/>
      <c r="W30" s="41"/>
      <c r="X30" s="76"/>
      <c r="Y30" s="94"/>
      <c r="Z30" s="41"/>
      <c r="AA30" s="76"/>
      <c r="AB30" s="94"/>
      <c r="AC30" s="41"/>
      <c r="AD30" s="76"/>
      <c r="AE30" s="148"/>
      <c r="AF30" s="41"/>
      <c r="AG30" s="86"/>
      <c r="AH30" s="91"/>
      <c r="AI30" s="86"/>
      <c r="AJ30" s="91"/>
      <c r="AK30" s="86"/>
      <c r="AL30" s="91"/>
      <c r="AM30" s="86"/>
      <c r="AN30" s="52"/>
      <c r="AO30" s="86"/>
      <c r="AP30" s="142"/>
      <c r="AQ30" s="145"/>
      <c r="AR30" s="153"/>
      <c r="AS30" s="140"/>
      <c r="AT30" s="83"/>
      <c r="AU30" s="84"/>
      <c r="AV30" s="14"/>
    </row>
    <row r="31" spans="1:48">
      <c r="A31" s="183"/>
      <c r="B31" s="183"/>
      <c r="C31" s="106"/>
      <c r="D31" s="65"/>
      <c r="E31" s="119"/>
      <c r="F31" s="45"/>
      <c r="G31" s="94"/>
      <c r="H31" s="94"/>
      <c r="I31" s="95"/>
      <c r="J31" s="94"/>
      <c r="K31" s="41"/>
      <c r="L31" s="68"/>
      <c r="M31" s="94"/>
      <c r="N31" s="41"/>
      <c r="O31" s="72"/>
      <c r="P31" s="94"/>
      <c r="Q31" s="41"/>
      <c r="R31" s="76"/>
      <c r="S31" s="94"/>
      <c r="T31" s="41"/>
      <c r="U31" s="70"/>
      <c r="V31" s="94"/>
      <c r="W31" s="41"/>
      <c r="X31" s="70"/>
      <c r="Y31" s="94"/>
      <c r="Z31" s="41"/>
      <c r="AA31" s="70"/>
      <c r="AB31" s="94"/>
      <c r="AC31" s="41"/>
      <c r="AD31" s="70"/>
      <c r="AE31" s="135"/>
      <c r="AF31" s="41"/>
      <c r="AG31" s="86"/>
      <c r="AH31" s="91"/>
      <c r="AI31" s="86"/>
      <c r="AJ31" s="91"/>
      <c r="AK31" s="86"/>
      <c r="AL31" s="91"/>
      <c r="AM31" s="86"/>
      <c r="AN31" s="52"/>
      <c r="AO31" s="86"/>
      <c r="AP31" s="142"/>
      <c r="AQ31" s="145"/>
      <c r="AR31" s="153"/>
      <c r="AS31" s="140"/>
      <c r="AT31" s="83"/>
      <c r="AU31" s="84"/>
      <c r="AV31" s="14"/>
    </row>
    <row r="32" spans="1:48">
      <c r="A32" s="183"/>
      <c r="B32" s="183"/>
      <c r="C32" s="106"/>
      <c r="D32" s="65"/>
      <c r="E32" s="119"/>
      <c r="F32" s="45"/>
      <c r="G32" s="94"/>
      <c r="H32" s="94"/>
      <c r="I32" s="95"/>
      <c r="J32" s="94"/>
      <c r="K32" s="41"/>
      <c r="L32" s="68"/>
      <c r="M32" s="94"/>
      <c r="N32" s="41"/>
      <c r="O32" s="72"/>
      <c r="P32" s="94"/>
      <c r="Q32" s="41"/>
      <c r="R32" s="72"/>
      <c r="S32" s="94"/>
      <c r="T32" s="41"/>
      <c r="U32" s="72"/>
      <c r="V32" s="94"/>
      <c r="W32" s="41"/>
      <c r="X32" s="72"/>
      <c r="Y32" s="94"/>
      <c r="Z32" s="41"/>
      <c r="AA32" s="72"/>
      <c r="AB32" s="94"/>
      <c r="AC32" s="41"/>
      <c r="AD32" s="72"/>
      <c r="AE32" s="149"/>
      <c r="AF32" s="41"/>
      <c r="AG32" s="86"/>
      <c r="AH32" s="91"/>
      <c r="AI32" s="86"/>
      <c r="AJ32" s="91"/>
      <c r="AK32" s="86"/>
      <c r="AL32" s="91"/>
      <c r="AM32" s="86"/>
      <c r="AN32" s="52"/>
      <c r="AO32" s="86"/>
      <c r="AP32" s="142"/>
      <c r="AQ32" s="145"/>
      <c r="AR32" s="153"/>
      <c r="AS32" s="140"/>
      <c r="AT32" s="83"/>
      <c r="AU32" s="84"/>
      <c r="AV32" s="14"/>
    </row>
    <row r="33" spans="1:48">
      <c r="A33" s="183"/>
      <c r="B33" s="183"/>
      <c r="C33" s="106"/>
      <c r="D33" s="64"/>
      <c r="E33" s="118"/>
      <c r="F33" s="45"/>
      <c r="G33" s="94"/>
      <c r="H33" s="94"/>
      <c r="I33" s="96"/>
      <c r="J33" s="97"/>
      <c r="K33" s="41"/>
      <c r="L33" s="68"/>
      <c r="M33" s="97"/>
      <c r="N33" s="41"/>
      <c r="O33" s="72"/>
      <c r="P33" s="97"/>
      <c r="Q33" s="41"/>
      <c r="R33" s="72"/>
      <c r="S33" s="97"/>
      <c r="T33" s="41"/>
      <c r="U33" s="73"/>
      <c r="V33" s="97"/>
      <c r="W33" s="41"/>
      <c r="X33" s="73"/>
      <c r="Y33" s="97"/>
      <c r="Z33" s="41"/>
      <c r="AA33" s="73"/>
      <c r="AB33" s="97"/>
      <c r="AC33" s="41"/>
      <c r="AD33" s="73"/>
      <c r="AE33" s="150"/>
      <c r="AF33" s="41"/>
      <c r="AG33" s="86"/>
      <c r="AH33" s="91"/>
      <c r="AI33" s="86"/>
      <c r="AJ33" s="91"/>
      <c r="AK33" s="86"/>
      <c r="AL33" s="91"/>
      <c r="AM33" s="86"/>
      <c r="AN33" s="52"/>
      <c r="AO33" s="86"/>
      <c r="AP33" s="142"/>
      <c r="AQ33" s="145"/>
      <c r="AR33" s="153"/>
      <c r="AS33" s="140"/>
      <c r="AT33" s="83"/>
      <c r="AU33" s="84"/>
      <c r="AV33" s="14"/>
    </row>
    <row r="34" spans="1:48">
      <c r="A34" s="183"/>
      <c r="B34" s="183"/>
      <c r="C34" s="106"/>
      <c r="D34" s="64"/>
      <c r="E34" s="118"/>
      <c r="F34" s="45"/>
      <c r="G34" s="94"/>
      <c r="H34" s="94"/>
      <c r="I34" s="96"/>
      <c r="J34" s="97"/>
      <c r="K34" s="41"/>
      <c r="L34" s="68"/>
      <c r="M34" s="97"/>
      <c r="N34" s="41"/>
      <c r="O34" s="72"/>
      <c r="P34" s="97"/>
      <c r="Q34" s="41"/>
      <c r="R34" s="72"/>
      <c r="S34" s="97"/>
      <c r="T34" s="41"/>
      <c r="U34" s="73"/>
      <c r="V34" s="97"/>
      <c r="W34" s="41"/>
      <c r="X34" s="73"/>
      <c r="Y34" s="97"/>
      <c r="Z34" s="41"/>
      <c r="AA34" s="73"/>
      <c r="AB34" s="97"/>
      <c r="AC34" s="41"/>
      <c r="AD34" s="73"/>
      <c r="AE34" s="150"/>
      <c r="AF34" s="41"/>
      <c r="AG34" s="86"/>
      <c r="AH34" s="91"/>
      <c r="AI34" s="86"/>
      <c r="AJ34" s="91"/>
      <c r="AK34" s="86"/>
      <c r="AL34" s="91"/>
      <c r="AM34" s="86"/>
      <c r="AN34" s="52"/>
      <c r="AO34" s="86"/>
      <c r="AP34" s="142"/>
      <c r="AQ34" s="145"/>
      <c r="AR34" s="153"/>
      <c r="AS34" s="140"/>
      <c r="AT34" s="83"/>
      <c r="AU34" s="84"/>
      <c r="AV34" s="14"/>
    </row>
    <row r="35" spans="1:48">
      <c r="A35" s="183"/>
      <c r="B35" s="183"/>
      <c r="C35" s="106"/>
      <c r="D35" s="64"/>
      <c r="E35" s="118"/>
      <c r="F35" s="45"/>
      <c r="G35" s="97"/>
      <c r="H35" s="97"/>
      <c r="I35" s="96"/>
      <c r="J35" s="97"/>
      <c r="K35" s="41"/>
      <c r="L35" s="68"/>
      <c r="M35" s="97"/>
      <c r="N35" s="41"/>
      <c r="O35" s="73"/>
      <c r="P35" s="97"/>
      <c r="Q35" s="41"/>
      <c r="R35" s="74"/>
      <c r="S35" s="97"/>
      <c r="T35" s="41"/>
      <c r="U35" s="74"/>
      <c r="V35" s="97"/>
      <c r="W35" s="41"/>
      <c r="X35" s="74"/>
      <c r="Y35" s="97"/>
      <c r="Z35" s="41"/>
      <c r="AA35" s="74"/>
      <c r="AB35" s="97"/>
      <c r="AC35" s="41"/>
      <c r="AD35" s="74"/>
      <c r="AE35" s="151"/>
      <c r="AF35" s="41"/>
      <c r="AG35" s="87"/>
      <c r="AH35" s="91"/>
      <c r="AI35" s="87"/>
      <c r="AJ35" s="91"/>
      <c r="AK35" s="87"/>
      <c r="AL35" s="91"/>
      <c r="AM35" s="87"/>
      <c r="AN35" s="14"/>
      <c r="AO35" s="87"/>
      <c r="AP35" s="143"/>
      <c r="AQ35" s="146"/>
      <c r="AR35" s="154"/>
      <c r="AS35" s="140"/>
      <c r="AT35" s="83"/>
      <c r="AU35" s="84"/>
      <c r="AV35" s="14"/>
    </row>
    <row r="36" spans="1:48">
      <c r="A36" s="183"/>
      <c r="B36" s="183"/>
      <c r="C36" s="106"/>
      <c r="D36" s="64"/>
      <c r="E36" s="118"/>
      <c r="F36" s="45"/>
      <c r="G36" s="97"/>
      <c r="H36" s="97"/>
      <c r="I36" s="96"/>
      <c r="J36" s="97"/>
      <c r="K36" s="41"/>
      <c r="L36" s="68"/>
      <c r="M36" s="97"/>
      <c r="N36" s="41"/>
      <c r="O36" s="74"/>
      <c r="P36" s="97"/>
      <c r="Q36" s="41"/>
      <c r="R36" s="74"/>
      <c r="S36" s="97"/>
      <c r="T36" s="41"/>
      <c r="U36" s="74"/>
      <c r="V36" s="97"/>
      <c r="W36" s="41"/>
      <c r="X36" s="74"/>
      <c r="Y36" s="97"/>
      <c r="Z36" s="41"/>
      <c r="AA36" s="74"/>
      <c r="AB36" s="97"/>
      <c r="AC36" s="41"/>
      <c r="AD36" s="74"/>
      <c r="AE36" s="151"/>
      <c r="AF36" s="41"/>
      <c r="AG36" s="87"/>
      <c r="AH36" s="91"/>
      <c r="AI36" s="87"/>
      <c r="AJ36" s="91"/>
      <c r="AK36" s="87"/>
      <c r="AL36" s="91"/>
      <c r="AM36" s="87"/>
      <c r="AN36" s="14"/>
      <c r="AO36" s="87"/>
      <c r="AP36" s="143"/>
      <c r="AQ36" s="146"/>
      <c r="AR36" s="154"/>
      <c r="AS36" s="140"/>
      <c r="AT36" s="83"/>
      <c r="AU36" s="84"/>
      <c r="AV36" s="14"/>
    </row>
    <row r="37" spans="1:48">
      <c r="A37" s="183"/>
      <c r="B37" s="183"/>
      <c r="C37" s="106"/>
      <c r="D37" s="64"/>
      <c r="E37" s="118"/>
      <c r="F37" s="45"/>
      <c r="G37" s="97"/>
      <c r="H37" s="97"/>
      <c r="I37" s="96"/>
      <c r="J37" s="97"/>
      <c r="K37" s="41"/>
      <c r="L37" s="68"/>
      <c r="M37" s="97"/>
      <c r="N37" s="41"/>
      <c r="O37" s="74"/>
      <c r="P37" s="97"/>
      <c r="Q37" s="41"/>
      <c r="R37" s="74"/>
      <c r="S37" s="97"/>
      <c r="T37" s="41"/>
      <c r="U37" s="73"/>
      <c r="V37" s="97"/>
      <c r="W37" s="41"/>
      <c r="X37" s="73"/>
      <c r="Y37" s="97"/>
      <c r="Z37" s="41"/>
      <c r="AA37" s="73"/>
      <c r="AB37" s="97"/>
      <c r="AC37" s="41"/>
      <c r="AD37" s="73"/>
      <c r="AE37" s="150"/>
      <c r="AF37" s="41"/>
      <c r="AG37" s="87"/>
      <c r="AH37" s="91"/>
      <c r="AI37" s="87"/>
      <c r="AJ37" s="91"/>
      <c r="AK37" s="87"/>
      <c r="AL37" s="91"/>
      <c r="AM37" s="87"/>
      <c r="AN37" s="14"/>
      <c r="AO37" s="87"/>
      <c r="AP37" s="143"/>
      <c r="AQ37" s="146"/>
      <c r="AR37" s="154"/>
      <c r="AS37" s="140"/>
      <c r="AT37" s="83"/>
      <c r="AU37" s="84"/>
      <c r="AV37" s="14"/>
    </row>
    <row r="38" spans="1:48">
      <c r="A38" s="183"/>
      <c r="B38" s="183"/>
      <c r="C38" s="106"/>
      <c r="D38" s="64"/>
      <c r="E38" s="118"/>
      <c r="F38" s="45"/>
      <c r="G38" s="97"/>
      <c r="H38" s="97"/>
      <c r="I38" s="96"/>
      <c r="J38" s="97"/>
      <c r="K38" s="41"/>
      <c r="L38" s="68"/>
      <c r="M38" s="97"/>
      <c r="N38" s="41"/>
      <c r="O38" s="74"/>
      <c r="P38" s="97"/>
      <c r="Q38" s="41"/>
      <c r="R38" s="74"/>
      <c r="S38" s="97"/>
      <c r="T38" s="41"/>
      <c r="U38" s="73"/>
      <c r="V38" s="97"/>
      <c r="W38" s="41"/>
      <c r="X38" s="73"/>
      <c r="Y38" s="97"/>
      <c r="Z38" s="41"/>
      <c r="AA38" s="73"/>
      <c r="AB38" s="97"/>
      <c r="AC38" s="41"/>
      <c r="AD38" s="73"/>
      <c r="AE38" s="150"/>
      <c r="AF38" s="41"/>
      <c r="AG38" s="87"/>
      <c r="AH38" s="91"/>
      <c r="AI38" s="87"/>
      <c r="AJ38" s="91"/>
      <c r="AK38" s="87"/>
      <c r="AL38" s="91"/>
      <c r="AM38" s="87"/>
      <c r="AN38" s="14"/>
      <c r="AO38" s="87"/>
      <c r="AP38" s="143"/>
      <c r="AQ38" s="146"/>
      <c r="AR38" s="154"/>
      <c r="AS38" s="140"/>
      <c r="AT38" s="83"/>
      <c r="AU38" s="84"/>
      <c r="AV38" s="14"/>
    </row>
    <row r="39" spans="1:48">
      <c r="A39" s="183"/>
      <c r="B39" s="183"/>
      <c r="C39" s="106"/>
      <c r="D39" s="64"/>
      <c r="E39" s="118"/>
      <c r="F39" s="45"/>
      <c r="G39" s="97"/>
      <c r="H39" s="97"/>
      <c r="I39" s="96"/>
      <c r="J39" s="97"/>
      <c r="K39" s="41"/>
      <c r="L39" s="68"/>
      <c r="M39" s="97"/>
      <c r="N39" s="41"/>
      <c r="O39" s="74"/>
      <c r="P39" s="97"/>
      <c r="Q39" s="41"/>
      <c r="R39" s="74"/>
      <c r="S39" s="97"/>
      <c r="T39" s="41"/>
      <c r="U39" s="73"/>
      <c r="V39" s="97"/>
      <c r="W39" s="41"/>
      <c r="X39" s="73"/>
      <c r="Y39" s="97"/>
      <c r="Z39" s="41"/>
      <c r="AA39" s="73"/>
      <c r="AB39" s="97"/>
      <c r="AC39" s="41"/>
      <c r="AD39" s="73"/>
      <c r="AE39" s="150"/>
      <c r="AF39" s="41"/>
      <c r="AG39" s="87"/>
      <c r="AH39" s="91"/>
      <c r="AI39" s="87"/>
      <c r="AJ39" s="91"/>
      <c r="AK39" s="87"/>
      <c r="AL39" s="91"/>
      <c r="AM39" s="87"/>
      <c r="AN39" s="14"/>
      <c r="AO39" s="87"/>
      <c r="AP39" s="143"/>
      <c r="AQ39" s="146"/>
      <c r="AR39" s="154"/>
      <c r="AS39" s="140"/>
      <c r="AT39" s="83"/>
      <c r="AU39" s="84"/>
      <c r="AV39" s="14"/>
    </row>
    <row r="40" spans="1:48">
      <c r="A40" s="183"/>
      <c r="B40" s="183"/>
      <c r="C40" s="107"/>
      <c r="D40" s="66"/>
      <c r="E40" s="120"/>
      <c r="F40" s="139"/>
      <c r="G40" s="98"/>
      <c r="H40" s="98"/>
      <c r="I40" s="99"/>
      <c r="J40" s="98"/>
      <c r="K40" s="41"/>
      <c r="L40" s="69"/>
      <c r="M40" s="98"/>
      <c r="N40" s="41"/>
      <c r="O40" s="75"/>
      <c r="P40" s="98"/>
      <c r="Q40" s="41"/>
      <c r="R40" s="77"/>
      <c r="S40" s="98"/>
      <c r="T40" s="41"/>
      <c r="U40" s="75"/>
      <c r="V40" s="98"/>
      <c r="W40" s="41"/>
      <c r="X40" s="75"/>
      <c r="Y40" s="98"/>
      <c r="Z40" s="41"/>
      <c r="AA40" s="75"/>
      <c r="AB40" s="98"/>
      <c r="AC40" s="41"/>
      <c r="AD40" s="75"/>
      <c r="AE40" s="152"/>
      <c r="AF40" s="41"/>
      <c r="AG40" s="87"/>
      <c r="AH40" s="91"/>
      <c r="AI40" s="87"/>
      <c r="AJ40" s="91"/>
      <c r="AK40" s="87"/>
      <c r="AL40" s="91"/>
      <c r="AM40" s="87"/>
      <c r="AN40" s="14"/>
      <c r="AO40" s="87"/>
      <c r="AP40" s="143"/>
      <c r="AQ40" s="146"/>
      <c r="AR40" s="154"/>
      <c r="AS40" s="140"/>
      <c r="AT40" s="83"/>
      <c r="AU40" s="84"/>
      <c r="AV40" s="14"/>
    </row>
    <row r="41" spans="1:48">
      <c r="A41" s="183"/>
      <c r="B41" s="183"/>
      <c r="C41" s="106"/>
      <c r="D41" s="64"/>
      <c r="E41" s="118"/>
      <c r="F41" s="45"/>
      <c r="G41" s="93"/>
      <c r="H41" s="93"/>
      <c r="I41" s="92"/>
      <c r="J41" s="93"/>
      <c r="K41" s="41"/>
      <c r="L41" s="67"/>
      <c r="M41" s="93"/>
      <c r="N41" s="41"/>
      <c r="O41" s="71"/>
      <c r="P41" s="93"/>
      <c r="Q41" s="41"/>
      <c r="R41" s="71"/>
      <c r="S41" s="93"/>
      <c r="T41" s="41"/>
      <c r="U41" s="71"/>
      <c r="V41" s="93"/>
      <c r="W41" s="41"/>
      <c r="X41" s="71"/>
      <c r="Y41" s="93"/>
      <c r="Z41" s="41"/>
      <c r="AA41" s="71"/>
      <c r="AB41" s="93"/>
      <c r="AC41" s="41"/>
      <c r="AD41" s="71"/>
      <c r="AE41" s="147"/>
      <c r="AF41" s="41"/>
      <c r="AG41" s="87"/>
      <c r="AH41" s="91"/>
      <c r="AI41" s="87"/>
      <c r="AJ41" s="91"/>
      <c r="AK41" s="87"/>
      <c r="AL41" s="91"/>
      <c r="AM41" s="87"/>
      <c r="AN41" s="14"/>
      <c r="AO41" s="87"/>
      <c r="AP41" s="143"/>
      <c r="AQ41" s="146"/>
      <c r="AR41" s="154"/>
      <c r="AS41" s="140"/>
      <c r="AT41" s="83"/>
      <c r="AU41" s="84"/>
      <c r="AV41" s="14"/>
    </row>
    <row r="42" spans="1:48">
      <c r="A42" s="183"/>
      <c r="B42" s="183"/>
      <c r="C42" s="106"/>
      <c r="D42" s="64"/>
      <c r="E42" s="118"/>
      <c r="F42" s="45"/>
      <c r="G42" s="93"/>
      <c r="H42" s="93"/>
      <c r="I42" s="92"/>
      <c r="J42" s="93"/>
      <c r="K42" s="41"/>
      <c r="L42" s="67"/>
      <c r="M42" s="93"/>
      <c r="N42" s="41"/>
      <c r="O42" s="71"/>
      <c r="P42" s="93"/>
      <c r="Q42" s="41"/>
      <c r="R42" s="71"/>
      <c r="S42" s="93"/>
      <c r="T42" s="41"/>
      <c r="U42" s="71"/>
      <c r="V42" s="93"/>
      <c r="W42" s="41"/>
      <c r="X42" s="71"/>
      <c r="Y42" s="93"/>
      <c r="Z42" s="41"/>
      <c r="AA42" s="71"/>
      <c r="AB42" s="93"/>
      <c r="AC42" s="41"/>
      <c r="AD42" s="71"/>
      <c r="AE42" s="147"/>
      <c r="AF42" s="41"/>
      <c r="AG42" s="87"/>
      <c r="AH42" s="91"/>
      <c r="AI42" s="87"/>
      <c r="AJ42" s="91"/>
      <c r="AK42" s="87"/>
      <c r="AL42" s="91"/>
      <c r="AM42" s="87"/>
      <c r="AN42" s="14"/>
      <c r="AO42" s="87"/>
      <c r="AP42" s="143"/>
      <c r="AQ42" s="146"/>
      <c r="AR42" s="154"/>
      <c r="AS42" s="140"/>
      <c r="AT42" s="83"/>
      <c r="AU42" s="84"/>
      <c r="AV42" s="14"/>
    </row>
    <row r="43" spans="1:48">
      <c r="A43" s="183"/>
      <c r="B43" s="183"/>
      <c r="C43" s="106"/>
      <c r="D43" s="64"/>
      <c r="E43" s="118"/>
      <c r="F43" s="45"/>
      <c r="G43" s="93"/>
      <c r="H43" s="93"/>
      <c r="I43" s="92"/>
      <c r="J43" s="93"/>
      <c r="K43" s="41"/>
      <c r="L43" s="67"/>
      <c r="M43" s="93"/>
      <c r="N43" s="41"/>
      <c r="O43" s="71"/>
      <c r="P43" s="93"/>
      <c r="Q43" s="41"/>
      <c r="R43" s="71"/>
      <c r="S43" s="93"/>
      <c r="T43" s="41"/>
      <c r="U43" s="71"/>
      <c r="V43" s="93"/>
      <c r="W43" s="41"/>
      <c r="X43" s="71"/>
      <c r="Y43" s="93"/>
      <c r="Z43" s="41"/>
      <c r="AA43" s="71"/>
      <c r="AB43" s="93"/>
      <c r="AC43" s="41"/>
      <c r="AD43" s="71"/>
      <c r="AE43" s="147"/>
      <c r="AF43" s="41"/>
      <c r="AG43" s="87"/>
      <c r="AH43" s="91"/>
      <c r="AI43" s="87"/>
      <c r="AJ43" s="91"/>
      <c r="AK43" s="87"/>
      <c r="AL43" s="91"/>
      <c r="AM43" s="87"/>
      <c r="AN43" s="14"/>
      <c r="AO43" s="87"/>
      <c r="AP43" s="143"/>
      <c r="AQ43" s="146"/>
      <c r="AR43" s="154"/>
      <c r="AS43" s="140"/>
      <c r="AT43" s="83"/>
      <c r="AU43" s="84"/>
      <c r="AV43" s="14"/>
    </row>
    <row r="44" spans="1:48">
      <c r="A44" s="183"/>
      <c r="B44" s="183"/>
      <c r="C44" s="106"/>
      <c r="D44" s="64"/>
      <c r="E44" s="118"/>
      <c r="F44" s="45"/>
      <c r="G44" s="93"/>
      <c r="H44" s="93"/>
      <c r="I44" s="92"/>
      <c r="J44" s="93"/>
      <c r="K44" s="41"/>
      <c r="L44" s="67"/>
      <c r="M44" s="93"/>
      <c r="N44" s="41"/>
      <c r="O44" s="71"/>
      <c r="P44" s="93"/>
      <c r="Q44" s="41"/>
      <c r="R44" s="71"/>
      <c r="S44" s="93"/>
      <c r="T44" s="41"/>
      <c r="U44" s="71"/>
      <c r="V44" s="93"/>
      <c r="W44" s="41"/>
      <c r="X44" s="71"/>
      <c r="Y44" s="93"/>
      <c r="Z44" s="41"/>
      <c r="AA44" s="71"/>
      <c r="AB44" s="93"/>
      <c r="AC44" s="41"/>
      <c r="AD44" s="71"/>
      <c r="AE44" s="147"/>
      <c r="AF44" s="41"/>
      <c r="AG44" s="87"/>
      <c r="AH44" s="91"/>
      <c r="AI44" s="87"/>
      <c r="AJ44" s="91"/>
      <c r="AK44" s="87"/>
      <c r="AL44" s="91"/>
      <c r="AM44" s="87"/>
      <c r="AN44" s="14"/>
      <c r="AO44" s="87"/>
      <c r="AP44" s="143"/>
      <c r="AQ44" s="146"/>
      <c r="AR44" s="154"/>
      <c r="AS44" s="140"/>
      <c r="AT44" s="83"/>
      <c r="AU44" s="84"/>
      <c r="AV44" s="14"/>
    </row>
    <row r="45" spans="1:48">
      <c r="A45" s="183"/>
      <c r="B45" s="183"/>
      <c r="C45" s="106"/>
      <c r="D45" s="64"/>
      <c r="E45" s="118"/>
      <c r="F45" s="45"/>
      <c r="G45" s="93"/>
      <c r="H45" s="93"/>
      <c r="I45" s="92"/>
      <c r="J45" s="93"/>
      <c r="K45" s="41"/>
      <c r="L45" s="67"/>
      <c r="M45" s="93"/>
      <c r="N45" s="41"/>
      <c r="O45" s="71"/>
      <c r="P45" s="93"/>
      <c r="Q45" s="41"/>
      <c r="R45" s="71"/>
      <c r="S45" s="93"/>
      <c r="T45" s="41"/>
      <c r="U45" s="71"/>
      <c r="V45" s="93"/>
      <c r="W45" s="41"/>
      <c r="X45" s="71"/>
      <c r="Y45" s="93"/>
      <c r="Z45" s="41"/>
      <c r="AA45" s="71"/>
      <c r="AB45" s="93"/>
      <c r="AC45" s="41"/>
      <c r="AD45" s="71"/>
      <c r="AE45" s="147"/>
      <c r="AF45" s="41"/>
      <c r="AG45" s="87"/>
      <c r="AH45" s="91"/>
      <c r="AI45" s="87"/>
      <c r="AJ45" s="91"/>
      <c r="AK45" s="87"/>
      <c r="AL45" s="91"/>
      <c r="AM45" s="87"/>
      <c r="AN45" s="14"/>
      <c r="AO45" s="87"/>
      <c r="AP45" s="143"/>
      <c r="AQ45" s="146"/>
      <c r="AR45" s="154"/>
      <c r="AS45" s="140"/>
      <c r="AT45" s="83"/>
      <c r="AU45" s="84"/>
      <c r="AV45" s="14"/>
    </row>
    <row r="46" spans="1:48">
      <c r="A46" s="183"/>
      <c r="B46" s="183"/>
      <c r="C46" s="106"/>
      <c r="D46" s="64"/>
      <c r="E46" s="118"/>
      <c r="F46" s="45"/>
      <c r="G46" s="93"/>
      <c r="H46" s="93"/>
      <c r="I46" s="92"/>
      <c r="J46" s="93"/>
      <c r="K46" s="41"/>
      <c r="L46" s="67"/>
      <c r="M46" s="93"/>
      <c r="N46" s="41"/>
      <c r="O46" s="71"/>
      <c r="P46" s="93"/>
      <c r="Q46" s="41"/>
      <c r="R46" s="71"/>
      <c r="S46" s="93"/>
      <c r="T46" s="41"/>
      <c r="U46" s="71"/>
      <c r="V46" s="93"/>
      <c r="W46" s="41"/>
      <c r="X46" s="71"/>
      <c r="Y46" s="93"/>
      <c r="Z46" s="41"/>
      <c r="AA46" s="71"/>
      <c r="AB46" s="93"/>
      <c r="AC46" s="41"/>
      <c r="AD46" s="71"/>
      <c r="AE46" s="147"/>
      <c r="AF46" s="41"/>
      <c r="AG46" s="87"/>
      <c r="AH46" s="91"/>
      <c r="AI46" s="87"/>
      <c r="AJ46" s="91"/>
      <c r="AK46" s="87"/>
      <c r="AL46" s="91"/>
      <c r="AM46" s="87"/>
      <c r="AN46" s="14"/>
      <c r="AO46" s="87"/>
      <c r="AP46" s="143"/>
      <c r="AQ46" s="146"/>
      <c r="AR46" s="154"/>
      <c r="AS46" s="140"/>
      <c r="AT46" s="83"/>
      <c r="AU46" s="84"/>
      <c r="AV46" s="14"/>
    </row>
    <row r="47" spans="1:48">
      <c r="A47" s="183"/>
      <c r="B47" s="183"/>
      <c r="C47" s="106"/>
      <c r="D47" s="64"/>
      <c r="E47" s="118"/>
      <c r="F47" s="45"/>
      <c r="G47" s="93"/>
      <c r="H47" s="93"/>
      <c r="I47" s="92"/>
      <c r="J47" s="93"/>
      <c r="K47" s="41"/>
      <c r="L47" s="67"/>
      <c r="M47" s="93"/>
      <c r="N47" s="41"/>
      <c r="O47" s="71"/>
      <c r="P47" s="93"/>
      <c r="Q47" s="41"/>
      <c r="R47" s="71"/>
      <c r="S47" s="93"/>
      <c r="T47" s="41"/>
      <c r="U47" s="71"/>
      <c r="V47" s="93"/>
      <c r="W47" s="41"/>
      <c r="X47" s="71"/>
      <c r="Y47" s="93"/>
      <c r="Z47" s="41"/>
      <c r="AA47" s="71"/>
      <c r="AB47" s="93"/>
      <c r="AC47" s="41"/>
      <c r="AD47" s="71"/>
      <c r="AE47" s="147"/>
      <c r="AF47" s="41"/>
      <c r="AG47" s="87"/>
      <c r="AH47" s="91"/>
      <c r="AI47" s="87"/>
      <c r="AJ47" s="91"/>
      <c r="AK47" s="87"/>
      <c r="AL47" s="91"/>
      <c r="AM47" s="87"/>
      <c r="AN47" s="14"/>
      <c r="AO47" s="87"/>
      <c r="AP47" s="143"/>
      <c r="AQ47" s="146"/>
      <c r="AR47" s="154"/>
      <c r="AS47" s="140"/>
      <c r="AT47" s="83"/>
      <c r="AU47" s="84"/>
      <c r="AV47" s="14"/>
    </row>
    <row r="48" spans="1:48">
      <c r="A48" s="183"/>
      <c r="B48" s="183"/>
      <c r="C48" s="106"/>
      <c r="D48" s="64"/>
      <c r="E48" s="118"/>
      <c r="F48" s="45"/>
      <c r="G48" s="93"/>
      <c r="H48" s="93"/>
      <c r="I48" s="92"/>
      <c r="J48" s="93"/>
      <c r="K48" s="41"/>
      <c r="L48" s="67"/>
      <c r="M48" s="93"/>
      <c r="N48" s="41"/>
      <c r="O48" s="71"/>
      <c r="P48" s="93"/>
      <c r="Q48" s="41"/>
      <c r="R48" s="71"/>
      <c r="S48" s="93"/>
      <c r="T48" s="41"/>
      <c r="U48" s="71"/>
      <c r="V48" s="93"/>
      <c r="W48" s="41"/>
      <c r="X48" s="71"/>
      <c r="Y48" s="93"/>
      <c r="Z48" s="41"/>
      <c r="AA48" s="71"/>
      <c r="AB48" s="93"/>
      <c r="AC48" s="41"/>
      <c r="AD48" s="71"/>
      <c r="AE48" s="147"/>
      <c r="AF48" s="41"/>
      <c r="AG48" s="87"/>
      <c r="AH48" s="91"/>
      <c r="AI48" s="87"/>
      <c r="AJ48" s="91"/>
      <c r="AK48" s="87"/>
      <c r="AL48" s="91"/>
      <c r="AM48" s="87"/>
      <c r="AN48" s="14"/>
      <c r="AO48" s="87"/>
      <c r="AP48" s="143"/>
      <c r="AQ48" s="146"/>
      <c r="AR48" s="154"/>
      <c r="AS48" s="140"/>
      <c r="AT48" s="83"/>
      <c r="AU48" s="84"/>
      <c r="AV48" s="14"/>
    </row>
    <row r="49" spans="1:48">
      <c r="A49" s="183"/>
      <c r="B49" s="183"/>
      <c r="C49" s="106"/>
      <c r="D49" s="64"/>
      <c r="E49" s="118"/>
      <c r="F49" s="45"/>
      <c r="G49" s="93"/>
      <c r="H49" s="93"/>
      <c r="I49" s="92"/>
      <c r="J49" s="93"/>
      <c r="K49" s="41"/>
      <c r="L49" s="67"/>
      <c r="M49" s="93"/>
      <c r="N49" s="41"/>
      <c r="O49" s="71"/>
      <c r="P49" s="93"/>
      <c r="Q49" s="41"/>
      <c r="R49" s="71"/>
      <c r="S49" s="93"/>
      <c r="T49" s="41"/>
      <c r="U49" s="71"/>
      <c r="V49" s="93"/>
      <c r="W49" s="41"/>
      <c r="X49" s="71"/>
      <c r="Y49" s="93"/>
      <c r="Z49" s="41"/>
      <c r="AA49" s="71"/>
      <c r="AB49" s="93"/>
      <c r="AC49" s="41"/>
      <c r="AD49" s="71"/>
      <c r="AE49" s="147"/>
      <c r="AF49" s="41"/>
      <c r="AG49" s="87"/>
      <c r="AH49" s="91"/>
      <c r="AI49" s="87"/>
      <c r="AJ49" s="91"/>
      <c r="AK49" s="87"/>
      <c r="AL49" s="91"/>
      <c r="AM49" s="87"/>
      <c r="AN49" s="14"/>
      <c r="AO49" s="87"/>
      <c r="AP49" s="143"/>
      <c r="AQ49" s="146"/>
      <c r="AR49" s="154"/>
      <c r="AS49" s="140"/>
      <c r="AT49" s="83"/>
      <c r="AU49" s="84"/>
      <c r="AV49" s="14"/>
    </row>
    <row r="50" spans="1:48">
      <c r="AF50" s="10"/>
    </row>
    <row r="51" spans="1:48">
      <c r="AF51" s="10"/>
    </row>
    <row r="52" spans="1:48">
      <c r="AF52" s="10"/>
    </row>
    <row r="53" spans="1:48" ht="15" thickBot="1">
      <c r="AF53" s="10"/>
    </row>
    <row r="54" spans="1:48" ht="28.5" customHeight="1">
      <c r="E54" s="174" t="s">
        <v>154</v>
      </c>
      <c r="F54" s="175"/>
      <c r="AF54" s="10"/>
    </row>
    <row r="55" spans="1:48">
      <c r="E55" s="170" t="s">
        <v>155</v>
      </c>
      <c r="F55" s="171"/>
      <c r="AF55" s="10"/>
    </row>
    <row r="56" spans="1:48">
      <c r="E56" s="170"/>
      <c r="F56" s="171"/>
      <c r="AF56" s="10"/>
    </row>
    <row r="57" spans="1:48">
      <c r="E57" s="170"/>
      <c r="F57" s="171"/>
      <c r="AF57" s="10"/>
    </row>
    <row r="58" spans="1:48">
      <c r="E58" s="170" t="s">
        <v>156</v>
      </c>
      <c r="F58" s="171"/>
      <c r="AF58" s="10"/>
    </row>
    <row r="59" spans="1:48">
      <c r="E59" s="170"/>
      <c r="F59" s="171"/>
      <c r="AF59" s="10"/>
    </row>
    <row r="60" spans="1:48" ht="15" thickBot="1">
      <c r="E60" s="172"/>
      <c r="F60" s="173"/>
      <c r="AF60" s="10"/>
    </row>
  </sheetData>
  <mergeCells count="56">
    <mergeCell ref="A8:A10"/>
    <mergeCell ref="AH6:AI6"/>
    <mergeCell ref="AN6:AO6"/>
    <mergeCell ref="C3:D3"/>
    <mergeCell ref="G3:K3"/>
    <mergeCell ref="O3:AD3"/>
    <mergeCell ref="A4:AV4"/>
    <mergeCell ref="A5:B6"/>
    <mergeCell ref="G5:L5"/>
    <mergeCell ref="AT5:AT6"/>
    <mergeCell ref="AU5:AU6"/>
    <mergeCell ref="AV5:AV6"/>
    <mergeCell ref="M6:O6"/>
    <mergeCell ref="P6:R6"/>
    <mergeCell ref="S6:U6"/>
    <mergeCell ref="V6:X6"/>
    <mergeCell ref="A14:A16"/>
    <mergeCell ref="B14:B16"/>
    <mergeCell ref="B23:B25"/>
    <mergeCell ref="A26:A28"/>
    <mergeCell ref="B20:B22"/>
    <mergeCell ref="A23:A25"/>
    <mergeCell ref="B35:B37"/>
    <mergeCell ref="A20:A22"/>
    <mergeCell ref="B44:B46"/>
    <mergeCell ref="A29:A31"/>
    <mergeCell ref="B8:B10"/>
    <mergeCell ref="B41:B43"/>
    <mergeCell ref="A44:A46"/>
    <mergeCell ref="A17:A19"/>
    <mergeCell ref="B17:B19"/>
    <mergeCell ref="B29:B31"/>
    <mergeCell ref="A32:A34"/>
    <mergeCell ref="B32:B34"/>
    <mergeCell ref="A35:A37"/>
    <mergeCell ref="B26:B28"/>
    <mergeCell ref="A11:A13"/>
    <mergeCell ref="B11:B13"/>
    <mergeCell ref="A47:A49"/>
    <mergeCell ref="B47:B49"/>
    <mergeCell ref="A38:A40"/>
    <mergeCell ref="B38:B40"/>
    <mergeCell ref="A41:A43"/>
    <mergeCell ref="AR5:AS5"/>
    <mergeCell ref="E54:F54"/>
    <mergeCell ref="E55:F57"/>
    <mergeCell ref="E58:F60"/>
    <mergeCell ref="M5:AE5"/>
    <mergeCell ref="AF5:AP5"/>
    <mergeCell ref="AQ5:AQ6"/>
    <mergeCell ref="Y6:AA6"/>
    <mergeCell ref="AB6:AD6"/>
    <mergeCell ref="AF6:AG6"/>
    <mergeCell ref="C5:F5"/>
    <mergeCell ref="AJ6:AK6"/>
    <mergeCell ref="AL6:AM6"/>
  </mergeCells>
  <conditionalFormatting sqref="AV1:AV7 AV20:AV65536">
    <cfRule type="containsText" dxfId="36" priority="6" stopIfTrue="1" operator="containsText" text="high">
      <formula>NOT(ISERROR(SEARCH("high",AV1)))</formula>
    </cfRule>
    <cfRule type="containsText" dxfId="35" priority="7" stopIfTrue="1" operator="containsText" text="moderate">
      <formula>NOT(ISERROR(SEARCH("moderate",AV1)))</formula>
    </cfRule>
    <cfRule type="containsText" dxfId="34" priority="8" stopIfTrue="1" operator="containsText" text="low">
      <formula>NOT(ISERROR(SEARCH("low",AV1)))</formula>
    </cfRule>
  </conditionalFormatting>
  <conditionalFormatting sqref="AV8:AV19">
    <cfRule type="containsText" dxfId="33" priority="5" operator="containsText" text="&quot;low&quot;">
      <formula>NOT(ISERROR(SEARCH("""low""",AV8)))</formula>
    </cfRule>
  </conditionalFormatting>
  <conditionalFormatting sqref="AV8:AV19">
    <cfRule type="containsText" dxfId="32" priority="1" stopIfTrue="1" operator="containsText" text="moderate">
      <formula>NOT(ISERROR(SEARCH("moderate",AV8)))</formula>
    </cfRule>
    <cfRule type="containsText" dxfId="31" priority="2" stopIfTrue="1" operator="containsText" text="low">
      <formula>NOT(ISERROR(SEARCH("low",AV8)))</formula>
    </cfRule>
    <cfRule type="containsText" dxfId="30" priority="3" stopIfTrue="1" operator="containsText" text="high">
      <formula>NOT(ISERROR(SEARCH("high",AV8)))</formula>
    </cfRule>
    <cfRule type="containsText" dxfId="29" priority="4" operator="containsText" text="&quot;low&quot;">
      <formula>NOT(ISERROR(SEARCH("""low""",AV8)))</formula>
    </cfRule>
  </conditionalFormatting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1"/>
  <sheetViews>
    <sheetView topLeftCell="A43" zoomScale="85" zoomScaleNormal="85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6.36328125" style="8" customWidth="1"/>
    <col min="4" max="4" width="13" customWidth="1"/>
    <col min="5" max="5" width="14" style="130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0.1796875" style="130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453125" style="130" customWidth="1"/>
    <col min="42" max="42" width="11" style="130" customWidth="1"/>
    <col min="43" max="43" width="12.453125" customWidth="1"/>
    <col min="44" max="44" width="12.453125" style="130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3" t="s">
        <v>0</v>
      </c>
    </row>
    <row r="2" spans="1:47" s="9" customFormat="1" hidden="1">
      <c r="B2" s="111" t="s">
        <v>1</v>
      </c>
      <c r="C2" s="111" t="s">
        <v>2</v>
      </c>
      <c r="D2" s="111" t="s">
        <v>3</v>
      </c>
      <c r="E2" s="131"/>
      <c r="F2" s="111" t="s">
        <v>5</v>
      </c>
      <c r="G2" s="111"/>
      <c r="H2" s="11"/>
      <c r="I2" s="111" t="s">
        <v>6</v>
      </c>
      <c r="J2" s="111" t="s">
        <v>7</v>
      </c>
      <c r="K2" s="111"/>
      <c r="L2" s="111"/>
      <c r="M2" s="111"/>
      <c r="N2" s="111" t="s">
        <v>8</v>
      </c>
      <c r="O2" s="111"/>
      <c r="P2" s="111"/>
      <c r="Q2" s="111" t="s">
        <v>9</v>
      </c>
      <c r="R2" s="111"/>
      <c r="S2" s="111"/>
      <c r="T2" s="111" t="s">
        <v>10</v>
      </c>
      <c r="U2" s="111"/>
      <c r="V2" s="111"/>
      <c r="W2" s="111" t="s">
        <v>11</v>
      </c>
      <c r="X2" s="111"/>
      <c r="Y2" s="111"/>
      <c r="Z2" s="111" t="s">
        <v>12</v>
      </c>
      <c r="AA2" s="111"/>
      <c r="AB2" s="111"/>
      <c r="AC2" s="111" t="s">
        <v>13</v>
      </c>
      <c r="AD2" s="40"/>
      <c r="AE2" s="40"/>
      <c r="AO2" s="133"/>
      <c r="AP2" s="133"/>
      <c r="AQ2" s="111"/>
      <c r="AR2" s="131"/>
      <c r="AS2" s="111" t="s">
        <v>14</v>
      </c>
    </row>
    <row r="3" spans="1:47" s="9" customFormat="1" hidden="1">
      <c r="B3" s="108"/>
      <c r="C3" s="190" t="s">
        <v>15</v>
      </c>
      <c r="D3" s="190"/>
      <c r="E3" s="124"/>
      <c r="F3" s="190" t="s">
        <v>16</v>
      </c>
      <c r="G3" s="190"/>
      <c r="H3" s="190"/>
      <c r="I3" s="190"/>
      <c r="J3" s="190"/>
      <c r="K3" s="109"/>
      <c r="L3" s="109"/>
      <c r="M3" s="109"/>
      <c r="N3" s="176" t="s">
        <v>17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40"/>
      <c r="AE3" s="40"/>
      <c r="AO3" s="133"/>
      <c r="AP3" s="133"/>
      <c r="AQ3" s="110"/>
      <c r="AR3" s="125"/>
      <c r="AS3" s="112"/>
    </row>
    <row r="4" spans="1:47" s="40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40" customFormat="1" ht="15" customHeight="1">
      <c r="A5" s="176" t="s">
        <v>18</v>
      </c>
      <c r="B5" s="178"/>
      <c r="C5" s="167" t="s">
        <v>15</v>
      </c>
      <c r="D5" s="168"/>
      <c r="E5" s="169"/>
      <c r="F5" s="167" t="s">
        <v>16</v>
      </c>
      <c r="G5" s="168"/>
      <c r="H5" s="168"/>
      <c r="I5" s="168"/>
      <c r="J5" s="168"/>
      <c r="K5" s="169"/>
      <c r="L5" s="167" t="s">
        <v>50</v>
      </c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9"/>
      <c r="AE5" s="167" t="s">
        <v>48</v>
      </c>
      <c r="AF5" s="168"/>
      <c r="AG5" s="168"/>
      <c r="AH5" s="168"/>
      <c r="AI5" s="168"/>
      <c r="AJ5" s="168"/>
      <c r="AK5" s="168"/>
      <c r="AL5" s="168"/>
      <c r="AM5" s="168"/>
      <c r="AN5" s="168"/>
      <c r="AO5" s="169"/>
      <c r="AP5" s="163" t="s">
        <v>157</v>
      </c>
      <c r="AQ5" s="181" t="s">
        <v>17</v>
      </c>
      <c r="AR5" s="182"/>
      <c r="AS5" s="185" t="s">
        <v>111</v>
      </c>
      <c r="AT5" s="194" t="s">
        <v>38</v>
      </c>
      <c r="AU5" s="185" t="s">
        <v>39</v>
      </c>
    </row>
    <row r="6" spans="1:47" s="4" customFormat="1" ht="59.25" customHeight="1">
      <c r="A6" s="192"/>
      <c r="B6" s="193"/>
      <c r="C6" s="5" t="s">
        <v>132</v>
      </c>
      <c r="D6" s="104" t="s">
        <v>20</v>
      </c>
      <c r="E6" s="132" t="s">
        <v>143</v>
      </c>
      <c r="F6" s="104" t="s">
        <v>22</v>
      </c>
      <c r="G6" s="104" t="s">
        <v>49</v>
      </c>
      <c r="H6" s="12" t="s">
        <v>30</v>
      </c>
      <c r="I6" s="104" t="s">
        <v>47</v>
      </c>
      <c r="J6" s="104" t="s">
        <v>129</v>
      </c>
      <c r="K6" s="103" t="s">
        <v>57</v>
      </c>
      <c r="L6" s="181" t="s">
        <v>42</v>
      </c>
      <c r="M6" s="189"/>
      <c r="N6" s="182"/>
      <c r="O6" s="181" t="s">
        <v>27</v>
      </c>
      <c r="P6" s="189"/>
      <c r="Q6" s="182"/>
      <c r="R6" s="181" t="s">
        <v>23</v>
      </c>
      <c r="S6" s="189"/>
      <c r="T6" s="182"/>
      <c r="U6" s="181" t="s">
        <v>24</v>
      </c>
      <c r="V6" s="189"/>
      <c r="W6" s="182"/>
      <c r="X6" s="181" t="s">
        <v>25</v>
      </c>
      <c r="Y6" s="189"/>
      <c r="Z6" s="182"/>
      <c r="AA6" s="181" t="s">
        <v>26</v>
      </c>
      <c r="AB6" s="189"/>
      <c r="AC6" s="182"/>
      <c r="AD6" s="132" t="s">
        <v>159</v>
      </c>
      <c r="AE6" s="181" t="s">
        <v>113</v>
      </c>
      <c r="AF6" s="182"/>
      <c r="AG6" s="181" t="s">
        <v>114</v>
      </c>
      <c r="AH6" s="182"/>
      <c r="AI6" s="181" t="s">
        <v>115</v>
      </c>
      <c r="AJ6" s="182"/>
      <c r="AK6" s="181" t="s">
        <v>117</v>
      </c>
      <c r="AL6" s="182"/>
      <c r="AM6" s="181" t="s">
        <v>116</v>
      </c>
      <c r="AN6" s="182"/>
      <c r="AO6" s="132" t="s">
        <v>161</v>
      </c>
      <c r="AP6" s="164"/>
      <c r="AQ6" s="132" t="s">
        <v>163</v>
      </c>
      <c r="AR6" s="132" t="s">
        <v>165</v>
      </c>
      <c r="AS6" s="185"/>
      <c r="AT6" s="194"/>
      <c r="AU6" s="185"/>
    </row>
    <row r="7" spans="1:47" s="30" customFormat="1" ht="102.75" customHeight="1">
      <c r="A7" s="26"/>
      <c r="B7" s="27"/>
      <c r="C7" s="28" t="s">
        <v>46</v>
      </c>
      <c r="D7" s="29" t="s">
        <v>44</v>
      </c>
      <c r="E7" s="134" t="s">
        <v>153</v>
      </c>
      <c r="F7" s="29" t="s">
        <v>52</v>
      </c>
      <c r="G7" s="29" t="s">
        <v>53</v>
      </c>
      <c r="H7" s="29" t="s">
        <v>40</v>
      </c>
      <c r="I7" s="29" t="s">
        <v>41</v>
      </c>
      <c r="J7" s="29" t="s">
        <v>130</v>
      </c>
      <c r="K7" s="29" t="s">
        <v>57</v>
      </c>
      <c r="L7" s="29" t="s">
        <v>105</v>
      </c>
      <c r="M7" s="29" t="s">
        <v>56</v>
      </c>
      <c r="N7" s="29" t="s">
        <v>51</v>
      </c>
      <c r="O7" s="29" t="s">
        <v>106</v>
      </c>
      <c r="P7" s="29" t="s">
        <v>103</v>
      </c>
      <c r="Q7" s="29" t="s">
        <v>51</v>
      </c>
      <c r="R7" s="29" t="s">
        <v>107</v>
      </c>
      <c r="S7" s="29" t="s">
        <v>104</v>
      </c>
      <c r="T7" s="29" t="s">
        <v>51</v>
      </c>
      <c r="U7" s="29" t="s">
        <v>108</v>
      </c>
      <c r="V7" s="29" t="s">
        <v>104</v>
      </c>
      <c r="W7" s="29" t="s">
        <v>51</v>
      </c>
      <c r="X7" s="29" t="s">
        <v>109</v>
      </c>
      <c r="Y7" s="29" t="s">
        <v>103</v>
      </c>
      <c r="Z7" s="29" t="s">
        <v>51</v>
      </c>
      <c r="AA7" s="29" t="s">
        <v>110</v>
      </c>
      <c r="AB7" s="29" t="s">
        <v>104</v>
      </c>
      <c r="AC7" s="29" t="s">
        <v>51</v>
      </c>
      <c r="AD7" s="134" t="s">
        <v>160</v>
      </c>
      <c r="AE7" s="29" t="s">
        <v>118</v>
      </c>
      <c r="AF7" s="29" t="s">
        <v>60</v>
      </c>
      <c r="AG7" s="29" t="s">
        <v>119</v>
      </c>
      <c r="AH7" s="29" t="s">
        <v>60</v>
      </c>
      <c r="AI7" s="29" t="s">
        <v>120</v>
      </c>
      <c r="AJ7" s="29" t="s">
        <v>60</v>
      </c>
      <c r="AK7" s="29" t="s">
        <v>121</v>
      </c>
      <c r="AL7" s="29" t="s">
        <v>60</v>
      </c>
      <c r="AM7" s="29" t="s">
        <v>122</v>
      </c>
      <c r="AN7" s="29" t="s">
        <v>60</v>
      </c>
      <c r="AO7" s="134" t="s">
        <v>162</v>
      </c>
      <c r="AP7" s="134" t="s">
        <v>158</v>
      </c>
      <c r="AQ7" s="134" t="s">
        <v>164</v>
      </c>
      <c r="AR7" s="134" t="s">
        <v>174</v>
      </c>
      <c r="AS7" s="134" t="s">
        <v>175</v>
      </c>
      <c r="AT7" s="134" t="s">
        <v>43</v>
      </c>
      <c r="AU7" s="29" t="s">
        <v>134</v>
      </c>
    </row>
    <row r="8" spans="1:47" s="6" customFormat="1" ht="18" customHeight="1">
      <c r="A8" s="184">
        <v>1</v>
      </c>
      <c r="B8" s="186" t="s">
        <v>28</v>
      </c>
      <c r="C8" s="106" t="s">
        <v>29</v>
      </c>
      <c r="D8" s="45">
        <v>3</v>
      </c>
      <c r="E8" s="45">
        <v>0.33</v>
      </c>
      <c r="F8" s="3">
        <v>1479</v>
      </c>
      <c r="G8" s="43">
        <v>328.66666666666669</v>
      </c>
      <c r="H8" s="13">
        <v>3</v>
      </c>
      <c r="I8" s="3">
        <v>8</v>
      </c>
      <c r="J8" s="31">
        <f t="shared" ref="J8:J19" si="0">I8/F8</f>
        <v>5.4090601757944556E-3</v>
      </c>
      <c r="K8" s="63">
        <f t="shared" ref="K8:K19" si="1">IF(J8=0,0,(IF(J8&lt;=0.05,1,(IF(J8&lt;=0.1,2,(IF(J8&lt;0.2,3,4)))))))</f>
        <v>1</v>
      </c>
      <c r="L8" s="78">
        <v>3</v>
      </c>
      <c r="M8" s="31">
        <f>L8/$H8</f>
        <v>1</v>
      </c>
      <c r="N8" s="70">
        <f>IF(M8=0,1,(IF(M8&lt;=0.05,1,(IF(M8&lt;=0.1,2,(IF(M8&lt;0.2,3,4)))))))</f>
        <v>4</v>
      </c>
      <c r="O8" s="79">
        <v>1</v>
      </c>
      <c r="P8" s="31">
        <f>O8/$H8</f>
        <v>0.33333333333333331</v>
      </c>
      <c r="Q8" s="70">
        <f>IF(P8=0,1,(IF(P8&lt;=0.05,1,(IF(P8&lt;=0.1,2,(IF(P8&lt;0.2,3,4)))))))</f>
        <v>4</v>
      </c>
      <c r="R8" s="100">
        <v>3</v>
      </c>
      <c r="S8" s="80">
        <f>R8/$I8</f>
        <v>0.375</v>
      </c>
      <c r="T8" s="70">
        <f>IF(S8=0,1,(IF(S8&lt;=0.05,1,(IF(S8&lt;=0.1,2,(IF(S8&lt;0.2,3,4)))))))</f>
        <v>4</v>
      </c>
      <c r="U8" s="100">
        <v>1</v>
      </c>
      <c r="V8" s="80">
        <f>U8/$I8</f>
        <v>0.125</v>
      </c>
      <c r="W8" s="70">
        <f>IF(V8=0,1,(IF(V8&lt;=0.05,1,(IF(V8&lt;=0.1,2,(IF(V8&lt;0.2,3,4)))))))</f>
        <v>3</v>
      </c>
      <c r="X8" s="79">
        <v>1</v>
      </c>
      <c r="Y8" s="31">
        <f>X8/$H8</f>
        <v>0.33333333333333331</v>
      </c>
      <c r="Z8" s="70">
        <f>IF(Y8=0,1,(IF(Y8&lt;=0.05,1,(IF(Y8&lt;=0.1,2,(IF(Y8&lt;0.2,3,4)))))))</f>
        <v>4</v>
      </c>
      <c r="AA8" s="100">
        <v>1</v>
      </c>
      <c r="AB8" s="80">
        <f t="shared" ref="AB8:AB19" si="2">AA8/$I8</f>
        <v>0.125</v>
      </c>
      <c r="AC8" s="70">
        <f>IF(AB8=0,1,(IF(AB8&lt;=0.05,1,(IF(AB8&lt;=0.1,2,(IF(AB8&lt;0.2,3,4)))))))</f>
        <v>3</v>
      </c>
      <c r="AD8" s="135">
        <f>ROUNDUP((AVERAGE(AC8,Z8,W8,T8,Q8,N8)),0)</f>
        <v>4</v>
      </c>
      <c r="AE8" s="80">
        <v>0.125</v>
      </c>
      <c r="AF8" s="136">
        <f>IF(AE8=0,1,(IF(AE8&lt;=0.05,1,(IF(AE8&lt;=0.1,2,(IF(AE8&lt;0.2,3,4)))))))</f>
        <v>3</v>
      </c>
      <c r="AG8" s="91">
        <v>0.15</v>
      </c>
      <c r="AH8" s="136">
        <f>IF(AG8=0,1,(IF(AG8&lt;=0.05,1,(IF(AG8&lt;=0.1,2,(IF(AG8&lt;0.2,3,4)))))))</f>
        <v>3</v>
      </c>
      <c r="AI8" s="91">
        <v>0.14000000000000001</v>
      </c>
      <c r="AJ8" s="136">
        <f>IF(AI8=0,1,(IF(AI8&lt;=0.05,1,(IF(AI8&lt;=0.1,2,(IF(AI8&lt;0.2,3,4)))))))</f>
        <v>3</v>
      </c>
      <c r="AK8" s="91">
        <v>0.22</v>
      </c>
      <c r="AL8" s="136">
        <f>IF(AK8=0,1,(IF(AK8&lt;=0.05,1,(IF(AK8&lt;=0.1,2,(IF(AK8&lt;0.2,3,4)))))))</f>
        <v>4</v>
      </c>
      <c r="AM8" s="90" t="s">
        <v>123</v>
      </c>
      <c r="AN8" s="136">
        <f>(IF(AM8="very high",4,(IF(AM8="high",3,(IF(AM8="moderate",2,(IF(AM8="low",1))))))))</f>
        <v>1</v>
      </c>
      <c r="AO8" s="141">
        <f>ROUNDDOWN((AVERAGE(AF8,AH8,AJ8,AL8,AN8)),0)</f>
        <v>2</v>
      </c>
      <c r="AP8" s="144">
        <f>E8*K8</f>
        <v>0.33</v>
      </c>
      <c r="AQ8" s="82">
        <f>AD8/AO8</f>
        <v>2</v>
      </c>
      <c r="AR8" s="161">
        <f>IF(AQ8&lt;=0.5,0.25,(IF(AQ8&lt;=1,0.5,(IF(AQ8&lt;=2,0.75,(IF(AQ8&lt;=4,1,1)))))))</f>
        <v>0.75</v>
      </c>
      <c r="AS8" s="137">
        <f>ROUNDUP((AP8*AR8),0)</f>
        <v>1</v>
      </c>
      <c r="AT8" s="102">
        <f t="shared" ref="AT8:AT19" si="3">AS8*D8</f>
        <v>3</v>
      </c>
      <c r="AU8" s="116" t="str">
        <f>IF(AT8=0,"none",(IF(AT8&lt;5,"low",(IF(AT8&lt;=12,"moderate","high")))))</f>
        <v>low</v>
      </c>
    </row>
    <row r="9" spans="1:47" s="6" customFormat="1" ht="19.5" customHeight="1">
      <c r="A9" s="184"/>
      <c r="B9" s="187"/>
      <c r="C9" s="106" t="s">
        <v>31</v>
      </c>
      <c r="D9" s="45">
        <v>4</v>
      </c>
      <c r="E9" s="45">
        <v>0.66</v>
      </c>
      <c r="F9" s="3">
        <v>1479</v>
      </c>
      <c r="G9" s="43">
        <v>328.66666666666669</v>
      </c>
      <c r="H9" s="13">
        <v>5</v>
      </c>
      <c r="I9" s="3">
        <v>15</v>
      </c>
      <c r="J9" s="31">
        <f t="shared" si="0"/>
        <v>1.0141987829614604E-2</v>
      </c>
      <c r="K9" s="63">
        <f t="shared" si="1"/>
        <v>1</v>
      </c>
      <c r="L9" s="78">
        <v>4</v>
      </c>
      <c r="M9" s="31">
        <f>L9/$H9</f>
        <v>0.8</v>
      </c>
      <c r="N9" s="70">
        <f t="shared" ref="N9:N19" si="4">IF(M9=0,1,(IF(M9&lt;=0.05,1,(IF(M9&lt;=0.1,2,(IF(M9&lt;0.2,3,4)))))))</f>
        <v>4</v>
      </c>
      <c r="O9" s="79">
        <v>2</v>
      </c>
      <c r="P9" s="31">
        <f t="shared" ref="P9:P19" si="5">O9/$H9</f>
        <v>0.4</v>
      </c>
      <c r="Q9" s="70">
        <f t="shared" ref="Q9:Q19" si="6">IF(P9=0,1,(IF(P9&lt;=0.05,1,(IF(P9&lt;=0.1,2,(IF(P9&lt;0.2,3,4)))))))</f>
        <v>4</v>
      </c>
      <c r="R9" s="100">
        <v>5</v>
      </c>
      <c r="S9" s="80">
        <f t="shared" ref="S9:S19" si="7">R9/$I9</f>
        <v>0.33333333333333331</v>
      </c>
      <c r="T9" s="70">
        <f t="shared" ref="T9:T19" si="8">IF(S9=0,1,(IF(S9&lt;=0.05,1,(IF(S9&lt;=0.1,2,(IF(S9&lt;0.2,3,4)))))))</f>
        <v>4</v>
      </c>
      <c r="U9" s="100">
        <v>3</v>
      </c>
      <c r="V9" s="80">
        <f t="shared" ref="V9:V19" si="9">U9/$I9</f>
        <v>0.2</v>
      </c>
      <c r="W9" s="70">
        <f t="shared" ref="W9:W19" si="10">IF(V9=0,1,(IF(V9&lt;=0.05,1,(IF(V9&lt;=0.1,2,(IF(V9&lt;0.2,3,4)))))))</f>
        <v>4</v>
      </c>
      <c r="X9" s="79">
        <v>2</v>
      </c>
      <c r="Y9" s="31">
        <f t="shared" ref="Y9:Y19" si="11">X9/$H9</f>
        <v>0.4</v>
      </c>
      <c r="Z9" s="70">
        <f t="shared" ref="Z9:Z19" si="12">IF(Y9=0,1,(IF(Y9&lt;=0.05,1,(IF(Y9&lt;=0.1,2,(IF(Y9&lt;0.2,3,4)))))))</f>
        <v>4</v>
      </c>
      <c r="AA9" s="100">
        <v>3</v>
      </c>
      <c r="AB9" s="80">
        <f t="shared" si="2"/>
        <v>0.2</v>
      </c>
      <c r="AC9" s="70">
        <f t="shared" ref="AC9:AC19" si="13">IF(AB9=0,1,(IF(AB9&lt;=0.05,1,(IF(AB9&lt;=0.1,2,(IF(AB9&lt;0.2,3,4)))))))</f>
        <v>4</v>
      </c>
      <c r="AD9" s="135">
        <f t="shared" ref="AD9:AD19" si="14">ROUNDUP((AVERAGE(AC9,Z9,W9,T9,Q9,N9)),0)</f>
        <v>4</v>
      </c>
      <c r="AE9" s="80">
        <v>0.2</v>
      </c>
      <c r="AF9" s="136">
        <f t="shared" ref="AF9:AF19" si="15">IF(AE9=0,1,(IF(AE9&lt;=0.05,1,(IF(AE9&lt;=0.1,2,(IF(AE9&lt;0.2,3,4)))))))</f>
        <v>4</v>
      </c>
      <c r="AG9" s="91">
        <v>0.12</v>
      </c>
      <c r="AH9" s="136">
        <f t="shared" ref="AH9:AH19" si="16">IF(AG9=0,1,(IF(AG9&lt;=0.05,1,(IF(AG9&lt;=0.1,2,(IF(AG9&lt;0.2,3,4)))))))</f>
        <v>3</v>
      </c>
      <c r="AI9" s="91">
        <v>0.13</v>
      </c>
      <c r="AJ9" s="136">
        <f t="shared" ref="AJ9:AJ19" si="17">IF(AI9=0,1,(IF(AI9&lt;=0.05,1,(IF(AI9&lt;=0.1,2,(IF(AI9&lt;0.2,3,4)))))))</f>
        <v>3</v>
      </c>
      <c r="AK9" s="91">
        <v>0.15</v>
      </c>
      <c r="AL9" s="136">
        <f t="shared" ref="AL9:AL19" si="18">IF(AK9=0,1,(IF(AK9&lt;=0.05,1,(IF(AK9&lt;=0.1,2,(IF(AK9&lt;0.2,3,4)))))))</f>
        <v>3</v>
      </c>
      <c r="AM9" s="90" t="s">
        <v>126</v>
      </c>
      <c r="AN9" s="136">
        <f t="shared" ref="AN9:AN19" si="19">(IF(AM9="very high",4,(IF(AM9="high",3,(IF(AM9="moderate",2,(IF(AM9="low",1))))))))</f>
        <v>2</v>
      </c>
      <c r="AO9" s="141">
        <f t="shared" ref="AO9:AO19" si="20">ROUNDDOWN((AVERAGE(AF9,AH9,AJ9,AL9,AN9)),0)</f>
        <v>3</v>
      </c>
      <c r="AP9" s="144">
        <f t="shared" ref="AP9:AP19" si="21">E9*K9</f>
        <v>0.66</v>
      </c>
      <c r="AQ9" s="82">
        <f t="shared" ref="AQ9:AQ19" si="22">AD9/AO9</f>
        <v>1.3333333333333333</v>
      </c>
      <c r="AR9" s="161">
        <f t="shared" ref="AR9:AR19" si="23">IF(AQ9&lt;=0.5,0.25,(IF(AQ9&lt;=1,0.5,(IF(AQ9&lt;=2,0.75,(IF(AQ9&lt;=4,1,1)))))))</f>
        <v>0.75</v>
      </c>
      <c r="AS9" s="137">
        <f t="shared" ref="AS9:AS19" si="24">ROUNDUP((AP9*AR9),0)</f>
        <v>1</v>
      </c>
      <c r="AT9" s="102">
        <f t="shared" si="3"/>
        <v>4</v>
      </c>
      <c r="AU9" s="116" t="str">
        <f t="shared" ref="AU9:AU19" si="25">IF(AT9=0,"none",(IF(AT9&lt;5,"low",(IF(AT9&lt;=12,"moderate","high")))))</f>
        <v>low</v>
      </c>
    </row>
    <row r="10" spans="1:47" s="6" customFormat="1" ht="17.25" customHeight="1">
      <c r="A10" s="184"/>
      <c r="B10" s="188"/>
      <c r="C10" s="106" t="s">
        <v>32</v>
      </c>
      <c r="D10" s="45">
        <v>5</v>
      </c>
      <c r="E10" s="45">
        <v>1</v>
      </c>
      <c r="F10" s="3">
        <v>1479</v>
      </c>
      <c r="G10" s="43">
        <v>328.66666666666669</v>
      </c>
      <c r="H10" s="13">
        <v>20</v>
      </c>
      <c r="I10" s="3">
        <v>117</v>
      </c>
      <c r="J10" s="31">
        <f t="shared" si="0"/>
        <v>7.9107505070993914E-2</v>
      </c>
      <c r="K10" s="63">
        <f>IF(J10=0,0,(IF(J10&lt;=0.05,1,(IF(J10&lt;=0.1,2,(IF(J10&lt;0.2,3,4)))))))</f>
        <v>2</v>
      </c>
      <c r="L10" s="78">
        <v>3</v>
      </c>
      <c r="M10" s="31">
        <f t="shared" ref="M10:M19" si="26">L10/$H10</f>
        <v>0.15</v>
      </c>
      <c r="N10" s="70">
        <f t="shared" si="4"/>
        <v>3</v>
      </c>
      <c r="O10" s="79">
        <v>4</v>
      </c>
      <c r="P10" s="31">
        <f t="shared" si="5"/>
        <v>0.2</v>
      </c>
      <c r="Q10" s="70">
        <f t="shared" si="6"/>
        <v>4</v>
      </c>
      <c r="R10" s="100">
        <v>20</v>
      </c>
      <c r="S10" s="80">
        <f t="shared" si="7"/>
        <v>0.17094017094017094</v>
      </c>
      <c r="T10" s="70">
        <f t="shared" si="8"/>
        <v>3</v>
      </c>
      <c r="U10" s="100">
        <v>10</v>
      </c>
      <c r="V10" s="80">
        <f t="shared" si="9"/>
        <v>8.5470085470085472E-2</v>
      </c>
      <c r="W10" s="70">
        <f t="shared" si="10"/>
        <v>2</v>
      </c>
      <c r="X10" s="79">
        <v>3</v>
      </c>
      <c r="Y10" s="31">
        <f t="shared" si="11"/>
        <v>0.15</v>
      </c>
      <c r="Z10" s="70">
        <f t="shared" si="12"/>
        <v>3</v>
      </c>
      <c r="AA10" s="100">
        <v>2</v>
      </c>
      <c r="AB10" s="80">
        <f t="shared" si="2"/>
        <v>1.7094017094017096E-2</v>
      </c>
      <c r="AC10" s="70">
        <f t="shared" si="13"/>
        <v>1</v>
      </c>
      <c r="AD10" s="135">
        <f t="shared" si="14"/>
        <v>3</v>
      </c>
      <c r="AE10" s="80">
        <v>1.7094017094017096E-2</v>
      </c>
      <c r="AF10" s="136">
        <f t="shared" si="15"/>
        <v>1</v>
      </c>
      <c r="AG10" s="91">
        <v>0.11</v>
      </c>
      <c r="AH10" s="136">
        <f t="shared" si="16"/>
        <v>3</v>
      </c>
      <c r="AI10" s="91">
        <v>0.125</v>
      </c>
      <c r="AJ10" s="136">
        <f t="shared" si="17"/>
        <v>3</v>
      </c>
      <c r="AK10" s="91">
        <v>0.23</v>
      </c>
      <c r="AL10" s="136">
        <f t="shared" si="18"/>
        <v>4</v>
      </c>
      <c r="AM10" s="90" t="s">
        <v>127</v>
      </c>
      <c r="AN10" s="136">
        <f t="shared" si="19"/>
        <v>3</v>
      </c>
      <c r="AO10" s="141">
        <f t="shared" si="20"/>
        <v>2</v>
      </c>
      <c r="AP10" s="144">
        <f t="shared" si="21"/>
        <v>2</v>
      </c>
      <c r="AQ10" s="82">
        <f t="shared" si="22"/>
        <v>1.5</v>
      </c>
      <c r="AR10" s="161">
        <f t="shared" si="23"/>
        <v>0.75</v>
      </c>
      <c r="AS10" s="137">
        <f t="shared" si="24"/>
        <v>2</v>
      </c>
      <c r="AT10" s="102">
        <f t="shared" si="3"/>
        <v>10</v>
      </c>
      <c r="AU10" s="116" t="str">
        <f t="shared" si="25"/>
        <v>moderate</v>
      </c>
    </row>
    <row r="11" spans="1:47" s="6" customFormat="1" ht="18" customHeight="1">
      <c r="A11" s="184">
        <v>2</v>
      </c>
      <c r="B11" s="186" t="s">
        <v>33</v>
      </c>
      <c r="C11" s="106" t="s">
        <v>34</v>
      </c>
      <c r="D11" s="45">
        <v>3</v>
      </c>
      <c r="E11" s="45">
        <v>0.33</v>
      </c>
      <c r="F11" s="3">
        <v>1982</v>
      </c>
      <c r="G11" s="43">
        <v>440.44444444444446</v>
      </c>
      <c r="H11" s="13">
        <v>10</v>
      </c>
      <c r="I11" s="3">
        <v>27</v>
      </c>
      <c r="J11" s="31">
        <f t="shared" si="0"/>
        <v>1.3622603430877902E-2</v>
      </c>
      <c r="K11" s="63">
        <f t="shared" si="1"/>
        <v>1</v>
      </c>
      <c r="L11" s="78">
        <v>2</v>
      </c>
      <c r="M11" s="31">
        <f t="shared" si="26"/>
        <v>0.2</v>
      </c>
      <c r="N11" s="70">
        <f t="shared" si="4"/>
        <v>4</v>
      </c>
      <c r="O11" s="79">
        <v>4</v>
      </c>
      <c r="P11" s="31">
        <f t="shared" si="5"/>
        <v>0.4</v>
      </c>
      <c r="Q11" s="70">
        <f t="shared" si="6"/>
        <v>4</v>
      </c>
      <c r="R11" s="100">
        <v>13</v>
      </c>
      <c r="S11" s="80">
        <f t="shared" si="7"/>
        <v>0.48148148148148145</v>
      </c>
      <c r="T11" s="70">
        <f t="shared" si="8"/>
        <v>4</v>
      </c>
      <c r="U11" s="100">
        <v>5</v>
      </c>
      <c r="V11" s="80">
        <f t="shared" si="9"/>
        <v>0.18518518518518517</v>
      </c>
      <c r="W11" s="70">
        <f t="shared" si="10"/>
        <v>3</v>
      </c>
      <c r="X11" s="79">
        <v>3</v>
      </c>
      <c r="Y11" s="31">
        <f t="shared" si="11"/>
        <v>0.3</v>
      </c>
      <c r="Z11" s="70">
        <f t="shared" si="12"/>
        <v>4</v>
      </c>
      <c r="AA11" s="100">
        <v>3</v>
      </c>
      <c r="AB11" s="80">
        <f t="shared" si="2"/>
        <v>0.1111111111111111</v>
      </c>
      <c r="AC11" s="70">
        <f t="shared" si="13"/>
        <v>3</v>
      </c>
      <c r="AD11" s="135">
        <f t="shared" si="14"/>
        <v>4</v>
      </c>
      <c r="AE11" s="80">
        <v>0.1111111111111111</v>
      </c>
      <c r="AF11" s="136">
        <f t="shared" si="15"/>
        <v>3</v>
      </c>
      <c r="AG11" s="91">
        <v>0.1</v>
      </c>
      <c r="AH11" s="136">
        <f t="shared" si="16"/>
        <v>2</v>
      </c>
      <c r="AI11" s="91">
        <v>0.15</v>
      </c>
      <c r="AJ11" s="136">
        <f t="shared" si="17"/>
        <v>3</v>
      </c>
      <c r="AK11" s="91">
        <v>0.18</v>
      </c>
      <c r="AL11" s="136">
        <f t="shared" si="18"/>
        <v>3</v>
      </c>
      <c r="AM11" s="90" t="s">
        <v>128</v>
      </c>
      <c r="AN11" s="136">
        <f t="shared" si="19"/>
        <v>4</v>
      </c>
      <c r="AO11" s="141">
        <f t="shared" si="20"/>
        <v>3</v>
      </c>
      <c r="AP11" s="144">
        <f t="shared" si="21"/>
        <v>0.33</v>
      </c>
      <c r="AQ11" s="82">
        <f t="shared" si="22"/>
        <v>1.3333333333333333</v>
      </c>
      <c r="AR11" s="161">
        <f t="shared" si="23"/>
        <v>0.75</v>
      </c>
      <c r="AS11" s="137">
        <f t="shared" si="24"/>
        <v>1</v>
      </c>
      <c r="AT11" s="102">
        <f t="shared" si="3"/>
        <v>3</v>
      </c>
      <c r="AU11" s="116" t="str">
        <f t="shared" si="25"/>
        <v>low</v>
      </c>
    </row>
    <row r="12" spans="1:47">
      <c r="A12" s="184"/>
      <c r="B12" s="187"/>
      <c r="C12" s="106" t="s">
        <v>31</v>
      </c>
      <c r="D12" s="45">
        <v>4</v>
      </c>
      <c r="E12" s="45">
        <v>0.66</v>
      </c>
      <c r="F12" s="3">
        <v>1982</v>
      </c>
      <c r="G12" s="43">
        <v>440.44444444444446</v>
      </c>
      <c r="H12" s="15">
        <v>20</v>
      </c>
      <c r="I12" s="14">
        <v>79</v>
      </c>
      <c r="J12" s="31">
        <f t="shared" si="0"/>
        <v>3.9858728557013119E-2</v>
      </c>
      <c r="K12" s="63">
        <f t="shared" si="1"/>
        <v>1</v>
      </c>
      <c r="L12" s="78">
        <v>6</v>
      </c>
      <c r="M12" s="31">
        <f t="shared" si="26"/>
        <v>0.3</v>
      </c>
      <c r="N12" s="70">
        <f t="shared" si="4"/>
        <v>4</v>
      </c>
      <c r="O12" s="79">
        <v>10</v>
      </c>
      <c r="P12" s="31">
        <f t="shared" si="5"/>
        <v>0.5</v>
      </c>
      <c r="Q12" s="70">
        <f t="shared" si="6"/>
        <v>4</v>
      </c>
      <c r="R12" s="100">
        <v>10</v>
      </c>
      <c r="S12" s="80">
        <f t="shared" si="7"/>
        <v>0.12658227848101267</v>
      </c>
      <c r="T12" s="70">
        <f t="shared" si="8"/>
        <v>3</v>
      </c>
      <c r="U12" s="100">
        <v>4</v>
      </c>
      <c r="V12" s="80">
        <f t="shared" si="9"/>
        <v>5.0632911392405063E-2</v>
      </c>
      <c r="W12" s="70">
        <f t="shared" si="10"/>
        <v>2</v>
      </c>
      <c r="X12" s="79">
        <v>8</v>
      </c>
      <c r="Y12" s="31">
        <f t="shared" si="11"/>
        <v>0.4</v>
      </c>
      <c r="Z12" s="70">
        <f t="shared" si="12"/>
        <v>4</v>
      </c>
      <c r="AA12" s="100">
        <v>1</v>
      </c>
      <c r="AB12" s="80">
        <f t="shared" si="2"/>
        <v>1.2658227848101266E-2</v>
      </c>
      <c r="AC12" s="70">
        <f t="shared" si="13"/>
        <v>1</v>
      </c>
      <c r="AD12" s="135">
        <f t="shared" si="14"/>
        <v>3</v>
      </c>
      <c r="AE12" s="80">
        <v>1.2658227848101266E-2</v>
      </c>
      <c r="AF12" s="136">
        <f t="shared" si="15"/>
        <v>1</v>
      </c>
      <c r="AG12" s="91">
        <v>7.0000000000000007E-2</v>
      </c>
      <c r="AH12" s="136">
        <f t="shared" si="16"/>
        <v>2</v>
      </c>
      <c r="AI12" s="91">
        <v>0.11</v>
      </c>
      <c r="AJ12" s="136">
        <f t="shared" si="17"/>
        <v>3</v>
      </c>
      <c r="AK12" s="91">
        <v>0.19</v>
      </c>
      <c r="AL12" s="136">
        <f t="shared" si="18"/>
        <v>3</v>
      </c>
      <c r="AM12" s="90" t="s">
        <v>127</v>
      </c>
      <c r="AN12" s="136">
        <f t="shared" si="19"/>
        <v>3</v>
      </c>
      <c r="AO12" s="141">
        <f t="shared" si="20"/>
        <v>2</v>
      </c>
      <c r="AP12" s="144">
        <f t="shared" si="21"/>
        <v>0.66</v>
      </c>
      <c r="AQ12" s="82">
        <f t="shared" si="22"/>
        <v>1.5</v>
      </c>
      <c r="AR12" s="161">
        <f t="shared" si="23"/>
        <v>0.75</v>
      </c>
      <c r="AS12" s="137">
        <f t="shared" si="24"/>
        <v>1</v>
      </c>
      <c r="AT12" s="102">
        <f t="shared" si="3"/>
        <v>4</v>
      </c>
      <c r="AU12" s="116" t="str">
        <f t="shared" si="25"/>
        <v>low</v>
      </c>
    </row>
    <row r="13" spans="1:47">
      <c r="A13" s="184"/>
      <c r="B13" s="188"/>
      <c r="C13" s="106" t="s">
        <v>32</v>
      </c>
      <c r="D13" s="45">
        <v>5</v>
      </c>
      <c r="E13" s="45">
        <v>1</v>
      </c>
      <c r="F13" s="3">
        <v>1982</v>
      </c>
      <c r="G13" s="43">
        <v>440.44444444444446</v>
      </c>
      <c r="H13" s="15">
        <v>30</v>
      </c>
      <c r="I13" s="14">
        <v>95</v>
      </c>
      <c r="J13" s="31">
        <f t="shared" si="0"/>
        <v>4.7931382441977803E-2</v>
      </c>
      <c r="K13" s="63">
        <f t="shared" si="1"/>
        <v>1</v>
      </c>
      <c r="L13" s="78">
        <v>8</v>
      </c>
      <c r="M13" s="31">
        <f t="shared" si="26"/>
        <v>0.26666666666666666</v>
      </c>
      <c r="N13" s="70">
        <f t="shared" si="4"/>
        <v>4</v>
      </c>
      <c r="O13" s="79">
        <v>11</v>
      </c>
      <c r="P13" s="31">
        <f t="shared" si="5"/>
        <v>0.36666666666666664</v>
      </c>
      <c r="Q13" s="70">
        <f t="shared" si="6"/>
        <v>4</v>
      </c>
      <c r="R13" s="100">
        <v>50</v>
      </c>
      <c r="S13" s="80">
        <f t="shared" si="7"/>
        <v>0.52631578947368418</v>
      </c>
      <c r="T13" s="70">
        <f t="shared" si="8"/>
        <v>4</v>
      </c>
      <c r="U13" s="100">
        <v>10</v>
      </c>
      <c r="V13" s="80">
        <f t="shared" si="9"/>
        <v>0.10526315789473684</v>
      </c>
      <c r="W13" s="70">
        <f t="shared" si="10"/>
        <v>3</v>
      </c>
      <c r="X13" s="79">
        <v>7</v>
      </c>
      <c r="Y13" s="31">
        <f t="shared" si="11"/>
        <v>0.23333333333333334</v>
      </c>
      <c r="Z13" s="70">
        <f t="shared" si="12"/>
        <v>4</v>
      </c>
      <c r="AA13" s="100">
        <v>8</v>
      </c>
      <c r="AB13" s="80">
        <f t="shared" si="2"/>
        <v>8.4210526315789472E-2</v>
      </c>
      <c r="AC13" s="70">
        <f t="shared" si="13"/>
        <v>2</v>
      </c>
      <c r="AD13" s="135">
        <f t="shared" si="14"/>
        <v>4</v>
      </c>
      <c r="AE13" s="80">
        <v>8.4210526315789472E-2</v>
      </c>
      <c r="AF13" s="136">
        <f t="shared" si="15"/>
        <v>2</v>
      </c>
      <c r="AG13" s="91">
        <v>0.89</v>
      </c>
      <c r="AH13" s="136">
        <f t="shared" si="16"/>
        <v>4</v>
      </c>
      <c r="AI13" s="91">
        <v>0.1</v>
      </c>
      <c r="AJ13" s="136">
        <f t="shared" si="17"/>
        <v>2</v>
      </c>
      <c r="AK13" s="91">
        <v>0.21</v>
      </c>
      <c r="AL13" s="136">
        <f t="shared" si="18"/>
        <v>4</v>
      </c>
      <c r="AM13" s="90" t="s">
        <v>128</v>
      </c>
      <c r="AN13" s="136">
        <f t="shared" si="19"/>
        <v>4</v>
      </c>
      <c r="AO13" s="141">
        <f t="shared" si="20"/>
        <v>3</v>
      </c>
      <c r="AP13" s="144">
        <f t="shared" si="21"/>
        <v>1</v>
      </c>
      <c r="AQ13" s="82">
        <f t="shared" si="22"/>
        <v>1.3333333333333333</v>
      </c>
      <c r="AR13" s="161">
        <f t="shared" si="23"/>
        <v>0.75</v>
      </c>
      <c r="AS13" s="137">
        <f t="shared" si="24"/>
        <v>1</v>
      </c>
      <c r="AT13" s="102">
        <f t="shared" si="3"/>
        <v>5</v>
      </c>
      <c r="AU13" s="116" t="str">
        <f t="shared" si="25"/>
        <v>moderate</v>
      </c>
    </row>
    <row r="14" spans="1:47">
      <c r="A14" s="184">
        <v>3</v>
      </c>
      <c r="B14" s="186" t="s">
        <v>35</v>
      </c>
      <c r="C14" s="106" t="s">
        <v>34</v>
      </c>
      <c r="D14" s="45">
        <v>3</v>
      </c>
      <c r="E14" s="45">
        <v>0.33</v>
      </c>
      <c r="F14" s="14">
        <v>1629</v>
      </c>
      <c r="G14" s="43">
        <v>362</v>
      </c>
      <c r="H14" s="15">
        <v>19</v>
      </c>
      <c r="I14" s="14">
        <v>93</v>
      </c>
      <c r="J14" s="31">
        <f t="shared" si="0"/>
        <v>5.70902394106814E-2</v>
      </c>
      <c r="K14" s="63">
        <f t="shared" si="1"/>
        <v>2</v>
      </c>
      <c r="L14" s="78">
        <v>4</v>
      </c>
      <c r="M14" s="31">
        <f t="shared" si="26"/>
        <v>0.21052631578947367</v>
      </c>
      <c r="N14" s="70">
        <f t="shared" si="4"/>
        <v>4</v>
      </c>
      <c r="O14" s="79">
        <v>4</v>
      </c>
      <c r="P14" s="31">
        <f t="shared" si="5"/>
        <v>0.21052631578947367</v>
      </c>
      <c r="Q14" s="70">
        <f t="shared" si="6"/>
        <v>4</v>
      </c>
      <c r="R14" s="100">
        <v>45</v>
      </c>
      <c r="S14" s="80">
        <f t="shared" si="7"/>
        <v>0.4838709677419355</v>
      </c>
      <c r="T14" s="70">
        <f t="shared" si="8"/>
        <v>4</v>
      </c>
      <c r="U14" s="100">
        <v>15</v>
      </c>
      <c r="V14" s="80">
        <f t="shared" si="9"/>
        <v>0.16129032258064516</v>
      </c>
      <c r="W14" s="70">
        <f t="shared" si="10"/>
        <v>3</v>
      </c>
      <c r="X14" s="79">
        <v>2</v>
      </c>
      <c r="Y14" s="31">
        <f t="shared" si="11"/>
        <v>0.10526315789473684</v>
      </c>
      <c r="Z14" s="70">
        <f t="shared" si="12"/>
        <v>3</v>
      </c>
      <c r="AA14" s="100">
        <v>4</v>
      </c>
      <c r="AB14" s="80">
        <f t="shared" si="2"/>
        <v>4.3010752688172046E-2</v>
      </c>
      <c r="AC14" s="70">
        <f t="shared" si="13"/>
        <v>1</v>
      </c>
      <c r="AD14" s="135">
        <f t="shared" si="14"/>
        <v>4</v>
      </c>
      <c r="AE14" s="80">
        <v>4.3010752688172046E-2</v>
      </c>
      <c r="AF14" s="136">
        <f t="shared" si="15"/>
        <v>1</v>
      </c>
      <c r="AG14" s="91">
        <v>0.05</v>
      </c>
      <c r="AH14" s="136">
        <f t="shared" si="16"/>
        <v>1</v>
      </c>
      <c r="AI14" s="91">
        <v>0.25</v>
      </c>
      <c r="AJ14" s="136">
        <f t="shared" si="17"/>
        <v>4</v>
      </c>
      <c r="AK14" s="91">
        <v>0.22</v>
      </c>
      <c r="AL14" s="136">
        <f t="shared" si="18"/>
        <v>4</v>
      </c>
      <c r="AM14" s="90" t="s">
        <v>126</v>
      </c>
      <c r="AN14" s="136">
        <f t="shared" si="19"/>
        <v>2</v>
      </c>
      <c r="AO14" s="141">
        <f t="shared" si="20"/>
        <v>2</v>
      </c>
      <c r="AP14" s="144">
        <f t="shared" si="21"/>
        <v>0.66</v>
      </c>
      <c r="AQ14" s="82">
        <f t="shared" si="22"/>
        <v>2</v>
      </c>
      <c r="AR14" s="161">
        <f t="shared" si="23"/>
        <v>0.75</v>
      </c>
      <c r="AS14" s="137">
        <f t="shared" si="24"/>
        <v>1</v>
      </c>
      <c r="AT14" s="102">
        <f t="shared" si="3"/>
        <v>3</v>
      </c>
      <c r="AU14" s="116" t="str">
        <f t="shared" si="25"/>
        <v>low</v>
      </c>
    </row>
    <row r="15" spans="1:47">
      <c r="A15" s="184"/>
      <c r="B15" s="187"/>
      <c r="C15" s="106" t="s">
        <v>31</v>
      </c>
      <c r="D15" s="45">
        <v>4</v>
      </c>
      <c r="E15" s="45">
        <v>0.66</v>
      </c>
      <c r="F15" s="14">
        <v>1629</v>
      </c>
      <c r="G15" s="43">
        <v>362</v>
      </c>
      <c r="H15" s="15">
        <v>30</v>
      </c>
      <c r="I15" s="14">
        <v>62</v>
      </c>
      <c r="J15" s="31">
        <f t="shared" si="0"/>
        <v>3.8060159607120933E-2</v>
      </c>
      <c r="K15" s="63">
        <f t="shared" si="1"/>
        <v>1</v>
      </c>
      <c r="L15" s="78">
        <v>1</v>
      </c>
      <c r="M15" s="31">
        <f t="shared" si="26"/>
        <v>3.3333333333333333E-2</v>
      </c>
      <c r="N15" s="70">
        <f t="shared" si="4"/>
        <v>1</v>
      </c>
      <c r="O15" s="79">
        <v>2</v>
      </c>
      <c r="P15" s="31">
        <f t="shared" si="5"/>
        <v>6.6666666666666666E-2</v>
      </c>
      <c r="Q15" s="70">
        <f t="shared" si="6"/>
        <v>2</v>
      </c>
      <c r="R15" s="100">
        <v>23</v>
      </c>
      <c r="S15" s="80">
        <f t="shared" si="7"/>
        <v>0.37096774193548387</v>
      </c>
      <c r="T15" s="70">
        <f t="shared" si="8"/>
        <v>4</v>
      </c>
      <c r="U15" s="100">
        <v>1</v>
      </c>
      <c r="V15" s="80">
        <f t="shared" si="9"/>
        <v>1.6129032258064516E-2</v>
      </c>
      <c r="W15" s="70">
        <f t="shared" si="10"/>
        <v>1</v>
      </c>
      <c r="X15" s="79">
        <v>1</v>
      </c>
      <c r="Y15" s="31">
        <f t="shared" si="11"/>
        <v>3.3333333333333333E-2</v>
      </c>
      <c r="Z15" s="70">
        <f t="shared" si="12"/>
        <v>1</v>
      </c>
      <c r="AA15" s="100">
        <v>1</v>
      </c>
      <c r="AB15" s="80">
        <f t="shared" si="2"/>
        <v>1.6129032258064516E-2</v>
      </c>
      <c r="AC15" s="70">
        <f t="shared" si="13"/>
        <v>1</v>
      </c>
      <c r="AD15" s="135">
        <f t="shared" si="14"/>
        <v>2</v>
      </c>
      <c r="AE15" s="80">
        <v>1.6129032258064516E-2</v>
      </c>
      <c r="AF15" s="136">
        <f t="shared" si="15"/>
        <v>1</v>
      </c>
      <c r="AG15" s="91">
        <v>0.62</v>
      </c>
      <c r="AH15" s="136">
        <f t="shared" si="16"/>
        <v>4</v>
      </c>
      <c r="AI15" s="91">
        <v>0.3</v>
      </c>
      <c r="AJ15" s="136">
        <f t="shared" si="17"/>
        <v>4</v>
      </c>
      <c r="AK15" s="91">
        <v>0.23</v>
      </c>
      <c r="AL15" s="136">
        <f t="shared" si="18"/>
        <v>4</v>
      </c>
      <c r="AM15" s="90" t="s">
        <v>123</v>
      </c>
      <c r="AN15" s="136">
        <f t="shared" si="19"/>
        <v>1</v>
      </c>
      <c r="AO15" s="141">
        <f t="shared" si="20"/>
        <v>2</v>
      </c>
      <c r="AP15" s="144">
        <f t="shared" si="21"/>
        <v>0.66</v>
      </c>
      <c r="AQ15" s="82">
        <f t="shared" si="22"/>
        <v>1</v>
      </c>
      <c r="AR15" s="161">
        <f t="shared" si="23"/>
        <v>0.5</v>
      </c>
      <c r="AS15" s="137">
        <f t="shared" si="24"/>
        <v>1</v>
      </c>
      <c r="AT15" s="102">
        <f t="shared" si="3"/>
        <v>4</v>
      </c>
      <c r="AU15" s="116" t="str">
        <f t="shared" si="25"/>
        <v>low</v>
      </c>
    </row>
    <row r="16" spans="1:47">
      <c r="A16" s="184"/>
      <c r="B16" s="188"/>
      <c r="C16" s="106" t="s">
        <v>32</v>
      </c>
      <c r="D16" s="45">
        <v>5</v>
      </c>
      <c r="E16" s="45">
        <v>1</v>
      </c>
      <c r="F16" s="14">
        <v>1629</v>
      </c>
      <c r="G16" s="43">
        <v>362</v>
      </c>
      <c r="H16" s="15">
        <v>40</v>
      </c>
      <c r="I16" s="14">
        <v>207</v>
      </c>
      <c r="J16" s="31">
        <f t="shared" si="0"/>
        <v>0.1270718232044199</v>
      </c>
      <c r="K16" s="63">
        <f t="shared" si="1"/>
        <v>3</v>
      </c>
      <c r="L16" s="78">
        <v>34</v>
      </c>
      <c r="M16" s="31">
        <f t="shared" si="26"/>
        <v>0.85</v>
      </c>
      <c r="N16" s="70">
        <f t="shared" si="4"/>
        <v>4</v>
      </c>
      <c r="O16" s="79">
        <v>11</v>
      </c>
      <c r="P16" s="31">
        <f t="shared" si="5"/>
        <v>0.27500000000000002</v>
      </c>
      <c r="Q16" s="70">
        <f t="shared" si="6"/>
        <v>4</v>
      </c>
      <c r="R16" s="100">
        <v>105</v>
      </c>
      <c r="S16" s="80">
        <f t="shared" si="7"/>
        <v>0.50724637681159424</v>
      </c>
      <c r="T16" s="70">
        <f t="shared" si="8"/>
        <v>4</v>
      </c>
      <c r="U16" s="100">
        <v>20</v>
      </c>
      <c r="V16" s="80">
        <f t="shared" si="9"/>
        <v>9.6618357487922704E-2</v>
      </c>
      <c r="W16" s="70">
        <f t="shared" si="10"/>
        <v>2</v>
      </c>
      <c r="X16" s="79">
        <v>15</v>
      </c>
      <c r="Y16" s="31">
        <f t="shared" si="11"/>
        <v>0.375</v>
      </c>
      <c r="Z16" s="70">
        <f t="shared" si="12"/>
        <v>4</v>
      </c>
      <c r="AA16" s="100">
        <v>10</v>
      </c>
      <c r="AB16" s="80">
        <f t="shared" si="2"/>
        <v>4.8309178743961352E-2</v>
      </c>
      <c r="AC16" s="70">
        <f t="shared" si="13"/>
        <v>1</v>
      </c>
      <c r="AD16" s="135">
        <f t="shared" si="14"/>
        <v>4</v>
      </c>
      <c r="AE16" s="80">
        <v>4.8309178743961352E-2</v>
      </c>
      <c r="AF16" s="136">
        <f t="shared" si="15"/>
        <v>1</v>
      </c>
      <c r="AG16" s="91">
        <v>0.03</v>
      </c>
      <c r="AH16" s="136">
        <f t="shared" si="16"/>
        <v>1</v>
      </c>
      <c r="AI16" s="91">
        <v>0.5</v>
      </c>
      <c r="AJ16" s="136">
        <f t="shared" si="17"/>
        <v>4</v>
      </c>
      <c r="AK16" s="91">
        <v>0.24</v>
      </c>
      <c r="AL16" s="136">
        <f t="shared" si="18"/>
        <v>4</v>
      </c>
      <c r="AM16" s="90" t="s">
        <v>127</v>
      </c>
      <c r="AN16" s="136">
        <f t="shared" si="19"/>
        <v>3</v>
      </c>
      <c r="AO16" s="141">
        <f t="shared" si="20"/>
        <v>2</v>
      </c>
      <c r="AP16" s="144">
        <f t="shared" si="21"/>
        <v>3</v>
      </c>
      <c r="AQ16" s="82">
        <f t="shared" si="22"/>
        <v>2</v>
      </c>
      <c r="AR16" s="161">
        <f t="shared" si="23"/>
        <v>0.75</v>
      </c>
      <c r="AS16" s="137">
        <f t="shared" si="24"/>
        <v>3</v>
      </c>
      <c r="AT16" s="102">
        <f t="shared" si="3"/>
        <v>15</v>
      </c>
      <c r="AU16" s="116" t="str">
        <f t="shared" si="25"/>
        <v>high</v>
      </c>
    </row>
    <row r="17" spans="1:47">
      <c r="A17" s="186">
        <v>4</v>
      </c>
      <c r="B17" s="184" t="s">
        <v>36</v>
      </c>
      <c r="C17" s="106" t="s">
        <v>34</v>
      </c>
      <c r="D17" s="45">
        <v>3</v>
      </c>
      <c r="E17" s="45">
        <v>0.33</v>
      </c>
      <c r="F17" s="14">
        <v>2562</v>
      </c>
      <c r="G17" s="43">
        <v>569.33333333333337</v>
      </c>
      <c r="H17" s="15">
        <v>44</v>
      </c>
      <c r="I17" s="14">
        <v>114</v>
      </c>
      <c r="J17" s="31">
        <f t="shared" si="0"/>
        <v>4.449648711943794E-2</v>
      </c>
      <c r="K17" s="63">
        <f t="shared" si="1"/>
        <v>1</v>
      </c>
      <c r="L17" s="78">
        <v>4</v>
      </c>
      <c r="M17" s="31">
        <f t="shared" si="26"/>
        <v>9.0909090909090912E-2</v>
      </c>
      <c r="N17" s="70">
        <f t="shared" si="4"/>
        <v>2</v>
      </c>
      <c r="O17" s="79">
        <v>12</v>
      </c>
      <c r="P17" s="31">
        <f t="shared" si="5"/>
        <v>0.27272727272727271</v>
      </c>
      <c r="Q17" s="70">
        <f t="shared" si="6"/>
        <v>4</v>
      </c>
      <c r="R17" s="100">
        <v>20</v>
      </c>
      <c r="S17" s="80">
        <f t="shared" si="7"/>
        <v>0.17543859649122806</v>
      </c>
      <c r="T17" s="70">
        <f t="shared" si="8"/>
        <v>3</v>
      </c>
      <c r="U17" s="100">
        <v>1</v>
      </c>
      <c r="V17" s="80">
        <f t="shared" si="9"/>
        <v>8.771929824561403E-3</v>
      </c>
      <c r="W17" s="70">
        <f t="shared" si="10"/>
        <v>1</v>
      </c>
      <c r="X17" s="79">
        <v>12</v>
      </c>
      <c r="Y17" s="31">
        <f t="shared" si="11"/>
        <v>0.27272727272727271</v>
      </c>
      <c r="Z17" s="70">
        <f t="shared" si="12"/>
        <v>4</v>
      </c>
      <c r="AA17" s="100">
        <v>1</v>
      </c>
      <c r="AB17" s="80">
        <f t="shared" si="2"/>
        <v>8.771929824561403E-3</v>
      </c>
      <c r="AC17" s="70">
        <f t="shared" si="13"/>
        <v>1</v>
      </c>
      <c r="AD17" s="135">
        <f t="shared" si="14"/>
        <v>3</v>
      </c>
      <c r="AE17" s="80">
        <v>8.771929824561403E-3</v>
      </c>
      <c r="AF17" s="136">
        <f t="shared" si="15"/>
        <v>1</v>
      </c>
      <c r="AG17" s="91">
        <v>0.25</v>
      </c>
      <c r="AH17" s="136">
        <f t="shared" si="16"/>
        <v>4</v>
      </c>
      <c r="AI17" s="91">
        <v>0.48</v>
      </c>
      <c r="AJ17" s="136">
        <f t="shared" si="17"/>
        <v>4</v>
      </c>
      <c r="AK17" s="91">
        <v>0.24</v>
      </c>
      <c r="AL17" s="136">
        <f t="shared" si="18"/>
        <v>4</v>
      </c>
      <c r="AM17" s="90" t="s">
        <v>123</v>
      </c>
      <c r="AN17" s="136">
        <f t="shared" si="19"/>
        <v>1</v>
      </c>
      <c r="AO17" s="141">
        <f t="shared" si="20"/>
        <v>2</v>
      </c>
      <c r="AP17" s="144">
        <f t="shared" si="21"/>
        <v>0.33</v>
      </c>
      <c r="AQ17" s="82">
        <f t="shared" si="22"/>
        <v>1.5</v>
      </c>
      <c r="AR17" s="161">
        <f t="shared" si="23"/>
        <v>0.75</v>
      </c>
      <c r="AS17" s="137">
        <f t="shared" si="24"/>
        <v>1</v>
      </c>
      <c r="AT17" s="102">
        <f t="shared" si="3"/>
        <v>3</v>
      </c>
      <c r="AU17" s="116" t="str">
        <f t="shared" si="25"/>
        <v>low</v>
      </c>
    </row>
    <row r="18" spans="1:47">
      <c r="A18" s="187"/>
      <c r="B18" s="184"/>
      <c r="C18" s="106" t="s">
        <v>31</v>
      </c>
      <c r="D18" s="45">
        <v>4</v>
      </c>
      <c r="E18" s="45">
        <v>0.66</v>
      </c>
      <c r="F18" s="14">
        <v>2562</v>
      </c>
      <c r="G18" s="43">
        <v>569.33333333333337</v>
      </c>
      <c r="H18" s="15">
        <v>41</v>
      </c>
      <c r="I18" s="14">
        <v>212</v>
      </c>
      <c r="J18" s="31">
        <f t="shared" si="0"/>
        <v>8.2747853239656513E-2</v>
      </c>
      <c r="K18" s="63">
        <f t="shared" si="1"/>
        <v>2</v>
      </c>
      <c r="L18" s="78">
        <v>25</v>
      </c>
      <c r="M18" s="31">
        <f t="shared" si="26"/>
        <v>0.6097560975609756</v>
      </c>
      <c r="N18" s="70">
        <f t="shared" si="4"/>
        <v>4</v>
      </c>
      <c r="O18" s="79">
        <v>10</v>
      </c>
      <c r="P18" s="31">
        <f t="shared" si="5"/>
        <v>0.24390243902439024</v>
      </c>
      <c r="Q18" s="70">
        <f t="shared" si="6"/>
        <v>4</v>
      </c>
      <c r="R18" s="100">
        <v>100</v>
      </c>
      <c r="S18" s="80">
        <f t="shared" si="7"/>
        <v>0.47169811320754718</v>
      </c>
      <c r="T18" s="70">
        <f t="shared" si="8"/>
        <v>4</v>
      </c>
      <c r="U18" s="100">
        <v>25</v>
      </c>
      <c r="V18" s="80">
        <f t="shared" si="9"/>
        <v>0.11792452830188679</v>
      </c>
      <c r="W18" s="70">
        <f t="shared" si="10"/>
        <v>3</v>
      </c>
      <c r="X18" s="79">
        <v>13</v>
      </c>
      <c r="Y18" s="31">
        <f t="shared" si="11"/>
        <v>0.31707317073170732</v>
      </c>
      <c r="Z18" s="70">
        <f t="shared" si="12"/>
        <v>4</v>
      </c>
      <c r="AA18" s="100">
        <v>18</v>
      </c>
      <c r="AB18" s="80">
        <f t="shared" si="2"/>
        <v>8.4905660377358486E-2</v>
      </c>
      <c r="AC18" s="70">
        <f t="shared" si="13"/>
        <v>2</v>
      </c>
      <c r="AD18" s="135">
        <f t="shared" si="14"/>
        <v>4</v>
      </c>
      <c r="AE18" s="80">
        <v>8.4905660377358486E-2</v>
      </c>
      <c r="AF18" s="136">
        <f t="shared" si="15"/>
        <v>2</v>
      </c>
      <c r="AG18" s="91">
        <v>0.04</v>
      </c>
      <c r="AH18" s="136">
        <f t="shared" si="16"/>
        <v>1</v>
      </c>
      <c r="AI18" s="91">
        <v>0.54</v>
      </c>
      <c r="AJ18" s="136">
        <f t="shared" si="17"/>
        <v>4</v>
      </c>
      <c r="AK18" s="91">
        <v>0.25</v>
      </c>
      <c r="AL18" s="136">
        <f t="shared" si="18"/>
        <v>4</v>
      </c>
      <c r="AM18" s="90" t="s">
        <v>123</v>
      </c>
      <c r="AN18" s="136">
        <f t="shared" si="19"/>
        <v>1</v>
      </c>
      <c r="AO18" s="141">
        <f t="shared" si="20"/>
        <v>2</v>
      </c>
      <c r="AP18" s="144">
        <f t="shared" si="21"/>
        <v>1.32</v>
      </c>
      <c r="AQ18" s="82">
        <f t="shared" si="22"/>
        <v>2</v>
      </c>
      <c r="AR18" s="161">
        <f t="shared" si="23"/>
        <v>0.75</v>
      </c>
      <c r="AS18" s="137">
        <f t="shared" si="24"/>
        <v>1</v>
      </c>
      <c r="AT18" s="102">
        <f t="shared" si="3"/>
        <v>4</v>
      </c>
      <c r="AU18" s="116" t="str">
        <f t="shared" si="25"/>
        <v>low</v>
      </c>
    </row>
    <row r="19" spans="1:47">
      <c r="A19" s="188"/>
      <c r="B19" s="184"/>
      <c r="C19" s="106" t="s">
        <v>32</v>
      </c>
      <c r="D19" s="45">
        <v>5</v>
      </c>
      <c r="E19" s="45">
        <v>1</v>
      </c>
      <c r="F19" s="14">
        <v>2562</v>
      </c>
      <c r="G19" s="43">
        <v>569.33333333333337</v>
      </c>
      <c r="H19" s="15">
        <v>63</v>
      </c>
      <c r="I19" s="14">
        <v>312</v>
      </c>
      <c r="J19" s="31">
        <f t="shared" si="0"/>
        <v>0.12177985948477751</v>
      </c>
      <c r="K19" s="63">
        <f t="shared" si="1"/>
        <v>3</v>
      </c>
      <c r="L19" s="78">
        <v>5</v>
      </c>
      <c r="M19" s="31">
        <f t="shared" si="26"/>
        <v>7.9365079365079361E-2</v>
      </c>
      <c r="N19" s="70">
        <f t="shared" si="4"/>
        <v>2</v>
      </c>
      <c r="O19" s="79">
        <v>15</v>
      </c>
      <c r="P19" s="31">
        <f t="shared" si="5"/>
        <v>0.23809523809523808</v>
      </c>
      <c r="Q19" s="70">
        <f t="shared" si="6"/>
        <v>4</v>
      </c>
      <c r="R19" s="100">
        <v>150</v>
      </c>
      <c r="S19" s="80">
        <f t="shared" si="7"/>
        <v>0.48076923076923078</v>
      </c>
      <c r="T19" s="70">
        <f t="shared" si="8"/>
        <v>4</v>
      </c>
      <c r="U19" s="100">
        <v>28</v>
      </c>
      <c r="V19" s="80">
        <f t="shared" si="9"/>
        <v>8.9743589743589744E-2</v>
      </c>
      <c r="W19" s="70">
        <f t="shared" si="10"/>
        <v>2</v>
      </c>
      <c r="X19" s="79">
        <v>18</v>
      </c>
      <c r="Y19" s="31">
        <f t="shared" si="11"/>
        <v>0.2857142857142857</v>
      </c>
      <c r="Z19" s="70">
        <f t="shared" si="12"/>
        <v>4</v>
      </c>
      <c r="AA19" s="100">
        <v>11</v>
      </c>
      <c r="AB19" s="80">
        <f t="shared" si="2"/>
        <v>3.5256410256410256E-2</v>
      </c>
      <c r="AC19" s="70">
        <f t="shared" si="13"/>
        <v>1</v>
      </c>
      <c r="AD19" s="135">
        <f t="shared" si="14"/>
        <v>3</v>
      </c>
      <c r="AE19" s="80">
        <v>3.5256410256410256E-2</v>
      </c>
      <c r="AF19" s="136">
        <f t="shared" si="15"/>
        <v>1</v>
      </c>
      <c r="AG19" s="91">
        <v>0.05</v>
      </c>
      <c r="AH19" s="136">
        <f t="shared" si="16"/>
        <v>1</v>
      </c>
      <c r="AI19" s="91">
        <v>0.81</v>
      </c>
      <c r="AJ19" s="136">
        <f t="shared" si="17"/>
        <v>4</v>
      </c>
      <c r="AK19" s="91">
        <v>0.2</v>
      </c>
      <c r="AL19" s="136">
        <f t="shared" si="18"/>
        <v>4</v>
      </c>
      <c r="AM19" s="90" t="s">
        <v>123</v>
      </c>
      <c r="AN19" s="136">
        <f t="shared" si="19"/>
        <v>1</v>
      </c>
      <c r="AO19" s="141">
        <f t="shared" si="20"/>
        <v>2</v>
      </c>
      <c r="AP19" s="144">
        <f t="shared" si="21"/>
        <v>3</v>
      </c>
      <c r="AQ19" s="82">
        <f t="shared" si="22"/>
        <v>1.5</v>
      </c>
      <c r="AR19" s="161">
        <f t="shared" si="23"/>
        <v>0.75</v>
      </c>
      <c r="AS19" s="137">
        <f t="shared" si="24"/>
        <v>3</v>
      </c>
      <c r="AT19" s="102">
        <f t="shared" si="3"/>
        <v>15</v>
      </c>
      <c r="AU19" s="116" t="str">
        <f t="shared" si="25"/>
        <v>high</v>
      </c>
    </row>
    <row r="20" spans="1:47">
      <c r="A20" s="186"/>
      <c r="B20" s="186"/>
      <c r="C20" s="106"/>
      <c r="D20" s="64"/>
      <c r="E20" s="45"/>
      <c r="F20" s="92"/>
      <c r="G20" s="92"/>
      <c r="H20" s="92"/>
      <c r="I20" s="92"/>
      <c r="J20" s="41"/>
      <c r="K20" s="67"/>
      <c r="L20" s="92"/>
      <c r="M20" s="41"/>
      <c r="N20" s="71"/>
      <c r="O20" s="92"/>
      <c r="P20" s="41"/>
      <c r="Q20" s="71"/>
      <c r="R20" s="92"/>
      <c r="S20" s="41"/>
      <c r="T20" s="71"/>
      <c r="U20" s="92"/>
      <c r="V20" s="41"/>
      <c r="W20" s="71"/>
      <c r="X20" s="92"/>
      <c r="Y20" s="41"/>
      <c r="Z20" s="71"/>
      <c r="AA20" s="92"/>
      <c r="AB20" s="41"/>
      <c r="AC20" s="71"/>
      <c r="AD20" s="147"/>
      <c r="AE20" s="41"/>
      <c r="AF20" s="86"/>
      <c r="AG20" s="91"/>
      <c r="AH20" s="86"/>
      <c r="AI20" s="91"/>
      <c r="AJ20" s="86"/>
      <c r="AK20" s="91"/>
      <c r="AL20" s="86"/>
      <c r="AM20" s="52"/>
      <c r="AN20" s="86"/>
      <c r="AO20" s="142"/>
      <c r="AP20" s="145"/>
      <c r="AQ20" s="153"/>
      <c r="AR20" s="140"/>
      <c r="AS20" s="83"/>
      <c r="AT20" s="84"/>
      <c r="AU20" s="14"/>
    </row>
    <row r="21" spans="1:47">
      <c r="A21" s="187"/>
      <c r="B21" s="187"/>
      <c r="C21" s="106"/>
      <c r="D21" s="64"/>
      <c r="E21" s="45"/>
      <c r="F21" s="92"/>
      <c r="G21" s="92"/>
      <c r="H21" s="92"/>
      <c r="I21" s="92"/>
      <c r="J21" s="41"/>
      <c r="K21" s="67"/>
      <c r="L21" s="92"/>
      <c r="M21" s="41"/>
      <c r="N21" s="71"/>
      <c r="O21" s="92"/>
      <c r="P21" s="41"/>
      <c r="Q21" s="71"/>
      <c r="R21" s="92"/>
      <c r="S21" s="41"/>
      <c r="T21" s="71"/>
      <c r="U21" s="92"/>
      <c r="V21" s="41"/>
      <c r="W21" s="71"/>
      <c r="X21" s="92"/>
      <c r="Y21" s="41"/>
      <c r="Z21" s="71"/>
      <c r="AA21" s="92"/>
      <c r="AB21" s="41"/>
      <c r="AC21" s="71"/>
      <c r="AD21" s="147"/>
      <c r="AE21" s="41"/>
      <c r="AF21" s="86"/>
      <c r="AG21" s="91"/>
      <c r="AH21" s="86"/>
      <c r="AI21" s="91"/>
      <c r="AJ21" s="86"/>
      <c r="AK21" s="91"/>
      <c r="AL21" s="86"/>
      <c r="AM21" s="52"/>
      <c r="AN21" s="86"/>
      <c r="AO21" s="142"/>
      <c r="AP21" s="145"/>
      <c r="AQ21" s="153"/>
      <c r="AR21" s="140"/>
      <c r="AS21" s="83"/>
      <c r="AT21" s="84"/>
      <c r="AU21" s="14"/>
    </row>
    <row r="22" spans="1:47">
      <c r="A22" s="188"/>
      <c r="B22" s="188"/>
      <c r="C22" s="106"/>
      <c r="D22" s="64"/>
      <c r="E22" s="45"/>
      <c r="F22" s="92"/>
      <c r="G22" s="92"/>
      <c r="H22" s="92"/>
      <c r="I22" s="92"/>
      <c r="J22" s="41"/>
      <c r="K22" s="67"/>
      <c r="L22" s="92"/>
      <c r="M22" s="41"/>
      <c r="N22" s="71"/>
      <c r="O22" s="92"/>
      <c r="P22" s="41"/>
      <c r="Q22" s="71"/>
      <c r="R22" s="92"/>
      <c r="S22" s="41"/>
      <c r="T22" s="71"/>
      <c r="U22" s="92"/>
      <c r="V22" s="41"/>
      <c r="W22" s="71"/>
      <c r="X22" s="92"/>
      <c r="Y22" s="41"/>
      <c r="Z22" s="71"/>
      <c r="AA22" s="92"/>
      <c r="AB22" s="41"/>
      <c r="AC22" s="71"/>
      <c r="AD22" s="147"/>
      <c r="AE22" s="41"/>
      <c r="AF22" s="86"/>
      <c r="AG22" s="91"/>
      <c r="AH22" s="86"/>
      <c r="AI22" s="91"/>
      <c r="AJ22" s="86"/>
      <c r="AK22" s="91"/>
      <c r="AL22" s="86"/>
      <c r="AM22" s="52"/>
      <c r="AN22" s="86"/>
      <c r="AO22" s="142"/>
      <c r="AP22" s="145"/>
      <c r="AQ22" s="153"/>
      <c r="AR22" s="140"/>
      <c r="AS22" s="83"/>
      <c r="AT22" s="84"/>
      <c r="AU22" s="14"/>
    </row>
    <row r="23" spans="1:47">
      <c r="A23" s="183"/>
      <c r="B23" s="183"/>
      <c r="C23" s="106"/>
      <c r="D23" s="64"/>
      <c r="E23" s="45"/>
      <c r="F23" s="92"/>
      <c r="G23" s="92"/>
      <c r="H23" s="92"/>
      <c r="I23" s="92"/>
      <c r="J23" s="41"/>
      <c r="K23" s="67"/>
      <c r="L23" s="92"/>
      <c r="M23" s="41"/>
      <c r="N23" s="71"/>
      <c r="O23" s="92"/>
      <c r="P23" s="41"/>
      <c r="Q23" s="71"/>
      <c r="R23" s="92"/>
      <c r="S23" s="41"/>
      <c r="T23" s="71"/>
      <c r="U23" s="92"/>
      <c r="V23" s="41"/>
      <c r="W23" s="71"/>
      <c r="X23" s="92"/>
      <c r="Y23" s="41"/>
      <c r="Z23" s="71"/>
      <c r="AA23" s="92"/>
      <c r="AB23" s="41"/>
      <c r="AC23" s="71"/>
      <c r="AD23" s="147"/>
      <c r="AE23" s="41"/>
      <c r="AF23" s="86"/>
      <c r="AG23" s="91"/>
      <c r="AH23" s="86"/>
      <c r="AI23" s="91"/>
      <c r="AJ23" s="86"/>
      <c r="AK23" s="91"/>
      <c r="AL23" s="86"/>
      <c r="AM23" s="52"/>
      <c r="AN23" s="86"/>
      <c r="AO23" s="142"/>
      <c r="AP23" s="145"/>
      <c r="AQ23" s="153"/>
      <c r="AR23" s="140"/>
      <c r="AS23" s="83"/>
      <c r="AT23" s="84"/>
      <c r="AU23" s="14"/>
    </row>
    <row r="24" spans="1:47">
      <c r="A24" s="183"/>
      <c r="B24" s="183"/>
      <c r="C24" s="106"/>
      <c r="D24" s="64"/>
      <c r="E24" s="45"/>
      <c r="F24" s="92"/>
      <c r="G24" s="92"/>
      <c r="H24" s="92"/>
      <c r="I24" s="93"/>
      <c r="J24" s="41"/>
      <c r="K24" s="67"/>
      <c r="L24" s="93"/>
      <c r="M24" s="41"/>
      <c r="N24" s="71"/>
      <c r="O24" s="93"/>
      <c r="P24" s="41"/>
      <c r="Q24" s="71"/>
      <c r="R24" s="93"/>
      <c r="S24" s="41"/>
      <c r="T24" s="71"/>
      <c r="U24" s="93"/>
      <c r="V24" s="41"/>
      <c r="W24" s="71"/>
      <c r="X24" s="93"/>
      <c r="Y24" s="41"/>
      <c r="Z24" s="71"/>
      <c r="AA24" s="93"/>
      <c r="AB24" s="41"/>
      <c r="AC24" s="71"/>
      <c r="AD24" s="147"/>
      <c r="AE24" s="41"/>
      <c r="AF24" s="86"/>
      <c r="AG24" s="91"/>
      <c r="AH24" s="86"/>
      <c r="AI24" s="91"/>
      <c r="AJ24" s="86"/>
      <c r="AK24" s="91"/>
      <c r="AL24" s="86"/>
      <c r="AM24" s="52"/>
      <c r="AN24" s="86"/>
      <c r="AO24" s="142"/>
      <c r="AP24" s="145"/>
      <c r="AQ24" s="153"/>
      <c r="AR24" s="140"/>
      <c r="AS24" s="83"/>
      <c r="AT24" s="84"/>
      <c r="AU24" s="14"/>
    </row>
    <row r="25" spans="1:47">
      <c r="A25" s="183"/>
      <c r="B25" s="183"/>
      <c r="C25" s="106"/>
      <c r="D25" s="64"/>
      <c r="E25" s="45"/>
      <c r="F25" s="92"/>
      <c r="G25" s="92"/>
      <c r="H25" s="92"/>
      <c r="I25" s="92"/>
      <c r="J25" s="41"/>
      <c r="K25" s="67"/>
      <c r="L25" s="92"/>
      <c r="M25" s="41"/>
      <c r="N25" s="71"/>
      <c r="O25" s="92"/>
      <c r="P25" s="41"/>
      <c r="Q25" s="71"/>
      <c r="R25" s="92"/>
      <c r="S25" s="41"/>
      <c r="T25" s="71"/>
      <c r="U25" s="92"/>
      <c r="V25" s="41"/>
      <c r="W25" s="71"/>
      <c r="X25" s="92"/>
      <c r="Y25" s="41"/>
      <c r="Z25" s="71"/>
      <c r="AA25" s="92"/>
      <c r="AB25" s="41"/>
      <c r="AC25" s="71"/>
      <c r="AD25" s="147"/>
      <c r="AE25" s="41"/>
      <c r="AF25" s="86"/>
      <c r="AG25" s="91"/>
      <c r="AH25" s="86"/>
      <c r="AI25" s="91"/>
      <c r="AJ25" s="86"/>
      <c r="AK25" s="91"/>
      <c r="AL25" s="86"/>
      <c r="AM25" s="52"/>
      <c r="AN25" s="86"/>
      <c r="AO25" s="142"/>
      <c r="AP25" s="145"/>
      <c r="AQ25" s="153"/>
      <c r="AR25" s="140"/>
      <c r="AS25" s="83"/>
      <c r="AT25" s="84"/>
      <c r="AU25" s="14"/>
    </row>
    <row r="26" spans="1:47">
      <c r="A26" s="183"/>
      <c r="B26" s="183"/>
      <c r="C26" s="106"/>
      <c r="D26" s="64"/>
      <c r="E26" s="45"/>
      <c r="F26" s="92"/>
      <c r="G26" s="92"/>
      <c r="H26" s="92"/>
      <c r="I26" s="92"/>
      <c r="J26" s="41"/>
      <c r="K26" s="67"/>
      <c r="L26" s="92"/>
      <c r="M26" s="41"/>
      <c r="N26" s="71"/>
      <c r="O26" s="92"/>
      <c r="P26" s="41"/>
      <c r="Q26" s="71"/>
      <c r="R26" s="92"/>
      <c r="S26" s="41"/>
      <c r="T26" s="71"/>
      <c r="U26" s="92"/>
      <c r="V26" s="41"/>
      <c r="W26" s="71"/>
      <c r="X26" s="92"/>
      <c r="Y26" s="41"/>
      <c r="Z26" s="71"/>
      <c r="AA26" s="92"/>
      <c r="AB26" s="41"/>
      <c r="AC26" s="71"/>
      <c r="AD26" s="147"/>
      <c r="AE26" s="41"/>
      <c r="AF26" s="86"/>
      <c r="AG26" s="91"/>
      <c r="AH26" s="86"/>
      <c r="AI26" s="91"/>
      <c r="AJ26" s="86"/>
      <c r="AK26" s="91"/>
      <c r="AL26" s="86"/>
      <c r="AM26" s="52"/>
      <c r="AN26" s="86"/>
      <c r="AO26" s="142"/>
      <c r="AP26" s="145"/>
      <c r="AQ26" s="153"/>
      <c r="AR26" s="140"/>
      <c r="AS26" s="83"/>
      <c r="AT26" s="84"/>
      <c r="AU26" s="14"/>
    </row>
    <row r="27" spans="1:47">
      <c r="A27" s="183"/>
      <c r="B27" s="183"/>
      <c r="C27" s="106"/>
      <c r="D27" s="64"/>
      <c r="E27" s="45"/>
      <c r="F27" s="92"/>
      <c r="G27" s="92"/>
      <c r="H27" s="92"/>
      <c r="I27" s="92"/>
      <c r="J27" s="41"/>
      <c r="K27" s="67"/>
      <c r="L27" s="92"/>
      <c r="M27" s="41"/>
      <c r="N27" s="71"/>
      <c r="O27" s="92"/>
      <c r="P27" s="41"/>
      <c r="Q27" s="71"/>
      <c r="R27" s="92"/>
      <c r="S27" s="41"/>
      <c r="T27" s="71"/>
      <c r="U27" s="92"/>
      <c r="V27" s="41"/>
      <c r="W27" s="71"/>
      <c r="X27" s="92"/>
      <c r="Y27" s="41"/>
      <c r="Z27" s="71"/>
      <c r="AA27" s="92"/>
      <c r="AB27" s="41"/>
      <c r="AC27" s="71"/>
      <c r="AD27" s="147"/>
      <c r="AE27" s="41"/>
      <c r="AF27" s="86"/>
      <c r="AG27" s="91"/>
      <c r="AH27" s="86"/>
      <c r="AI27" s="91"/>
      <c r="AJ27" s="86"/>
      <c r="AK27" s="91"/>
      <c r="AL27" s="86"/>
      <c r="AM27" s="52"/>
      <c r="AN27" s="86"/>
      <c r="AO27" s="142"/>
      <c r="AP27" s="145"/>
      <c r="AQ27" s="153"/>
      <c r="AR27" s="140"/>
      <c r="AS27" s="83"/>
      <c r="AT27" s="84"/>
      <c r="AU27" s="14"/>
    </row>
    <row r="28" spans="1:47">
      <c r="A28" s="183"/>
      <c r="B28" s="183"/>
      <c r="C28" s="106"/>
      <c r="D28" s="64"/>
      <c r="E28" s="45"/>
      <c r="F28" s="92"/>
      <c r="G28" s="92"/>
      <c r="H28" s="92"/>
      <c r="I28" s="92"/>
      <c r="J28" s="41"/>
      <c r="K28" s="67"/>
      <c r="L28" s="92"/>
      <c r="M28" s="41"/>
      <c r="N28" s="71"/>
      <c r="O28" s="92"/>
      <c r="P28" s="41"/>
      <c r="Q28" s="71"/>
      <c r="R28" s="92"/>
      <c r="S28" s="41"/>
      <c r="T28" s="71"/>
      <c r="U28" s="92"/>
      <c r="V28" s="41"/>
      <c r="W28" s="71"/>
      <c r="X28" s="92"/>
      <c r="Y28" s="41"/>
      <c r="Z28" s="71"/>
      <c r="AA28" s="92"/>
      <c r="AB28" s="41"/>
      <c r="AC28" s="71"/>
      <c r="AD28" s="147"/>
      <c r="AE28" s="41"/>
      <c r="AF28" s="86"/>
      <c r="AG28" s="91"/>
      <c r="AH28" s="86"/>
      <c r="AI28" s="91"/>
      <c r="AJ28" s="86"/>
      <c r="AK28" s="91"/>
      <c r="AL28" s="86"/>
      <c r="AM28" s="52"/>
      <c r="AN28" s="86"/>
      <c r="AO28" s="142"/>
      <c r="AP28" s="145"/>
      <c r="AQ28" s="153"/>
      <c r="AR28" s="140"/>
      <c r="AS28" s="83"/>
      <c r="AT28" s="84"/>
      <c r="AU28" s="14"/>
    </row>
    <row r="29" spans="1:47">
      <c r="A29" s="183"/>
      <c r="B29" s="183"/>
      <c r="C29" s="106"/>
      <c r="D29" s="65"/>
      <c r="E29" s="45"/>
      <c r="F29" s="94"/>
      <c r="G29" s="94"/>
      <c r="H29" s="95"/>
      <c r="I29" s="94"/>
      <c r="J29" s="41"/>
      <c r="K29" s="68"/>
      <c r="L29" s="94"/>
      <c r="M29" s="41"/>
      <c r="N29" s="72"/>
      <c r="O29" s="94"/>
      <c r="P29" s="41"/>
      <c r="Q29" s="72"/>
      <c r="R29" s="94"/>
      <c r="S29" s="41"/>
      <c r="T29" s="76"/>
      <c r="U29" s="94"/>
      <c r="V29" s="41"/>
      <c r="W29" s="76"/>
      <c r="X29" s="94"/>
      <c r="Y29" s="41"/>
      <c r="Z29" s="76"/>
      <c r="AA29" s="94"/>
      <c r="AB29" s="41"/>
      <c r="AC29" s="76"/>
      <c r="AD29" s="148"/>
      <c r="AE29" s="41"/>
      <c r="AF29" s="86"/>
      <c r="AG29" s="91"/>
      <c r="AH29" s="86"/>
      <c r="AI29" s="91"/>
      <c r="AJ29" s="86"/>
      <c r="AK29" s="91"/>
      <c r="AL29" s="86"/>
      <c r="AM29" s="52"/>
      <c r="AN29" s="86"/>
      <c r="AO29" s="142"/>
      <c r="AP29" s="145"/>
      <c r="AQ29" s="153"/>
      <c r="AR29" s="140"/>
      <c r="AS29" s="83"/>
      <c r="AT29" s="84"/>
      <c r="AU29" s="14"/>
    </row>
    <row r="30" spans="1:47">
      <c r="A30" s="183"/>
      <c r="B30" s="183"/>
      <c r="C30" s="106"/>
      <c r="D30" s="65"/>
      <c r="E30" s="45"/>
      <c r="F30" s="94"/>
      <c r="G30" s="94"/>
      <c r="H30" s="95"/>
      <c r="I30" s="94"/>
      <c r="J30" s="41"/>
      <c r="K30" s="68"/>
      <c r="L30" s="94"/>
      <c r="M30" s="41"/>
      <c r="N30" s="72"/>
      <c r="O30" s="94"/>
      <c r="P30" s="41"/>
      <c r="Q30" s="72"/>
      <c r="R30" s="94"/>
      <c r="S30" s="41"/>
      <c r="T30" s="76"/>
      <c r="U30" s="94"/>
      <c r="V30" s="41"/>
      <c r="W30" s="76"/>
      <c r="X30" s="94"/>
      <c r="Y30" s="41"/>
      <c r="Z30" s="76"/>
      <c r="AA30" s="94"/>
      <c r="AB30" s="41"/>
      <c r="AC30" s="76"/>
      <c r="AD30" s="148"/>
      <c r="AE30" s="41"/>
      <c r="AF30" s="86"/>
      <c r="AG30" s="91"/>
      <c r="AH30" s="86"/>
      <c r="AI30" s="91"/>
      <c r="AJ30" s="86"/>
      <c r="AK30" s="91"/>
      <c r="AL30" s="86"/>
      <c r="AM30" s="52"/>
      <c r="AN30" s="86"/>
      <c r="AO30" s="142"/>
      <c r="AP30" s="145"/>
      <c r="AQ30" s="153"/>
      <c r="AR30" s="140"/>
      <c r="AS30" s="83"/>
      <c r="AT30" s="84"/>
      <c r="AU30" s="14"/>
    </row>
    <row r="31" spans="1:47">
      <c r="A31" s="183"/>
      <c r="B31" s="183"/>
      <c r="C31" s="106"/>
      <c r="D31" s="65"/>
      <c r="E31" s="45"/>
      <c r="F31" s="94"/>
      <c r="G31" s="94"/>
      <c r="H31" s="95"/>
      <c r="I31" s="94"/>
      <c r="J31" s="41"/>
      <c r="K31" s="68"/>
      <c r="L31" s="94"/>
      <c r="M31" s="41"/>
      <c r="N31" s="72"/>
      <c r="O31" s="94"/>
      <c r="P31" s="41"/>
      <c r="Q31" s="76"/>
      <c r="R31" s="94"/>
      <c r="S31" s="41"/>
      <c r="T31" s="70"/>
      <c r="U31" s="94"/>
      <c r="V31" s="41"/>
      <c r="W31" s="70"/>
      <c r="X31" s="94"/>
      <c r="Y31" s="41"/>
      <c r="Z31" s="70"/>
      <c r="AA31" s="94"/>
      <c r="AB31" s="41"/>
      <c r="AC31" s="70"/>
      <c r="AD31" s="135"/>
      <c r="AE31" s="41"/>
      <c r="AF31" s="86"/>
      <c r="AG31" s="91"/>
      <c r="AH31" s="86"/>
      <c r="AI31" s="91"/>
      <c r="AJ31" s="86"/>
      <c r="AK31" s="91"/>
      <c r="AL31" s="86"/>
      <c r="AM31" s="52"/>
      <c r="AN31" s="86"/>
      <c r="AO31" s="142"/>
      <c r="AP31" s="145"/>
      <c r="AQ31" s="153"/>
      <c r="AR31" s="140"/>
      <c r="AS31" s="83"/>
      <c r="AT31" s="84"/>
      <c r="AU31" s="14"/>
    </row>
    <row r="32" spans="1:47">
      <c r="A32" s="183"/>
      <c r="B32" s="183"/>
      <c r="C32" s="106"/>
      <c r="D32" s="65"/>
      <c r="E32" s="45"/>
      <c r="F32" s="94"/>
      <c r="G32" s="94"/>
      <c r="H32" s="95"/>
      <c r="I32" s="94"/>
      <c r="J32" s="41"/>
      <c r="K32" s="68"/>
      <c r="L32" s="94"/>
      <c r="M32" s="41"/>
      <c r="N32" s="72"/>
      <c r="O32" s="94"/>
      <c r="P32" s="41"/>
      <c r="Q32" s="72"/>
      <c r="R32" s="94"/>
      <c r="S32" s="41"/>
      <c r="T32" s="72"/>
      <c r="U32" s="94"/>
      <c r="V32" s="41"/>
      <c r="W32" s="72"/>
      <c r="X32" s="94"/>
      <c r="Y32" s="41"/>
      <c r="Z32" s="72"/>
      <c r="AA32" s="94"/>
      <c r="AB32" s="41"/>
      <c r="AC32" s="72"/>
      <c r="AD32" s="149"/>
      <c r="AE32" s="41"/>
      <c r="AF32" s="86"/>
      <c r="AG32" s="91"/>
      <c r="AH32" s="86"/>
      <c r="AI32" s="91"/>
      <c r="AJ32" s="86"/>
      <c r="AK32" s="91"/>
      <c r="AL32" s="86"/>
      <c r="AM32" s="52"/>
      <c r="AN32" s="86"/>
      <c r="AO32" s="142"/>
      <c r="AP32" s="145"/>
      <c r="AQ32" s="153"/>
      <c r="AR32" s="140"/>
      <c r="AS32" s="83"/>
      <c r="AT32" s="84"/>
      <c r="AU32" s="14"/>
    </row>
    <row r="33" spans="1:47">
      <c r="A33" s="183"/>
      <c r="B33" s="183"/>
      <c r="C33" s="106"/>
      <c r="D33" s="64"/>
      <c r="E33" s="45"/>
      <c r="F33" s="94"/>
      <c r="G33" s="94"/>
      <c r="H33" s="96"/>
      <c r="I33" s="97"/>
      <c r="J33" s="41"/>
      <c r="K33" s="68"/>
      <c r="L33" s="97"/>
      <c r="M33" s="41"/>
      <c r="N33" s="72"/>
      <c r="O33" s="97"/>
      <c r="P33" s="41"/>
      <c r="Q33" s="72"/>
      <c r="R33" s="97"/>
      <c r="S33" s="41"/>
      <c r="T33" s="73"/>
      <c r="U33" s="97"/>
      <c r="V33" s="41"/>
      <c r="W33" s="73"/>
      <c r="X33" s="97"/>
      <c r="Y33" s="41"/>
      <c r="Z33" s="73"/>
      <c r="AA33" s="97"/>
      <c r="AB33" s="41"/>
      <c r="AC33" s="73"/>
      <c r="AD33" s="150"/>
      <c r="AE33" s="41"/>
      <c r="AF33" s="86"/>
      <c r="AG33" s="91"/>
      <c r="AH33" s="86"/>
      <c r="AI33" s="91"/>
      <c r="AJ33" s="86"/>
      <c r="AK33" s="91"/>
      <c r="AL33" s="86"/>
      <c r="AM33" s="52"/>
      <c r="AN33" s="86"/>
      <c r="AO33" s="142"/>
      <c r="AP33" s="145"/>
      <c r="AQ33" s="153"/>
      <c r="AR33" s="140"/>
      <c r="AS33" s="83"/>
      <c r="AT33" s="84"/>
      <c r="AU33" s="14"/>
    </row>
    <row r="34" spans="1:47">
      <c r="A34" s="183"/>
      <c r="B34" s="183"/>
      <c r="C34" s="106"/>
      <c r="D34" s="64"/>
      <c r="E34" s="45"/>
      <c r="F34" s="94"/>
      <c r="G34" s="94"/>
      <c r="H34" s="96"/>
      <c r="I34" s="97"/>
      <c r="J34" s="41"/>
      <c r="K34" s="68"/>
      <c r="L34" s="97"/>
      <c r="M34" s="41"/>
      <c r="N34" s="72"/>
      <c r="O34" s="97"/>
      <c r="P34" s="41"/>
      <c r="Q34" s="72"/>
      <c r="R34" s="97"/>
      <c r="S34" s="41"/>
      <c r="T34" s="73"/>
      <c r="U34" s="97"/>
      <c r="V34" s="41"/>
      <c r="W34" s="73"/>
      <c r="X34" s="97"/>
      <c r="Y34" s="41"/>
      <c r="Z34" s="73"/>
      <c r="AA34" s="97"/>
      <c r="AB34" s="41"/>
      <c r="AC34" s="73"/>
      <c r="AD34" s="150"/>
      <c r="AE34" s="41"/>
      <c r="AF34" s="86"/>
      <c r="AG34" s="91"/>
      <c r="AH34" s="86"/>
      <c r="AI34" s="91"/>
      <c r="AJ34" s="86"/>
      <c r="AK34" s="91"/>
      <c r="AL34" s="86"/>
      <c r="AM34" s="52"/>
      <c r="AN34" s="86"/>
      <c r="AO34" s="142"/>
      <c r="AP34" s="145"/>
      <c r="AQ34" s="153"/>
      <c r="AR34" s="140"/>
      <c r="AS34" s="83"/>
      <c r="AT34" s="84"/>
      <c r="AU34" s="14"/>
    </row>
    <row r="35" spans="1:47">
      <c r="A35" s="183"/>
      <c r="B35" s="183"/>
      <c r="C35" s="106"/>
      <c r="D35" s="64"/>
      <c r="E35" s="45"/>
      <c r="F35" s="97"/>
      <c r="G35" s="97"/>
      <c r="H35" s="96"/>
      <c r="I35" s="97"/>
      <c r="J35" s="41"/>
      <c r="K35" s="68"/>
      <c r="L35" s="97"/>
      <c r="M35" s="41"/>
      <c r="N35" s="73"/>
      <c r="O35" s="97"/>
      <c r="P35" s="41"/>
      <c r="Q35" s="74"/>
      <c r="R35" s="97"/>
      <c r="S35" s="41"/>
      <c r="T35" s="74"/>
      <c r="U35" s="97"/>
      <c r="V35" s="41"/>
      <c r="W35" s="74"/>
      <c r="X35" s="97"/>
      <c r="Y35" s="41"/>
      <c r="Z35" s="74"/>
      <c r="AA35" s="97"/>
      <c r="AB35" s="41"/>
      <c r="AC35" s="74"/>
      <c r="AD35" s="151"/>
      <c r="AE35" s="41"/>
      <c r="AF35" s="87"/>
      <c r="AG35" s="91"/>
      <c r="AH35" s="87"/>
      <c r="AI35" s="91"/>
      <c r="AJ35" s="87"/>
      <c r="AK35" s="91"/>
      <c r="AL35" s="87"/>
      <c r="AM35" s="14"/>
      <c r="AN35" s="87"/>
      <c r="AO35" s="143"/>
      <c r="AP35" s="146"/>
      <c r="AQ35" s="154"/>
      <c r="AR35" s="140"/>
      <c r="AS35" s="83"/>
      <c r="AT35" s="84"/>
      <c r="AU35" s="14"/>
    </row>
    <row r="36" spans="1:47">
      <c r="A36" s="183"/>
      <c r="B36" s="183"/>
      <c r="C36" s="106"/>
      <c r="D36" s="64"/>
      <c r="E36" s="45"/>
      <c r="F36" s="97"/>
      <c r="G36" s="97"/>
      <c r="H36" s="96"/>
      <c r="I36" s="97"/>
      <c r="J36" s="41"/>
      <c r="K36" s="68"/>
      <c r="L36" s="97"/>
      <c r="M36" s="41"/>
      <c r="N36" s="74"/>
      <c r="O36" s="97"/>
      <c r="P36" s="41"/>
      <c r="Q36" s="74"/>
      <c r="R36" s="97"/>
      <c r="S36" s="41"/>
      <c r="T36" s="74"/>
      <c r="U36" s="97"/>
      <c r="V36" s="41"/>
      <c r="W36" s="74"/>
      <c r="X36" s="97"/>
      <c r="Y36" s="41"/>
      <c r="Z36" s="74"/>
      <c r="AA36" s="97"/>
      <c r="AB36" s="41"/>
      <c r="AC36" s="74"/>
      <c r="AD36" s="151"/>
      <c r="AE36" s="41"/>
      <c r="AF36" s="87"/>
      <c r="AG36" s="91"/>
      <c r="AH36" s="87"/>
      <c r="AI36" s="91"/>
      <c r="AJ36" s="87"/>
      <c r="AK36" s="91"/>
      <c r="AL36" s="87"/>
      <c r="AM36" s="14"/>
      <c r="AN36" s="87"/>
      <c r="AO36" s="143"/>
      <c r="AP36" s="146"/>
      <c r="AQ36" s="154"/>
      <c r="AR36" s="140"/>
      <c r="AS36" s="83"/>
      <c r="AT36" s="84"/>
      <c r="AU36" s="14"/>
    </row>
    <row r="37" spans="1:47">
      <c r="A37" s="183"/>
      <c r="B37" s="183"/>
      <c r="C37" s="106"/>
      <c r="D37" s="64"/>
      <c r="E37" s="45"/>
      <c r="F37" s="97"/>
      <c r="G37" s="97"/>
      <c r="H37" s="96"/>
      <c r="I37" s="97"/>
      <c r="J37" s="41"/>
      <c r="K37" s="68"/>
      <c r="L37" s="97"/>
      <c r="M37" s="41"/>
      <c r="N37" s="74"/>
      <c r="O37" s="97"/>
      <c r="P37" s="41"/>
      <c r="Q37" s="74"/>
      <c r="R37" s="97"/>
      <c r="S37" s="41"/>
      <c r="T37" s="73"/>
      <c r="U37" s="97"/>
      <c r="V37" s="41"/>
      <c r="W37" s="73"/>
      <c r="X37" s="97"/>
      <c r="Y37" s="41"/>
      <c r="Z37" s="73"/>
      <c r="AA37" s="97"/>
      <c r="AB37" s="41"/>
      <c r="AC37" s="73"/>
      <c r="AD37" s="150"/>
      <c r="AE37" s="41"/>
      <c r="AF37" s="87"/>
      <c r="AG37" s="91"/>
      <c r="AH37" s="87"/>
      <c r="AI37" s="91"/>
      <c r="AJ37" s="87"/>
      <c r="AK37" s="91"/>
      <c r="AL37" s="87"/>
      <c r="AM37" s="14"/>
      <c r="AN37" s="87"/>
      <c r="AO37" s="143"/>
      <c r="AP37" s="146"/>
      <c r="AQ37" s="154"/>
      <c r="AR37" s="140"/>
      <c r="AS37" s="83"/>
      <c r="AT37" s="84"/>
      <c r="AU37" s="14"/>
    </row>
    <row r="38" spans="1:47">
      <c r="A38" s="183"/>
      <c r="B38" s="183"/>
      <c r="C38" s="106"/>
      <c r="D38" s="64"/>
      <c r="E38" s="45"/>
      <c r="F38" s="97"/>
      <c r="G38" s="97"/>
      <c r="H38" s="96"/>
      <c r="I38" s="97"/>
      <c r="J38" s="41"/>
      <c r="K38" s="68"/>
      <c r="L38" s="97"/>
      <c r="M38" s="41"/>
      <c r="N38" s="74"/>
      <c r="O38" s="97"/>
      <c r="P38" s="41"/>
      <c r="Q38" s="74"/>
      <c r="R38" s="97"/>
      <c r="S38" s="41"/>
      <c r="T38" s="73"/>
      <c r="U38" s="97"/>
      <c r="V38" s="41"/>
      <c r="W38" s="73"/>
      <c r="X38" s="97"/>
      <c r="Y38" s="41"/>
      <c r="Z38" s="73"/>
      <c r="AA38" s="97"/>
      <c r="AB38" s="41"/>
      <c r="AC38" s="73"/>
      <c r="AD38" s="150"/>
      <c r="AE38" s="41"/>
      <c r="AF38" s="87"/>
      <c r="AG38" s="91"/>
      <c r="AH38" s="87"/>
      <c r="AI38" s="91"/>
      <c r="AJ38" s="87"/>
      <c r="AK38" s="91"/>
      <c r="AL38" s="87"/>
      <c r="AM38" s="14"/>
      <c r="AN38" s="87"/>
      <c r="AO38" s="143"/>
      <c r="AP38" s="146"/>
      <c r="AQ38" s="154"/>
      <c r="AR38" s="140"/>
      <c r="AS38" s="83"/>
      <c r="AT38" s="84"/>
      <c r="AU38" s="14"/>
    </row>
    <row r="39" spans="1:47">
      <c r="A39" s="183"/>
      <c r="B39" s="183"/>
      <c r="C39" s="106"/>
      <c r="D39" s="64"/>
      <c r="E39" s="45"/>
      <c r="F39" s="97"/>
      <c r="G39" s="97"/>
      <c r="H39" s="96"/>
      <c r="I39" s="97"/>
      <c r="J39" s="41"/>
      <c r="K39" s="68"/>
      <c r="L39" s="97"/>
      <c r="M39" s="41"/>
      <c r="N39" s="74"/>
      <c r="O39" s="97"/>
      <c r="P39" s="41"/>
      <c r="Q39" s="74"/>
      <c r="R39" s="97"/>
      <c r="S39" s="41"/>
      <c r="T39" s="73"/>
      <c r="U39" s="97"/>
      <c r="V39" s="41"/>
      <c r="W39" s="73"/>
      <c r="X39" s="97"/>
      <c r="Y39" s="41"/>
      <c r="Z39" s="73"/>
      <c r="AA39" s="97"/>
      <c r="AB39" s="41"/>
      <c r="AC39" s="73"/>
      <c r="AD39" s="150"/>
      <c r="AE39" s="41"/>
      <c r="AF39" s="87"/>
      <c r="AG39" s="91"/>
      <c r="AH39" s="87"/>
      <c r="AI39" s="91"/>
      <c r="AJ39" s="87"/>
      <c r="AK39" s="91"/>
      <c r="AL39" s="87"/>
      <c r="AM39" s="14"/>
      <c r="AN39" s="87"/>
      <c r="AO39" s="143"/>
      <c r="AP39" s="146"/>
      <c r="AQ39" s="154"/>
      <c r="AR39" s="140"/>
      <c r="AS39" s="83"/>
      <c r="AT39" s="84"/>
      <c r="AU39" s="14"/>
    </row>
    <row r="40" spans="1:47">
      <c r="A40" s="183"/>
      <c r="B40" s="183"/>
      <c r="C40" s="107"/>
      <c r="D40" s="66"/>
      <c r="E40" s="139"/>
      <c r="F40" s="98"/>
      <c r="G40" s="98"/>
      <c r="H40" s="99"/>
      <c r="I40" s="98"/>
      <c r="J40" s="41"/>
      <c r="K40" s="69"/>
      <c r="L40" s="98"/>
      <c r="M40" s="41"/>
      <c r="N40" s="75"/>
      <c r="O40" s="98"/>
      <c r="P40" s="41"/>
      <c r="Q40" s="77"/>
      <c r="R40" s="98"/>
      <c r="S40" s="41"/>
      <c r="T40" s="75"/>
      <c r="U40" s="98"/>
      <c r="V40" s="41"/>
      <c r="W40" s="75"/>
      <c r="X40" s="98"/>
      <c r="Y40" s="41"/>
      <c r="Z40" s="75"/>
      <c r="AA40" s="98"/>
      <c r="AB40" s="41"/>
      <c r="AC40" s="75"/>
      <c r="AD40" s="152"/>
      <c r="AE40" s="41"/>
      <c r="AF40" s="87"/>
      <c r="AG40" s="91"/>
      <c r="AH40" s="87"/>
      <c r="AI40" s="91"/>
      <c r="AJ40" s="87"/>
      <c r="AK40" s="91"/>
      <c r="AL40" s="87"/>
      <c r="AM40" s="14"/>
      <c r="AN40" s="87"/>
      <c r="AO40" s="143"/>
      <c r="AP40" s="146"/>
      <c r="AQ40" s="154"/>
      <c r="AR40" s="140"/>
      <c r="AS40" s="83"/>
      <c r="AT40" s="84"/>
      <c r="AU40" s="14"/>
    </row>
    <row r="41" spans="1:47">
      <c r="A41" s="183"/>
      <c r="B41" s="183"/>
      <c r="C41" s="106"/>
      <c r="D41" s="64"/>
      <c r="E41" s="45"/>
      <c r="F41" s="93"/>
      <c r="G41" s="93"/>
      <c r="H41" s="92"/>
      <c r="I41" s="93"/>
      <c r="J41" s="41"/>
      <c r="K41" s="67"/>
      <c r="L41" s="93"/>
      <c r="M41" s="41"/>
      <c r="N41" s="71"/>
      <c r="O41" s="93"/>
      <c r="P41" s="41"/>
      <c r="Q41" s="71"/>
      <c r="R41" s="93"/>
      <c r="S41" s="41"/>
      <c r="T41" s="71"/>
      <c r="U41" s="93"/>
      <c r="V41" s="41"/>
      <c r="W41" s="71"/>
      <c r="X41" s="93"/>
      <c r="Y41" s="41"/>
      <c r="Z41" s="71"/>
      <c r="AA41" s="93"/>
      <c r="AB41" s="41"/>
      <c r="AC41" s="71"/>
      <c r="AD41" s="147"/>
      <c r="AE41" s="41"/>
      <c r="AF41" s="87"/>
      <c r="AG41" s="91"/>
      <c r="AH41" s="87"/>
      <c r="AI41" s="91"/>
      <c r="AJ41" s="87"/>
      <c r="AK41" s="91"/>
      <c r="AL41" s="87"/>
      <c r="AM41" s="14"/>
      <c r="AN41" s="87"/>
      <c r="AO41" s="143"/>
      <c r="AP41" s="146"/>
      <c r="AQ41" s="154"/>
      <c r="AR41" s="140"/>
      <c r="AS41" s="83"/>
      <c r="AT41" s="84"/>
      <c r="AU41" s="14"/>
    </row>
    <row r="42" spans="1:47">
      <c r="A42" s="183"/>
      <c r="B42" s="183"/>
      <c r="C42" s="106"/>
      <c r="D42" s="64"/>
      <c r="E42" s="45"/>
      <c r="F42" s="93"/>
      <c r="G42" s="93"/>
      <c r="H42" s="92"/>
      <c r="I42" s="93"/>
      <c r="J42" s="41"/>
      <c r="K42" s="67"/>
      <c r="L42" s="93"/>
      <c r="M42" s="41"/>
      <c r="N42" s="71"/>
      <c r="O42" s="93"/>
      <c r="P42" s="41"/>
      <c r="Q42" s="71"/>
      <c r="R42" s="93"/>
      <c r="S42" s="41"/>
      <c r="T42" s="71"/>
      <c r="U42" s="93"/>
      <c r="V42" s="41"/>
      <c r="W42" s="71"/>
      <c r="X42" s="93"/>
      <c r="Y42" s="41"/>
      <c r="Z42" s="71"/>
      <c r="AA42" s="93"/>
      <c r="AB42" s="41"/>
      <c r="AC42" s="71"/>
      <c r="AD42" s="147"/>
      <c r="AE42" s="41"/>
      <c r="AF42" s="87"/>
      <c r="AG42" s="91"/>
      <c r="AH42" s="87"/>
      <c r="AI42" s="91"/>
      <c r="AJ42" s="87"/>
      <c r="AK42" s="91"/>
      <c r="AL42" s="87"/>
      <c r="AM42" s="14"/>
      <c r="AN42" s="87"/>
      <c r="AO42" s="143"/>
      <c r="AP42" s="146"/>
      <c r="AQ42" s="154"/>
      <c r="AR42" s="140"/>
      <c r="AS42" s="83"/>
      <c r="AT42" s="84"/>
      <c r="AU42" s="14"/>
    </row>
    <row r="43" spans="1:47">
      <c r="A43" s="183"/>
      <c r="B43" s="183"/>
      <c r="C43" s="106"/>
      <c r="D43" s="64"/>
      <c r="E43" s="45"/>
      <c r="F43" s="93"/>
      <c r="G43" s="93"/>
      <c r="H43" s="92"/>
      <c r="I43" s="93"/>
      <c r="J43" s="41"/>
      <c r="K43" s="67"/>
      <c r="L43" s="93"/>
      <c r="M43" s="41"/>
      <c r="N43" s="71"/>
      <c r="O43" s="93"/>
      <c r="P43" s="41"/>
      <c r="Q43" s="71"/>
      <c r="R43" s="93"/>
      <c r="S43" s="41"/>
      <c r="T43" s="71"/>
      <c r="U43" s="93"/>
      <c r="V43" s="41"/>
      <c r="W43" s="71"/>
      <c r="X43" s="93"/>
      <c r="Y43" s="41"/>
      <c r="Z43" s="71"/>
      <c r="AA43" s="93"/>
      <c r="AB43" s="41"/>
      <c r="AC43" s="71"/>
      <c r="AD43" s="147"/>
      <c r="AE43" s="41"/>
      <c r="AF43" s="87"/>
      <c r="AG43" s="91"/>
      <c r="AH43" s="87"/>
      <c r="AI43" s="91"/>
      <c r="AJ43" s="87"/>
      <c r="AK43" s="91"/>
      <c r="AL43" s="87"/>
      <c r="AM43" s="14"/>
      <c r="AN43" s="87"/>
      <c r="AO43" s="143"/>
      <c r="AP43" s="146"/>
      <c r="AQ43" s="154"/>
      <c r="AR43" s="140"/>
      <c r="AS43" s="83"/>
      <c r="AT43" s="84"/>
      <c r="AU43" s="14"/>
    </row>
    <row r="44" spans="1:47">
      <c r="A44" s="183"/>
      <c r="B44" s="183"/>
      <c r="C44" s="106"/>
      <c r="D44" s="64"/>
      <c r="E44" s="45"/>
      <c r="F44" s="93"/>
      <c r="G44" s="93"/>
      <c r="H44" s="92"/>
      <c r="I44" s="93"/>
      <c r="J44" s="41"/>
      <c r="K44" s="67"/>
      <c r="L44" s="93"/>
      <c r="M44" s="41"/>
      <c r="N44" s="71"/>
      <c r="O44" s="93"/>
      <c r="P44" s="41"/>
      <c r="Q44" s="71"/>
      <c r="R44" s="93"/>
      <c r="S44" s="41"/>
      <c r="T44" s="71"/>
      <c r="U44" s="93"/>
      <c r="V44" s="41"/>
      <c r="W44" s="71"/>
      <c r="X44" s="93"/>
      <c r="Y44" s="41"/>
      <c r="Z44" s="71"/>
      <c r="AA44" s="93"/>
      <c r="AB44" s="41"/>
      <c r="AC44" s="71"/>
      <c r="AD44" s="147"/>
      <c r="AE44" s="41"/>
      <c r="AF44" s="87"/>
      <c r="AG44" s="91"/>
      <c r="AH44" s="87"/>
      <c r="AI44" s="91"/>
      <c r="AJ44" s="87"/>
      <c r="AK44" s="91"/>
      <c r="AL44" s="87"/>
      <c r="AM44" s="14"/>
      <c r="AN44" s="87"/>
      <c r="AO44" s="143"/>
      <c r="AP44" s="146"/>
      <c r="AQ44" s="154"/>
      <c r="AR44" s="140"/>
      <c r="AS44" s="83"/>
      <c r="AT44" s="84"/>
      <c r="AU44" s="14"/>
    </row>
    <row r="45" spans="1:47">
      <c r="A45" s="183"/>
      <c r="B45" s="183"/>
      <c r="C45" s="106"/>
      <c r="D45" s="64"/>
      <c r="E45" s="45"/>
      <c r="F45" s="93"/>
      <c r="G45" s="93"/>
      <c r="H45" s="92"/>
      <c r="I45" s="93"/>
      <c r="J45" s="41"/>
      <c r="K45" s="67"/>
      <c r="L45" s="93"/>
      <c r="M45" s="41"/>
      <c r="N45" s="71"/>
      <c r="O45" s="93"/>
      <c r="P45" s="41"/>
      <c r="Q45" s="71"/>
      <c r="R45" s="93"/>
      <c r="S45" s="41"/>
      <c r="T45" s="71"/>
      <c r="U45" s="93"/>
      <c r="V45" s="41"/>
      <c r="W45" s="71"/>
      <c r="X45" s="93"/>
      <c r="Y45" s="41"/>
      <c r="Z45" s="71"/>
      <c r="AA45" s="93"/>
      <c r="AB45" s="41"/>
      <c r="AC45" s="71"/>
      <c r="AD45" s="147"/>
      <c r="AE45" s="41"/>
      <c r="AF45" s="87"/>
      <c r="AG45" s="91"/>
      <c r="AH45" s="87"/>
      <c r="AI45" s="91"/>
      <c r="AJ45" s="87"/>
      <c r="AK45" s="91"/>
      <c r="AL45" s="87"/>
      <c r="AM45" s="14"/>
      <c r="AN45" s="87"/>
      <c r="AO45" s="143"/>
      <c r="AP45" s="146"/>
      <c r="AQ45" s="154"/>
      <c r="AR45" s="140"/>
      <c r="AS45" s="83"/>
      <c r="AT45" s="84"/>
      <c r="AU45" s="14"/>
    </row>
    <row r="46" spans="1:47">
      <c r="A46" s="183"/>
      <c r="B46" s="183"/>
      <c r="C46" s="106"/>
      <c r="D46" s="64"/>
      <c r="E46" s="45"/>
      <c r="F46" s="93"/>
      <c r="G46" s="93"/>
      <c r="H46" s="92"/>
      <c r="I46" s="93"/>
      <c r="J46" s="41"/>
      <c r="K46" s="67"/>
      <c r="L46" s="93"/>
      <c r="M46" s="41"/>
      <c r="N46" s="71"/>
      <c r="O46" s="93"/>
      <c r="P46" s="41"/>
      <c r="Q46" s="71"/>
      <c r="R46" s="93"/>
      <c r="S46" s="41"/>
      <c r="T46" s="71"/>
      <c r="U46" s="93"/>
      <c r="V46" s="41"/>
      <c r="W46" s="71"/>
      <c r="X46" s="93"/>
      <c r="Y46" s="41"/>
      <c r="Z46" s="71"/>
      <c r="AA46" s="93"/>
      <c r="AB46" s="41"/>
      <c r="AC46" s="71"/>
      <c r="AD46" s="147"/>
      <c r="AE46" s="41"/>
      <c r="AF46" s="87"/>
      <c r="AG46" s="91"/>
      <c r="AH46" s="87"/>
      <c r="AI46" s="91"/>
      <c r="AJ46" s="87"/>
      <c r="AK46" s="91"/>
      <c r="AL46" s="87"/>
      <c r="AM46" s="14"/>
      <c r="AN46" s="87"/>
      <c r="AO46" s="143"/>
      <c r="AP46" s="146"/>
      <c r="AQ46" s="154"/>
      <c r="AR46" s="140"/>
      <c r="AS46" s="83"/>
      <c r="AT46" s="84"/>
      <c r="AU46" s="14"/>
    </row>
    <row r="47" spans="1:47">
      <c r="A47" s="183"/>
      <c r="B47" s="183"/>
      <c r="C47" s="106"/>
      <c r="D47" s="64"/>
      <c r="E47" s="45"/>
      <c r="F47" s="93"/>
      <c r="G47" s="93"/>
      <c r="H47" s="92"/>
      <c r="I47" s="93"/>
      <c r="J47" s="41"/>
      <c r="K47" s="67"/>
      <c r="L47" s="93"/>
      <c r="M47" s="41"/>
      <c r="N47" s="71"/>
      <c r="O47" s="93"/>
      <c r="P47" s="41"/>
      <c r="Q47" s="71"/>
      <c r="R47" s="93"/>
      <c r="S47" s="41"/>
      <c r="T47" s="71"/>
      <c r="U47" s="93"/>
      <c r="V47" s="41"/>
      <c r="W47" s="71"/>
      <c r="X47" s="93"/>
      <c r="Y47" s="41"/>
      <c r="Z47" s="71"/>
      <c r="AA47" s="93"/>
      <c r="AB47" s="41"/>
      <c r="AC47" s="71"/>
      <c r="AD47" s="147"/>
      <c r="AE47" s="41"/>
      <c r="AF47" s="87"/>
      <c r="AG47" s="91"/>
      <c r="AH47" s="87"/>
      <c r="AI47" s="91"/>
      <c r="AJ47" s="87"/>
      <c r="AK47" s="91"/>
      <c r="AL47" s="87"/>
      <c r="AM47" s="14"/>
      <c r="AN47" s="87"/>
      <c r="AO47" s="143"/>
      <c r="AP47" s="146"/>
      <c r="AQ47" s="154"/>
      <c r="AR47" s="140"/>
      <c r="AS47" s="83"/>
      <c r="AT47" s="84"/>
      <c r="AU47" s="14"/>
    </row>
    <row r="48" spans="1:47">
      <c r="A48" s="183"/>
      <c r="B48" s="183"/>
      <c r="C48" s="106"/>
      <c r="D48" s="64"/>
      <c r="E48" s="45"/>
      <c r="F48" s="93"/>
      <c r="G48" s="93"/>
      <c r="H48" s="92"/>
      <c r="I48" s="93"/>
      <c r="J48" s="41"/>
      <c r="K48" s="67"/>
      <c r="L48" s="93"/>
      <c r="M48" s="41"/>
      <c r="N48" s="71"/>
      <c r="O48" s="93"/>
      <c r="P48" s="41"/>
      <c r="Q48" s="71"/>
      <c r="R48" s="93"/>
      <c r="S48" s="41"/>
      <c r="T48" s="71"/>
      <c r="U48" s="93"/>
      <c r="V48" s="41"/>
      <c r="W48" s="71"/>
      <c r="X48" s="93"/>
      <c r="Y48" s="41"/>
      <c r="Z48" s="71"/>
      <c r="AA48" s="93"/>
      <c r="AB48" s="41"/>
      <c r="AC48" s="71"/>
      <c r="AD48" s="147"/>
      <c r="AE48" s="41"/>
      <c r="AF48" s="87"/>
      <c r="AG48" s="91"/>
      <c r="AH48" s="87"/>
      <c r="AI48" s="91"/>
      <c r="AJ48" s="87"/>
      <c r="AK48" s="91"/>
      <c r="AL48" s="87"/>
      <c r="AM48" s="14"/>
      <c r="AN48" s="87"/>
      <c r="AO48" s="143"/>
      <c r="AP48" s="146"/>
      <c r="AQ48" s="154"/>
      <c r="AR48" s="140"/>
      <c r="AS48" s="83"/>
      <c r="AT48" s="84"/>
      <c r="AU48" s="14"/>
    </row>
    <row r="49" spans="1:47">
      <c r="A49" s="183"/>
      <c r="B49" s="183"/>
      <c r="C49" s="106"/>
      <c r="D49" s="64"/>
      <c r="E49" s="45"/>
      <c r="F49" s="93"/>
      <c r="G49" s="93"/>
      <c r="H49" s="92"/>
      <c r="I49" s="93"/>
      <c r="J49" s="41"/>
      <c r="K49" s="67"/>
      <c r="L49" s="93"/>
      <c r="M49" s="41"/>
      <c r="N49" s="71"/>
      <c r="O49" s="93"/>
      <c r="P49" s="41"/>
      <c r="Q49" s="71"/>
      <c r="R49" s="93"/>
      <c r="S49" s="41"/>
      <c r="T49" s="71"/>
      <c r="U49" s="93"/>
      <c r="V49" s="41"/>
      <c r="W49" s="71"/>
      <c r="X49" s="93"/>
      <c r="Y49" s="41"/>
      <c r="Z49" s="71"/>
      <c r="AA49" s="93"/>
      <c r="AB49" s="41"/>
      <c r="AC49" s="71"/>
      <c r="AD49" s="147"/>
      <c r="AE49" s="41"/>
      <c r="AF49" s="87"/>
      <c r="AG49" s="91"/>
      <c r="AH49" s="87"/>
      <c r="AI49" s="91"/>
      <c r="AJ49" s="87"/>
      <c r="AK49" s="91"/>
      <c r="AL49" s="87"/>
      <c r="AM49" s="14"/>
      <c r="AN49" s="87"/>
      <c r="AO49" s="143"/>
      <c r="AP49" s="146"/>
      <c r="AQ49" s="154"/>
      <c r="AR49" s="140"/>
      <c r="AS49" s="83"/>
      <c r="AT49" s="84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74" t="s">
        <v>154</v>
      </c>
      <c r="E53" s="175"/>
      <c r="AE53" s="10"/>
    </row>
    <row r="54" spans="1:47">
      <c r="D54" s="170" t="s">
        <v>155</v>
      </c>
      <c r="E54" s="171"/>
      <c r="AE54" s="10"/>
    </row>
    <row r="55" spans="1:47">
      <c r="D55" s="170"/>
      <c r="E55" s="171"/>
      <c r="AE55" s="10"/>
    </row>
    <row r="56" spans="1:47">
      <c r="D56" s="170"/>
      <c r="E56" s="171"/>
      <c r="AE56" s="10"/>
    </row>
    <row r="57" spans="1:47">
      <c r="D57" s="170" t="s">
        <v>156</v>
      </c>
      <c r="E57" s="171"/>
      <c r="AE57" s="10"/>
    </row>
    <row r="58" spans="1:47">
      <c r="D58" s="170"/>
      <c r="E58" s="171"/>
      <c r="AE58" s="10"/>
    </row>
    <row r="59" spans="1:47" ht="15" thickBot="1">
      <c r="D59" s="172"/>
      <c r="E59" s="173"/>
      <c r="AE59" s="10"/>
    </row>
    <row r="60" spans="1:47">
      <c r="AE60" s="10"/>
    </row>
    <row r="61" spans="1:47">
      <c r="AE61" s="10"/>
    </row>
  </sheetData>
  <mergeCells count="56">
    <mergeCell ref="C3:D3"/>
    <mergeCell ref="F3:J3"/>
    <mergeCell ref="N3:AC3"/>
    <mergeCell ref="A4:AU4"/>
    <mergeCell ref="A5:B6"/>
    <mergeCell ref="F5:K5"/>
    <mergeCell ref="AQ5:AR5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47:A49"/>
    <mergeCell ref="B47:B49"/>
    <mergeCell ref="A38:A40"/>
    <mergeCell ref="B38:B40"/>
    <mergeCell ref="A41:A43"/>
    <mergeCell ref="B41:B43"/>
    <mergeCell ref="A44:A46"/>
    <mergeCell ref="B44:B46"/>
    <mergeCell ref="AP5:AP6"/>
    <mergeCell ref="AG6:AH6"/>
    <mergeCell ref="AI6:AJ6"/>
    <mergeCell ref="AK6:AL6"/>
    <mergeCell ref="AM6:AN6"/>
    <mergeCell ref="D54:E56"/>
    <mergeCell ref="D57:E59"/>
    <mergeCell ref="C5:E5"/>
    <mergeCell ref="L5:AD5"/>
    <mergeCell ref="AE5:AO5"/>
    <mergeCell ref="D53:E53"/>
  </mergeCells>
  <conditionalFormatting sqref="AU1:AU7 AU20:AU65536">
    <cfRule type="containsText" dxfId="28" priority="6" stopIfTrue="1" operator="containsText" text="high">
      <formula>NOT(ISERROR(SEARCH("high",AU1)))</formula>
    </cfRule>
    <cfRule type="containsText" dxfId="27" priority="7" stopIfTrue="1" operator="containsText" text="moderate">
      <formula>NOT(ISERROR(SEARCH("moderate",AU1)))</formula>
    </cfRule>
    <cfRule type="containsText" dxfId="26" priority="8" stopIfTrue="1" operator="containsText" text="low">
      <formula>NOT(ISERROR(SEARCH("low",AU1)))</formula>
    </cfRule>
  </conditionalFormatting>
  <conditionalFormatting sqref="AU8:AU19">
    <cfRule type="containsText" dxfId="25" priority="5" operator="containsText" text="&quot;low&quot;">
      <formula>NOT(ISERROR(SEARCH("""low""",AU8)))</formula>
    </cfRule>
  </conditionalFormatting>
  <conditionalFormatting sqref="AU8:AU19">
    <cfRule type="containsText" dxfId="24" priority="1" stopIfTrue="1" operator="containsText" text="moderate">
      <formula>NOT(ISERROR(SEARCH("moderate",AU8)))</formula>
    </cfRule>
    <cfRule type="containsText" dxfId="23" priority="2" stopIfTrue="1" operator="containsText" text="low">
      <formula>NOT(ISERROR(SEARCH("low",AU8)))</formula>
    </cfRule>
    <cfRule type="containsText" dxfId="22" priority="3" stopIfTrue="1" operator="containsText" text="high">
      <formula>NOT(ISERROR(SEARCH("high",AU8)))</formula>
    </cfRule>
    <cfRule type="containsText" dxfId="21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1"/>
  <sheetViews>
    <sheetView topLeftCell="A22" zoomScale="70" zoomScaleNormal="70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6.36328125" style="8" customWidth="1"/>
    <col min="4" max="4" width="13" customWidth="1"/>
    <col min="5" max="5" width="14.453125" style="130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4" width="8.1796875" customWidth="1"/>
    <col min="25" max="25" width="9.45312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1.1796875" style="130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2" width="11" style="130" customWidth="1"/>
    <col min="43" max="43" width="12.453125" customWidth="1"/>
    <col min="44" max="44" width="12.453125" style="130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23" t="s">
        <v>0</v>
      </c>
    </row>
    <row r="2" spans="1:47" s="9" customFormat="1" hidden="1">
      <c r="B2" s="111" t="s">
        <v>1</v>
      </c>
      <c r="C2" s="111" t="s">
        <v>2</v>
      </c>
      <c r="D2" s="111" t="s">
        <v>3</v>
      </c>
      <c r="E2" s="131"/>
      <c r="F2" s="111" t="s">
        <v>5</v>
      </c>
      <c r="G2" s="111"/>
      <c r="H2" s="11"/>
      <c r="I2" s="111" t="s">
        <v>6</v>
      </c>
      <c r="J2" s="111" t="s">
        <v>7</v>
      </c>
      <c r="K2" s="111"/>
      <c r="L2" s="111"/>
      <c r="M2" s="111"/>
      <c r="N2" s="111" t="s">
        <v>8</v>
      </c>
      <c r="O2" s="111"/>
      <c r="P2" s="111"/>
      <c r="Q2" s="111" t="s">
        <v>9</v>
      </c>
      <c r="R2" s="111"/>
      <c r="S2" s="111"/>
      <c r="T2" s="111" t="s">
        <v>10</v>
      </c>
      <c r="U2" s="111"/>
      <c r="V2" s="111"/>
      <c r="W2" s="111" t="s">
        <v>11</v>
      </c>
      <c r="X2" s="111"/>
      <c r="Y2" s="111"/>
      <c r="Z2" s="111" t="s">
        <v>12</v>
      </c>
      <c r="AA2" s="111"/>
      <c r="AB2" s="111"/>
      <c r="AC2" s="111" t="s">
        <v>13</v>
      </c>
      <c r="AD2" s="40"/>
      <c r="AE2" s="40"/>
      <c r="AO2" s="133"/>
      <c r="AP2" s="133"/>
      <c r="AQ2" s="111"/>
      <c r="AR2" s="131"/>
      <c r="AS2" s="111" t="s">
        <v>14</v>
      </c>
    </row>
    <row r="3" spans="1:47" s="9" customFormat="1" hidden="1">
      <c r="B3" s="108"/>
      <c r="C3" s="190" t="s">
        <v>15</v>
      </c>
      <c r="D3" s="190"/>
      <c r="E3" s="124"/>
      <c r="F3" s="190" t="s">
        <v>16</v>
      </c>
      <c r="G3" s="190"/>
      <c r="H3" s="190"/>
      <c r="I3" s="190"/>
      <c r="J3" s="190"/>
      <c r="K3" s="109"/>
      <c r="L3" s="109"/>
      <c r="M3" s="109"/>
      <c r="N3" s="176" t="s">
        <v>17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40"/>
      <c r="AE3" s="40"/>
      <c r="AO3" s="133"/>
      <c r="AP3" s="133"/>
      <c r="AQ3" s="110"/>
      <c r="AR3" s="125"/>
      <c r="AS3" s="112"/>
    </row>
    <row r="4" spans="1:47" s="40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</row>
    <row r="5" spans="1:47" s="40" customFormat="1" ht="15" customHeight="1">
      <c r="A5" s="176" t="s">
        <v>18</v>
      </c>
      <c r="B5" s="178"/>
      <c r="C5" s="167" t="s">
        <v>15</v>
      </c>
      <c r="D5" s="168"/>
      <c r="E5" s="169"/>
      <c r="F5" s="167" t="s">
        <v>16</v>
      </c>
      <c r="G5" s="168"/>
      <c r="H5" s="168"/>
      <c r="I5" s="168"/>
      <c r="J5" s="168"/>
      <c r="K5" s="169"/>
      <c r="L5" s="167" t="s">
        <v>50</v>
      </c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9"/>
      <c r="AE5" s="167" t="s">
        <v>48</v>
      </c>
      <c r="AF5" s="168"/>
      <c r="AG5" s="168"/>
      <c r="AH5" s="168"/>
      <c r="AI5" s="168"/>
      <c r="AJ5" s="168"/>
      <c r="AK5" s="168"/>
      <c r="AL5" s="168"/>
      <c r="AM5" s="168"/>
      <c r="AN5" s="168"/>
      <c r="AO5" s="169"/>
      <c r="AP5" s="163" t="s">
        <v>157</v>
      </c>
      <c r="AQ5" s="179" t="s">
        <v>17</v>
      </c>
      <c r="AR5" s="180"/>
      <c r="AS5" s="185" t="s">
        <v>111</v>
      </c>
      <c r="AT5" s="194" t="s">
        <v>38</v>
      </c>
      <c r="AU5" s="185" t="s">
        <v>39</v>
      </c>
    </row>
    <row r="6" spans="1:47" s="4" customFormat="1" ht="69.75" customHeight="1">
      <c r="A6" s="192"/>
      <c r="B6" s="193"/>
      <c r="C6" s="5" t="s">
        <v>132</v>
      </c>
      <c r="D6" s="104" t="s">
        <v>20</v>
      </c>
      <c r="E6" s="132" t="s">
        <v>143</v>
      </c>
      <c r="F6" s="104" t="s">
        <v>22</v>
      </c>
      <c r="G6" s="104" t="s">
        <v>49</v>
      </c>
      <c r="H6" s="12" t="s">
        <v>30</v>
      </c>
      <c r="I6" s="104" t="s">
        <v>47</v>
      </c>
      <c r="J6" s="104" t="s">
        <v>129</v>
      </c>
      <c r="K6" s="103" t="s">
        <v>57</v>
      </c>
      <c r="L6" s="181" t="s">
        <v>42</v>
      </c>
      <c r="M6" s="189"/>
      <c r="N6" s="182"/>
      <c r="O6" s="181" t="s">
        <v>27</v>
      </c>
      <c r="P6" s="189"/>
      <c r="Q6" s="182"/>
      <c r="R6" s="181" t="s">
        <v>23</v>
      </c>
      <c r="S6" s="189"/>
      <c r="T6" s="182"/>
      <c r="U6" s="181" t="s">
        <v>24</v>
      </c>
      <c r="V6" s="189"/>
      <c r="W6" s="182"/>
      <c r="X6" s="181" t="s">
        <v>25</v>
      </c>
      <c r="Y6" s="189"/>
      <c r="Z6" s="182"/>
      <c r="AA6" s="181" t="s">
        <v>26</v>
      </c>
      <c r="AB6" s="189"/>
      <c r="AC6" s="182"/>
      <c r="AD6" s="132" t="s">
        <v>159</v>
      </c>
      <c r="AE6" s="181" t="s">
        <v>113</v>
      </c>
      <c r="AF6" s="182"/>
      <c r="AG6" s="181" t="s">
        <v>114</v>
      </c>
      <c r="AH6" s="182"/>
      <c r="AI6" s="181" t="s">
        <v>115</v>
      </c>
      <c r="AJ6" s="182"/>
      <c r="AK6" s="181" t="s">
        <v>117</v>
      </c>
      <c r="AL6" s="182"/>
      <c r="AM6" s="181" t="s">
        <v>116</v>
      </c>
      <c r="AN6" s="182"/>
      <c r="AO6" s="132" t="s">
        <v>161</v>
      </c>
      <c r="AP6" s="164"/>
      <c r="AQ6" s="132" t="s">
        <v>163</v>
      </c>
      <c r="AR6" s="132" t="s">
        <v>165</v>
      </c>
      <c r="AS6" s="185"/>
      <c r="AT6" s="194"/>
      <c r="AU6" s="185"/>
    </row>
    <row r="7" spans="1:47" s="30" customFormat="1" ht="82.5" customHeight="1">
      <c r="A7" s="26"/>
      <c r="B7" s="27"/>
      <c r="C7" s="28" t="s">
        <v>46</v>
      </c>
      <c r="D7" s="29" t="s">
        <v>44</v>
      </c>
      <c r="E7" s="134" t="s">
        <v>153</v>
      </c>
      <c r="F7" s="29" t="s">
        <v>52</v>
      </c>
      <c r="G7" s="29" t="s">
        <v>53</v>
      </c>
      <c r="H7" s="29" t="s">
        <v>40</v>
      </c>
      <c r="I7" s="29" t="s">
        <v>41</v>
      </c>
      <c r="J7" s="29" t="s">
        <v>130</v>
      </c>
      <c r="K7" s="29" t="s">
        <v>57</v>
      </c>
      <c r="L7" s="29" t="s">
        <v>105</v>
      </c>
      <c r="M7" s="29" t="s">
        <v>56</v>
      </c>
      <c r="N7" s="29" t="s">
        <v>51</v>
      </c>
      <c r="O7" s="29" t="s">
        <v>106</v>
      </c>
      <c r="P7" s="29" t="s">
        <v>103</v>
      </c>
      <c r="Q7" s="29" t="s">
        <v>51</v>
      </c>
      <c r="R7" s="29" t="s">
        <v>107</v>
      </c>
      <c r="S7" s="29" t="s">
        <v>104</v>
      </c>
      <c r="T7" s="29" t="s">
        <v>51</v>
      </c>
      <c r="U7" s="29" t="s">
        <v>108</v>
      </c>
      <c r="V7" s="29" t="s">
        <v>104</v>
      </c>
      <c r="W7" s="29" t="s">
        <v>51</v>
      </c>
      <c r="X7" s="29" t="s">
        <v>109</v>
      </c>
      <c r="Y7" s="29" t="s">
        <v>103</v>
      </c>
      <c r="Z7" s="29" t="s">
        <v>51</v>
      </c>
      <c r="AA7" s="29" t="s">
        <v>110</v>
      </c>
      <c r="AB7" s="29" t="s">
        <v>104</v>
      </c>
      <c r="AC7" s="29" t="s">
        <v>51</v>
      </c>
      <c r="AD7" s="134" t="s">
        <v>160</v>
      </c>
      <c r="AE7" s="29" t="s">
        <v>118</v>
      </c>
      <c r="AF7" s="29" t="s">
        <v>60</v>
      </c>
      <c r="AG7" s="29" t="s">
        <v>119</v>
      </c>
      <c r="AH7" s="29" t="s">
        <v>60</v>
      </c>
      <c r="AI7" s="29" t="s">
        <v>120</v>
      </c>
      <c r="AJ7" s="29" t="s">
        <v>60</v>
      </c>
      <c r="AK7" s="29" t="s">
        <v>121</v>
      </c>
      <c r="AL7" s="29" t="s">
        <v>60</v>
      </c>
      <c r="AM7" s="29" t="s">
        <v>122</v>
      </c>
      <c r="AN7" s="29" t="s">
        <v>60</v>
      </c>
      <c r="AO7" s="134" t="s">
        <v>162</v>
      </c>
      <c r="AP7" s="134" t="s">
        <v>158</v>
      </c>
      <c r="AQ7" s="134" t="s">
        <v>164</v>
      </c>
      <c r="AR7" s="134" t="s">
        <v>174</v>
      </c>
      <c r="AS7" s="134" t="s">
        <v>175</v>
      </c>
      <c r="AT7" s="29" t="s">
        <v>43</v>
      </c>
      <c r="AU7" s="29" t="s">
        <v>134</v>
      </c>
    </row>
    <row r="8" spans="1:47" s="6" customFormat="1" ht="18" customHeight="1">
      <c r="A8" s="184">
        <v>1</v>
      </c>
      <c r="B8" s="186" t="s">
        <v>28</v>
      </c>
      <c r="C8" s="106" t="s">
        <v>29</v>
      </c>
      <c r="D8" s="45">
        <v>3</v>
      </c>
      <c r="E8" s="45">
        <v>0.33</v>
      </c>
      <c r="F8" s="3">
        <v>1479</v>
      </c>
      <c r="G8" s="43">
        <v>328.66666666666669</v>
      </c>
      <c r="H8" s="13">
        <v>3</v>
      </c>
      <c r="I8" s="3">
        <v>8</v>
      </c>
      <c r="J8" s="31">
        <f t="shared" ref="J8:J19" si="0">I8/F8</f>
        <v>5.4090601757944556E-3</v>
      </c>
      <c r="K8" s="63">
        <f t="shared" ref="K8:K19" si="1">IF(J8=0,0,(IF(J8&lt;=0.05,1,(IF(J8&lt;=0.1,2,(IF(J8&lt;0.2,3,4)))))))</f>
        <v>1</v>
      </c>
      <c r="L8" s="78">
        <v>3</v>
      </c>
      <c r="M8" s="31">
        <f>L8/$H8</f>
        <v>1</v>
      </c>
      <c r="N8" s="70">
        <f>IF(M8=0,1,(IF(M8&lt;=0.05,1,(IF(M8&lt;=0.1,2,(IF(M8&lt;0.2,3,4)))))))</f>
        <v>4</v>
      </c>
      <c r="O8" s="79">
        <v>1</v>
      </c>
      <c r="P8" s="31">
        <f>O8/$H8</f>
        <v>0.33333333333333331</v>
      </c>
      <c r="Q8" s="70">
        <f>IF(P8=0,1,(IF(P8&lt;=0.05,1,(IF(P8&lt;=0.1,2,(IF(P8&lt;0.2,3,4)))))))</f>
        <v>4</v>
      </c>
      <c r="R8" s="100">
        <v>3</v>
      </c>
      <c r="S8" s="80">
        <f>R8/$I8</f>
        <v>0.375</v>
      </c>
      <c r="T8" s="70">
        <f>IF(S8=0,1,(IF(S8&lt;=0.05,1,(IF(S8&lt;=0.1,2,(IF(S8&lt;0.2,3,4)))))))</f>
        <v>4</v>
      </c>
      <c r="U8" s="100">
        <v>1</v>
      </c>
      <c r="V8" s="80">
        <f>U8/$I8</f>
        <v>0.125</v>
      </c>
      <c r="W8" s="70">
        <f>IF(V8=0,1,(IF(V8&lt;=0.05,1,(IF(V8&lt;=0.1,2,(IF(V8&lt;0.2,3,4)))))))</f>
        <v>3</v>
      </c>
      <c r="X8" s="79">
        <v>1</v>
      </c>
      <c r="Y8" s="31">
        <f>X8/$H8</f>
        <v>0.33333333333333331</v>
      </c>
      <c r="Z8" s="70">
        <f>IF(Y8=0,1,(IF(Y8&lt;=0.05,1,(IF(Y8&lt;=0.1,2,(IF(Y8&lt;0.2,3,4)))))))</f>
        <v>4</v>
      </c>
      <c r="AA8" s="100">
        <v>1</v>
      </c>
      <c r="AB8" s="80">
        <f t="shared" ref="AB8:AB19" si="2">AA8/$I8</f>
        <v>0.125</v>
      </c>
      <c r="AC8" s="70">
        <f>IF(AB8=0,1,(IF(AB8&lt;=0.05,1,(IF(AB8&lt;=0.1,2,(IF(AB8&lt;0.2,3,4)))))))</f>
        <v>3</v>
      </c>
      <c r="AD8" s="135">
        <f>ROUNDUP((AVERAGE(AC8,Z8,W8,T8,Q8,N8)),0)</f>
        <v>4</v>
      </c>
      <c r="AE8" s="80">
        <v>0.125</v>
      </c>
      <c r="AF8" s="136">
        <f>IF(AE8=0,1,(IF(AE8&lt;=0.05,1,(IF(AE8&lt;=0.1,2,(IF(AE8&lt;0.2,3,4)))))))</f>
        <v>3</v>
      </c>
      <c r="AG8" s="91">
        <v>0.15</v>
      </c>
      <c r="AH8" s="136">
        <f>IF(AG8=0,1,(IF(AG8&lt;=0.05,1,(IF(AG8&lt;=0.1,2,(IF(AG8&lt;0.2,3,4)))))))</f>
        <v>3</v>
      </c>
      <c r="AI8" s="91">
        <v>0.14000000000000001</v>
      </c>
      <c r="AJ8" s="136">
        <f>IF(AI8=0,1,(IF(AI8&lt;=0.05,1,(IF(AI8&lt;=0.1,2,(IF(AI8&lt;0.2,3,4)))))))</f>
        <v>3</v>
      </c>
      <c r="AK8" s="91">
        <v>0.22</v>
      </c>
      <c r="AL8" s="136">
        <f>IF(AK8=0,1,(IF(AK8&lt;=0.05,1,(IF(AK8&lt;=0.1,2,(IF(AK8&lt;0.2,3,4)))))))</f>
        <v>4</v>
      </c>
      <c r="AM8" s="90" t="s">
        <v>123</v>
      </c>
      <c r="AN8" s="136">
        <f>(IF(AM8="very high",4,(IF(AM8="high",3,(IF(AM8="moderate",2,(IF(AM8="low",1))))))))</f>
        <v>1</v>
      </c>
      <c r="AO8" s="141">
        <f>ROUNDDOWN((AVERAGE(AF8,AH8,AJ8,AL8,AN8)),0)</f>
        <v>2</v>
      </c>
      <c r="AP8" s="144">
        <f>E8*K8</f>
        <v>0.33</v>
      </c>
      <c r="AQ8" s="82">
        <f>AD8/AO8</f>
        <v>2</v>
      </c>
      <c r="AR8" s="161">
        <f>IF(AQ8&lt;=0.5,0.25,(IF(AQ8&lt;=1,0.5,(IF(AQ8&lt;=2,0.75,(IF(AQ8&lt;=4,1,1)))))))</f>
        <v>0.75</v>
      </c>
      <c r="AS8" s="137">
        <f>ROUNDUP((AP8*AR8),0)</f>
        <v>1</v>
      </c>
      <c r="AT8" s="102">
        <f t="shared" ref="AT8:AT19" si="3">AS8*D8</f>
        <v>3</v>
      </c>
      <c r="AU8" s="116" t="str">
        <f>IF(AT8=0,"none",(IF(AT8&lt;5,"low",(IF(AT8&lt;=12,"moderate","high")))))</f>
        <v>low</v>
      </c>
    </row>
    <row r="9" spans="1:47" s="6" customFormat="1" ht="19.5" customHeight="1">
      <c r="A9" s="184"/>
      <c r="B9" s="187"/>
      <c r="C9" s="106" t="s">
        <v>31</v>
      </c>
      <c r="D9" s="45">
        <v>4</v>
      </c>
      <c r="E9" s="45">
        <v>0.66</v>
      </c>
      <c r="F9" s="3">
        <v>1479</v>
      </c>
      <c r="G9" s="43">
        <v>328.66666666666669</v>
      </c>
      <c r="H9" s="13">
        <v>5</v>
      </c>
      <c r="I9" s="3">
        <v>15</v>
      </c>
      <c r="J9" s="31">
        <f t="shared" si="0"/>
        <v>1.0141987829614604E-2</v>
      </c>
      <c r="K9" s="63">
        <f t="shared" si="1"/>
        <v>1</v>
      </c>
      <c r="L9" s="78">
        <v>4</v>
      </c>
      <c r="M9" s="31">
        <f>L9/$H9</f>
        <v>0.8</v>
      </c>
      <c r="N9" s="70">
        <f t="shared" ref="N9:N19" si="4">IF(M9=0,1,(IF(M9&lt;=0.05,1,(IF(M9&lt;=0.1,2,(IF(M9&lt;0.2,3,4)))))))</f>
        <v>4</v>
      </c>
      <c r="O9" s="79">
        <v>2</v>
      </c>
      <c r="P9" s="31">
        <f t="shared" ref="P9:P19" si="5">O9/$H9</f>
        <v>0.4</v>
      </c>
      <c r="Q9" s="70">
        <f t="shared" ref="Q9:Q19" si="6">IF(P9=0,1,(IF(P9&lt;=0.05,1,(IF(P9&lt;=0.1,2,(IF(P9&lt;0.2,3,4)))))))</f>
        <v>4</v>
      </c>
      <c r="R9" s="100">
        <v>5</v>
      </c>
      <c r="S9" s="80">
        <f t="shared" ref="S9:S19" si="7">R9/$I9</f>
        <v>0.33333333333333331</v>
      </c>
      <c r="T9" s="70">
        <f t="shared" ref="T9:T19" si="8">IF(S9=0,1,(IF(S9&lt;=0.05,1,(IF(S9&lt;=0.1,2,(IF(S9&lt;0.2,3,4)))))))</f>
        <v>4</v>
      </c>
      <c r="U9" s="100">
        <v>3</v>
      </c>
      <c r="V9" s="80">
        <f t="shared" ref="V9:V19" si="9">U9/$I9</f>
        <v>0.2</v>
      </c>
      <c r="W9" s="70">
        <f t="shared" ref="W9:W19" si="10">IF(V9=0,1,(IF(V9&lt;=0.05,1,(IF(V9&lt;=0.1,2,(IF(V9&lt;0.2,3,4)))))))</f>
        <v>4</v>
      </c>
      <c r="X9" s="79">
        <v>2</v>
      </c>
      <c r="Y9" s="31">
        <f t="shared" ref="Y9:Y19" si="11">X9/$H9</f>
        <v>0.4</v>
      </c>
      <c r="Z9" s="70">
        <f t="shared" ref="Z9:Z19" si="12">IF(Y9=0,1,(IF(Y9&lt;=0.05,1,(IF(Y9&lt;=0.1,2,(IF(Y9&lt;0.2,3,4)))))))</f>
        <v>4</v>
      </c>
      <c r="AA9" s="100">
        <v>3</v>
      </c>
      <c r="AB9" s="80">
        <f t="shared" si="2"/>
        <v>0.2</v>
      </c>
      <c r="AC9" s="70">
        <f t="shared" ref="AC9:AC19" si="13">IF(AB9=0,1,(IF(AB9&lt;=0.05,1,(IF(AB9&lt;=0.1,2,(IF(AB9&lt;0.2,3,4)))))))</f>
        <v>4</v>
      </c>
      <c r="AD9" s="135">
        <f t="shared" ref="AD9:AD19" si="14">ROUNDUP((AVERAGE(AC9,Z9,W9,T9,Q9,N9)),0)</f>
        <v>4</v>
      </c>
      <c r="AE9" s="80">
        <v>0.2</v>
      </c>
      <c r="AF9" s="136">
        <f t="shared" ref="AF9:AF19" si="15">IF(AE9=0,1,(IF(AE9&lt;=0.05,1,(IF(AE9&lt;=0.1,2,(IF(AE9&lt;0.2,3,4)))))))</f>
        <v>4</v>
      </c>
      <c r="AG9" s="91">
        <v>0.12</v>
      </c>
      <c r="AH9" s="136">
        <f t="shared" ref="AH9:AH19" si="16">IF(AG9=0,1,(IF(AG9&lt;=0.05,1,(IF(AG9&lt;=0.1,2,(IF(AG9&lt;0.2,3,4)))))))</f>
        <v>3</v>
      </c>
      <c r="AI9" s="91">
        <v>0.13</v>
      </c>
      <c r="AJ9" s="136">
        <f t="shared" ref="AJ9:AJ19" si="17">IF(AI9=0,1,(IF(AI9&lt;=0.05,1,(IF(AI9&lt;=0.1,2,(IF(AI9&lt;0.2,3,4)))))))</f>
        <v>3</v>
      </c>
      <c r="AK9" s="91">
        <v>0.15</v>
      </c>
      <c r="AL9" s="136">
        <f t="shared" ref="AL9:AL19" si="18">IF(AK9=0,1,(IF(AK9&lt;=0.05,1,(IF(AK9&lt;=0.1,2,(IF(AK9&lt;0.2,3,4)))))))</f>
        <v>3</v>
      </c>
      <c r="AM9" s="90" t="s">
        <v>126</v>
      </c>
      <c r="AN9" s="136">
        <f t="shared" ref="AN9:AN19" si="19">(IF(AM9="very high",4,(IF(AM9="high",3,(IF(AM9="moderate",2,(IF(AM9="low",1))))))))</f>
        <v>2</v>
      </c>
      <c r="AO9" s="141">
        <f t="shared" ref="AO9:AO19" si="20">ROUNDDOWN((AVERAGE(AF9,AH9,AJ9,AL9,AN9)),0)</f>
        <v>3</v>
      </c>
      <c r="AP9" s="144">
        <f t="shared" ref="AP9:AP19" si="21">E9*K9</f>
        <v>0.66</v>
      </c>
      <c r="AQ9" s="82">
        <f t="shared" ref="AQ9:AQ19" si="22">AD9/AO9</f>
        <v>1.3333333333333333</v>
      </c>
      <c r="AR9" s="161">
        <f t="shared" ref="AR9:AR19" si="23">IF(AQ9&lt;=0.5,0.25,(IF(AQ9&lt;=1,0.5,(IF(AQ9&lt;=2,0.75,(IF(AQ9&lt;=4,1,1)))))))</f>
        <v>0.75</v>
      </c>
      <c r="AS9" s="137">
        <f t="shared" ref="AS9:AS19" si="24">ROUNDUP((AP9*AR9),0)</f>
        <v>1</v>
      </c>
      <c r="AT9" s="102">
        <f t="shared" si="3"/>
        <v>4</v>
      </c>
      <c r="AU9" s="116" t="str">
        <f t="shared" ref="AU9:AU19" si="25">IF(AT9=0,"none",(IF(AT9&lt;5,"low",(IF(AT9&lt;=12,"moderate","high")))))</f>
        <v>low</v>
      </c>
    </row>
    <row r="10" spans="1:47" s="6" customFormat="1" ht="17.25" customHeight="1">
      <c r="A10" s="184"/>
      <c r="B10" s="188"/>
      <c r="C10" s="106" t="s">
        <v>32</v>
      </c>
      <c r="D10" s="45">
        <v>5</v>
      </c>
      <c r="E10" s="45">
        <v>1</v>
      </c>
      <c r="F10" s="3">
        <v>1479</v>
      </c>
      <c r="G10" s="43">
        <v>328.66666666666669</v>
      </c>
      <c r="H10" s="13">
        <v>20</v>
      </c>
      <c r="I10" s="3">
        <v>117</v>
      </c>
      <c r="J10" s="31">
        <f t="shared" si="0"/>
        <v>7.9107505070993914E-2</v>
      </c>
      <c r="K10" s="63">
        <f>IF(J10=0,0,(IF(J10&lt;=0.05,1,(IF(J10&lt;=0.1,2,(IF(J10&lt;0.2,3,4)))))))</f>
        <v>2</v>
      </c>
      <c r="L10" s="78">
        <v>3</v>
      </c>
      <c r="M10" s="31">
        <f t="shared" ref="M10:M19" si="26">L10/$H10</f>
        <v>0.15</v>
      </c>
      <c r="N10" s="70">
        <f t="shared" si="4"/>
        <v>3</v>
      </c>
      <c r="O10" s="79">
        <v>4</v>
      </c>
      <c r="P10" s="31">
        <f t="shared" si="5"/>
        <v>0.2</v>
      </c>
      <c r="Q10" s="70">
        <f t="shared" si="6"/>
        <v>4</v>
      </c>
      <c r="R10" s="100">
        <v>20</v>
      </c>
      <c r="S10" s="80">
        <f t="shared" si="7"/>
        <v>0.17094017094017094</v>
      </c>
      <c r="T10" s="70">
        <f t="shared" si="8"/>
        <v>3</v>
      </c>
      <c r="U10" s="100">
        <v>10</v>
      </c>
      <c r="V10" s="80">
        <f t="shared" si="9"/>
        <v>8.5470085470085472E-2</v>
      </c>
      <c r="W10" s="70">
        <f t="shared" si="10"/>
        <v>2</v>
      </c>
      <c r="X10" s="79">
        <v>3</v>
      </c>
      <c r="Y10" s="31">
        <f t="shared" si="11"/>
        <v>0.15</v>
      </c>
      <c r="Z10" s="70">
        <f t="shared" si="12"/>
        <v>3</v>
      </c>
      <c r="AA10" s="100">
        <v>2</v>
      </c>
      <c r="AB10" s="80">
        <f t="shared" si="2"/>
        <v>1.7094017094017096E-2</v>
      </c>
      <c r="AC10" s="70">
        <f t="shared" si="13"/>
        <v>1</v>
      </c>
      <c r="AD10" s="135">
        <f t="shared" si="14"/>
        <v>3</v>
      </c>
      <c r="AE10" s="80">
        <v>1.7094017094017096E-2</v>
      </c>
      <c r="AF10" s="136">
        <f t="shared" si="15"/>
        <v>1</v>
      </c>
      <c r="AG10" s="91">
        <v>0.11</v>
      </c>
      <c r="AH10" s="136">
        <f t="shared" si="16"/>
        <v>3</v>
      </c>
      <c r="AI10" s="91">
        <v>0.125</v>
      </c>
      <c r="AJ10" s="136">
        <f t="shared" si="17"/>
        <v>3</v>
      </c>
      <c r="AK10" s="91">
        <v>0.23</v>
      </c>
      <c r="AL10" s="136">
        <f t="shared" si="18"/>
        <v>4</v>
      </c>
      <c r="AM10" s="90" t="s">
        <v>127</v>
      </c>
      <c r="AN10" s="136">
        <f t="shared" si="19"/>
        <v>3</v>
      </c>
      <c r="AO10" s="141">
        <f t="shared" si="20"/>
        <v>2</v>
      </c>
      <c r="AP10" s="144">
        <f t="shared" si="21"/>
        <v>2</v>
      </c>
      <c r="AQ10" s="82">
        <f t="shared" si="22"/>
        <v>1.5</v>
      </c>
      <c r="AR10" s="161">
        <f t="shared" si="23"/>
        <v>0.75</v>
      </c>
      <c r="AS10" s="137">
        <f t="shared" si="24"/>
        <v>2</v>
      </c>
      <c r="AT10" s="102">
        <f t="shared" si="3"/>
        <v>10</v>
      </c>
      <c r="AU10" s="116" t="str">
        <f t="shared" si="25"/>
        <v>moderate</v>
      </c>
    </row>
    <row r="11" spans="1:47" s="6" customFormat="1" ht="18" customHeight="1">
      <c r="A11" s="184">
        <v>2</v>
      </c>
      <c r="B11" s="186" t="s">
        <v>33</v>
      </c>
      <c r="C11" s="106" t="s">
        <v>34</v>
      </c>
      <c r="D11" s="45">
        <v>3</v>
      </c>
      <c r="E11" s="45">
        <v>0.33</v>
      </c>
      <c r="F11" s="3">
        <v>1982</v>
      </c>
      <c r="G11" s="43">
        <v>440.44444444444446</v>
      </c>
      <c r="H11" s="13">
        <v>10</v>
      </c>
      <c r="I11" s="3">
        <v>27</v>
      </c>
      <c r="J11" s="31">
        <f t="shared" si="0"/>
        <v>1.3622603430877902E-2</v>
      </c>
      <c r="K11" s="63">
        <f t="shared" si="1"/>
        <v>1</v>
      </c>
      <c r="L11" s="78">
        <v>2</v>
      </c>
      <c r="M11" s="31">
        <f t="shared" si="26"/>
        <v>0.2</v>
      </c>
      <c r="N11" s="70">
        <f t="shared" si="4"/>
        <v>4</v>
      </c>
      <c r="O11" s="79">
        <v>4</v>
      </c>
      <c r="P11" s="31">
        <f t="shared" si="5"/>
        <v>0.4</v>
      </c>
      <c r="Q11" s="70">
        <f t="shared" si="6"/>
        <v>4</v>
      </c>
      <c r="R11" s="100">
        <v>13</v>
      </c>
      <c r="S11" s="80">
        <f t="shared" si="7"/>
        <v>0.48148148148148145</v>
      </c>
      <c r="T11" s="70">
        <f t="shared" si="8"/>
        <v>4</v>
      </c>
      <c r="U11" s="100">
        <v>5</v>
      </c>
      <c r="V11" s="80">
        <f t="shared" si="9"/>
        <v>0.18518518518518517</v>
      </c>
      <c r="W11" s="70">
        <f t="shared" si="10"/>
        <v>3</v>
      </c>
      <c r="X11" s="79">
        <v>3</v>
      </c>
      <c r="Y11" s="31">
        <f t="shared" si="11"/>
        <v>0.3</v>
      </c>
      <c r="Z11" s="70">
        <f t="shared" si="12"/>
        <v>4</v>
      </c>
      <c r="AA11" s="100">
        <v>3</v>
      </c>
      <c r="AB11" s="80">
        <f t="shared" si="2"/>
        <v>0.1111111111111111</v>
      </c>
      <c r="AC11" s="70">
        <f t="shared" si="13"/>
        <v>3</v>
      </c>
      <c r="AD11" s="135">
        <f t="shared" si="14"/>
        <v>4</v>
      </c>
      <c r="AE11" s="80">
        <v>0.1111111111111111</v>
      </c>
      <c r="AF11" s="136">
        <f t="shared" si="15"/>
        <v>3</v>
      </c>
      <c r="AG11" s="91">
        <v>0.1</v>
      </c>
      <c r="AH11" s="136">
        <f t="shared" si="16"/>
        <v>2</v>
      </c>
      <c r="AI11" s="91">
        <v>0.15</v>
      </c>
      <c r="AJ11" s="136">
        <f t="shared" si="17"/>
        <v>3</v>
      </c>
      <c r="AK11" s="91">
        <v>0.18</v>
      </c>
      <c r="AL11" s="136">
        <f t="shared" si="18"/>
        <v>3</v>
      </c>
      <c r="AM11" s="90" t="s">
        <v>128</v>
      </c>
      <c r="AN11" s="136">
        <f t="shared" si="19"/>
        <v>4</v>
      </c>
      <c r="AO11" s="141">
        <f t="shared" si="20"/>
        <v>3</v>
      </c>
      <c r="AP11" s="144">
        <f t="shared" si="21"/>
        <v>0.33</v>
      </c>
      <c r="AQ11" s="82">
        <f t="shared" si="22"/>
        <v>1.3333333333333333</v>
      </c>
      <c r="AR11" s="161">
        <f t="shared" si="23"/>
        <v>0.75</v>
      </c>
      <c r="AS11" s="137">
        <f t="shared" si="24"/>
        <v>1</v>
      </c>
      <c r="AT11" s="102">
        <f t="shared" si="3"/>
        <v>3</v>
      </c>
      <c r="AU11" s="116" t="str">
        <f t="shared" si="25"/>
        <v>low</v>
      </c>
    </row>
    <row r="12" spans="1:47">
      <c r="A12" s="184"/>
      <c r="B12" s="187"/>
      <c r="C12" s="106" t="s">
        <v>31</v>
      </c>
      <c r="D12" s="45">
        <v>4</v>
      </c>
      <c r="E12" s="45">
        <v>0.66</v>
      </c>
      <c r="F12" s="3">
        <v>1982</v>
      </c>
      <c r="G12" s="43">
        <v>440.44444444444446</v>
      </c>
      <c r="H12" s="15">
        <v>20</v>
      </c>
      <c r="I12" s="14">
        <v>79</v>
      </c>
      <c r="J12" s="31">
        <f t="shared" si="0"/>
        <v>3.9858728557013119E-2</v>
      </c>
      <c r="K12" s="63">
        <f t="shared" si="1"/>
        <v>1</v>
      </c>
      <c r="L12" s="78">
        <v>6</v>
      </c>
      <c r="M12" s="31">
        <f t="shared" si="26"/>
        <v>0.3</v>
      </c>
      <c r="N12" s="70">
        <f t="shared" si="4"/>
        <v>4</v>
      </c>
      <c r="O12" s="79">
        <v>10</v>
      </c>
      <c r="P12" s="31">
        <f t="shared" si="5"/>
        <v>0.5</v>
      </c>
      <c r="Q12" s="70">
        <f t="shared" si="6"/>
        <v>4</v>
      </c>
      <c r="R12" s="100">
        <v>10</v>
      </c>
      <c r="S12" s="80">
        <f t="shared" si="7"/>
        <v>0.12658227848101267</v>
      </c>
      <c r="T12" s="70">
        <f t="shared" si="8"/>
        <v>3</v>
      </c>
      <c r="U12" s="100">
        <v>4</v>
      </c>
      <c r="V12" s="80">
        <f t="shared" si="9"/>
        <v>5.0632911392405063E-2</v>
      </c>
      <c r="W12" s="70">
        <f t="shared" si="10"/>
        <v>2</v>
      </c>
      <c r="X12" s="79">
        <v>8</v>
      </c>
      <c r="Y12" s="31">
        <f t="shared" si="11"/>
        <v>0.4</v>
      </c>
      <c r="Z12" s="70">
        <f t="shared" si="12"/>
        <v>4</v>
      </c>
      <c r="AA12" s="100">
        <v>1</v>
      </c>
      <c r="AB12" s="80">
        <f t="shared" si="2"/>
        <v>1.2658227848101266E-2</v>
      </c>
      <c r="AC12" s="70">
        <f t="shared" si="13"/>
        <v>1</v>
      </c>
      <c r="AD12" s="135">
        <f t="shared" si="14"/>
        <v>3</v>
      </c>
      <c r="AE12" s="80">
        <v>1.2658227848101266E-2</v>
      </c>
      <c r="AF12" s="136">
        <f t="shared" si="15"/>
        <v>1</v>
      </c>
      <c r="AG12" s="91">
        <v>7.0000000000000007E-2</v>
      </c>
      <c r="AH12" s="136">
        <f t="shared" si="16"/>
        <v>2</v>
      </c>
      <c r="AI12" s="91">
        <v>0.11</v>
      </c>
      <c r="AJ12" s="136">
        <f t="shared" si="17"/>
        <v>3</v>
      </c>
      <c r="AK12" s="91">
        <v>0.19</v>
      </c>
      <c r="AL12" s="136">
        <f t="shared" si="18"/>
        <v>3</v>
      </c>
      <c r="AM12" s="90" t="s">
        <v>127</v>
      </c>
      <c r="AN12" s="136">
        <f t="shared" si="19"/>
        <v>3</v>
      </c>
      <c r="AO12" s="141">
        <f t="shared" si="20"/>
        <v>2</v>
      </c>
      <c r="AP12" s="144">
        <f t="shared" si="21"/>
        <v>0.66</v>
      </c>
      <c r="AQ12" s="82">
        <f t="shared" si="22"/>
        <v>1.5</v>
      </c>
      <c r="AR12" s="161">
        <f t="shared" si="23"/>
        <v>0.75</v>
      </c>
      <c r="AS12" s="137">
        <f t="shared" si="24"/>
        <v>1</v>
      </c>
      <c r="AT12" s="102">
        <f t="shared" si="3"/>
        <v>4</v>
      </c>
      <c r="AU12" s="116" t="str">
        <f t="shared" si="25"/>
        <v>low</v>
      </c>
    </row>
    <row r="13" spans="1:47">
      <c r="A13" s="184"/>
      <c r="B13" s="188"/>
      <c r="C13" s="106" t="s">
        <v>32</v>
      </c>
      <c r="D13" s="45">
        <v>5</v>
      </c>
      <c r="E13" s="45">
        <v>1</v>
      </c>
      <c r="F13" s="3">
        <v>1982</v>
      </c>
      <c r="G13" s="43">
        <v>440.44444444444446</v>
      </c>
      <c r="H13" s="15">
        <v>30</v>
      </c>
      <c r="I13" s="14">
        <v>95</v>
      </c>
      <c r="J13" s="31">
        <f t="shared" si="0"/>
        <v>4.7931382441977803E-2</v>
      </c>
      <c r="K13" s="63">
        <f t="shared" si="1"/>
        <v>1</v>
      </c>
      <c r="L13" s="78">
        <v>8</v>
      </c>
      <c r="M13" s="31">
        <f t="shared" si="26"/>
        <v>0.26666666666666666</v>
      </c>
      <c r="N13" s="70">
        <f t="shared" si="4"/>
        <v>4</v>
      </c>
      <c r="O13" s="79">
        <v>11</v>
      </c>
      <c r="P13" s="31">
        <f t="shared" si="5"/>
        <v>0.36666666666666664</v>
      </c>
      <c r="Q13" s="70">
        <f t="shared" si="6"/>
        <v>4</v>
      </c>
      <c r="R13" s="100">
        <v>50</v>
      </c>
      <c r="S13" s="80">
        <f t="shared" si="7"/>
        <v>0.52631578947368418</v>
      </c>
      <c r="T13" s="70">
        <f t="shared" si="8"/>
        <v>4</v>
      </c>
      <c r="U13" s="100">
        <v>10</v>
      </c>
      <c r="V13" s="80">
        <f t="shared" si="9"/>
        <v>0.10526315789473684</v>
      </c>
      <c r="W13" s="70">
        <f t="shared" si="10"/>
        <v>3</v>
      </c>
      <c r="X13" s="79">
        <v>7</v>
      </c>
      <c r="Y13" s="31">
        <f t="shared" si="11"/>
        <v>0.23333333333333334</v>
      </c>
      <c r="Z13" s="70">
        <f t="shared" si="12"/>
        <v>4</v>
      </c>
      <c r="AA13" s="100">
        <v>8</v>
      </c>
      <c r="AB13" s="80">
        <f t="shared" si="2"/>
        <v>8.4210526315789472E-2</v>
      </c>
      <c r="AC13" s="70">
        <f t="shared" si="13"/>
        <v>2</v>
      </c>
      <c r="AD13" s="135">
        <f t="shared" si="14"/>
        <v>4</v>
      </c>
      <c r="AE13" s="80">
        <v>8.4210526315789472E-2</v>
      </c>
      <c r="AF13" s="136">
        <f t="shared" si="15"/>
        <v>2</v>
      </c>
      <c r="AG13" s="91">
        <v>0.89</v>
      </c>
      <c r="AH13" s="136">
        <f t="shared" si="16"/>
        <v>4</v>
      </c>
      <c r="AI13" s="91">
        <v>0.1</v>
      </c>
      <c r="AJ13" s="136">
        <f t="shared" si="17"/>
        <v>2</v>
      </c>
      <c r="AK13" s="91">
        <v>0.21</v>
      </c>
      <c r="AL13" s="136">
        <f t="shared" si="18"/>
        <v>4</v>
      </c>
      <c r="AM13" s="90" t="s">
        <v>128</v>
      </c>
      <c r="AN13" s="136">
        <f t="shared" si="19"/>
        <v>4</v>
      </c>
      <c r="AO13" s="141">
        <f t="shared" si="20"/>
        <v>3</v>
      </c>
      <c r="AP13" s="144">
        <f t="shared" si="21"/>
        <v>1</v>
      </c>
      <c r="AQ13" s="82">
        <f t="shared" si="22"/>
        <v>1.3333333333333333</v>
      </c>
      <c r="AR13" s="161">
        <f t="shared" si="23"/>
        <v>0.75</v>
      </c>
      <c r="AS13" s="137">
        <f t="shared" si="24"/>
        <v>1</v>
      </c>
      <c r="AT13" s="102">
        <f t="shared" si="3"/>
        <v>5</v>
      </c>
      <c r="AU13" s="116" t="str">
        <f t="shared" si="25"/>
        <v>moderate</v>
      </c>
    </row>
    <row r="14" spans="1:47">
      <c r="A14" s="184">
        <v>3</v>
      </c>
      <c r="B14" s="186" t="s">
        <v>35</v>
      </c>
      <c r="C14" s="106" t="s">
        <v>34</v>
      </c>
      <c r="D14" s="45">
        <v>3</v>
      </c>
      <c r="E14" s="45">
        <v>0.33</v>
      </c>
      <c r="F14" s="14">
        <v>1629</v>
      </c>
      <c r="G14" s="43">
        <v>362</v>
      </c>
      <c r="H14" s="15">
        <v>19</v>
      </c>
      <c r="I14" s="14">
        <v>93</v>
      </c>
      <c r="J14" s="31">
        <f t="shared" si="0"/>
        <v>5.70902394106814E-2</v>
      </c>
      <c r="K14" s="63">
        <f t="shared" si="1"/>
        <v>2</v>
      </c>
      <c r="L14" s="78">
        <v>4</v>
      </c>
      <c r="M14" s="31">
        <f t="shared" si="26"/>
        <v>0.21052631578947367</v>
      </c>
      <c r="N14" s="70">
        <f t="shared" si="4"/>
        <v>4</v>
      </c>
      <c r="O14" s="79">
        <v>4</v>
      </c>
      <c r="P14" s="31">
        <f t="shared" si="5"/>
        <v>0.21052631578947367</v>
      </c>
      <c r="Q14" s="70">
        <f t="shared" si="6"/>
        <v>4</v>
      </c>
      <c r="R14" s="100">
        <v>45</v>
      </c>
      <c r="S14" s="80">
        <f t="shared" si="7"/>
        <v>0.4838709677419355</v>
      </c>
      <c r="T14" s="70">
        <f t="shared" si="8"/>
        <v>4</v>
      </c>
      <c r="U14" s="100">
        <v>15</v>
      </c>
      <c r="V14" s="80">
        <f t="shared" si="9"/>
        <v>0.16129032258064516</v>
      </c>
      <c r="W14" s="70">
        <f t="shared" si="10"/>
        <v>3</v>
      </c>
      <c r="X14" s="79">
        <v>2</v>
      </c>
      <c r="Y14" s="31">
        <f t="shared" si="11"/>
        <v>0.10526315789473684</v>
      </c>
      <c r="Z14" s="70">
        <f t="shared" si="12"/>
        <v>3</v>
      </c>
      <c r="AA14" s="100">
        <v>4</v>
      </c>
      <c r="AB14" s="80">
        <f t="shared" si="2"/>
        <v>4.3010752688172046E-2</v>
      </c>
      <c r="AC14" s="70">
        <f t="shared" si="13"/>
        <v>1</v>
      </c>
      <c r="AD14" s="135">
        <f t="shared" si="14"/>
        <v>4</v>
      </c>
      <c r="AE14" s="80">
        <v>4.3010752688172046E-2</v>
      </c>
      <c r="AF14" s="136">
        <f t="shared" si="15"/>
        <v>1</v>
      </c>
      <c r="AG14" s="91">
        <v>0.05</v>
      </c>
      <c r="AH14" s="136">
        <f t="shared" si="16"/>
        <v>1</v>
      </c>
      <c r="AI14" s="91">
        <v>0.25</v>
      </c>
      <c r="AJ14" s="136">
        <f t="shared" si="17"/>
        <v>4</v>
      </c>
      <c r="AK14" s="91">
        <v>0.22</v>
      </c>
      <c r="AL14" s="136">
        <f t="shared" si="18"/>
        <v>4</v>
      </c>
      <c r="AM14" s="90" t="s">
        <v>126</v>
      </c>
      <c r="AN14" s="136">
        <f t="shared" si="19"/>
        <v>2</v>
      </c>
      <c r="AO14" s="141">
        <f t="shared" si="20"/>
        <v>2</v>
      </c>
      <c r="AP14" s="144">
        <f t="shared" si="21"/>
        <v>0.66</v>
      </c>
      <c r="AQ14" s="82">
        <f t="shared" si="22"/>
        <v>2</v>
      </c>
      <c r="AR14" s="161">
        <f t="shared" si="23"/>
        <v>0.75</v>
      </c>
      <c r="AS14" s="137">
        <f t="shared" si="24"/>
        <v>1</v>
      </c>
      <c r="AT14" s="102">
        <f t="shared" si="3"/>
        <v>3</v>
      </c>
      <c r="AU14" s="116" t="str">
        <f t="shared" si="25"/>
        <v>low</v>
      </c>
    </row>
    <row r="15" spans="1:47">
      <c r="A15" s="184"/>
      <c r="B15" s="187"/>
      <c r="C15" s="106" t="s">
        <v>31</v>
      </c>
      <c r="D15" s="45">
        <v>4</v>
      </c>
      <c r="E15" s="45">
        <v>0.66</v>
      </c>
      <c r="F15" s="14">
        <v>1629</v>
      </c>
      <c r="G15" s="43">
        <v>362</v>
      </c>
      <c r="H15" s="15">
        <v>30</v>
      </c>
      <c r="I15" s="14">
        <v>62</v>
      </c>
      <c r="J15" s="31">
        <f t="shared" si="0"/>
        <v>3.8060159607120933E-2</v>
      </c>
      <c r="K15" s="63">
        <f t="shared" si="1"/>
        <v>1</v>
      </c>
      <c r="L15" s="78">
        <v>1</v>
      </c>
      <c r="M15" s="31">
        <f t="shared" si="26"/>
        <v>3.3333333333333333E-2</v>
      </c>
      <c r="N15" s="70">
        <f t="shared" si="4"/>
        <v>1</v>
      </c>
      <c r="O15" s="79">
        <v>2</v>
      </c>
      <c r="P15" s="31">
        <f t="shared" si="5"/>
        <v>6.6666666666666666E-2</v>
      </c>
      <c r="Q15" s="70">
        <f t="shared" si="6"/>
        <v>2</v>
      </c>
      <c r="R15" s="100">
        <v>23</v>
      </c>
      <c r="S15" s="80">
        <f t="shared" si="7"/>
        <v>0.37096774193548387</v>
      </c>
      <c r="T15" s="70">
        <f t="shared" si="8"/>
        <v>4</v>
      </c>
      <c r="U15" s="100">
        <v>1</v>
      </c>
      <c r="V15" s="80">
        <f t="shared" si="9"/>
        <v>1.6129032258064516E-2</v>
      </c>
      <c r="W15" s="70">
        <f t="shared" si="10"/>
        <v>1</v>
      </c>
      <c r="X15" s="79">
        <v>1</v>
      </c>
      <c r="Y15" s="31">
        <f t="shared" si="11"/>
        <v>3.3333333333333333E-2</v>
      </c>
      <c r="Z15" s="70">
        <f t="shared" si="12"/>
        <v>1</v>
      </c>
      <c r="AA15" s="100">
        <v>1</v>
      </c>
      <c r="AB15" s="80">
        <f t="shared" si="2"/>
        <v>1.6129032258064516E-2</v>
      </c>
      <c r="AC15" s="70">
        <f t="shared" si="13"/>
        <v>1</v>
      </c>
      <c r="AD15" s="135">
        <f t="shared" si="14"/>
        <v>2</v>
      </c>
      <c r="AE15" s="80">
        <v>1.6129032258064516E-2</v>
      </c>
      <c r="AF15" s="136">
        <f t="shared" si="15"/>
        <v>1</v>
      </c>
      <c r="AG15" s="91">
        <v>0.62</v>
      </c>
      <c r="AH15" s="136">
        <f t="shared" si="16"/>
        <v>4</v>
      </c>
      <c r="AI15" s="91">
        <v>0.3</v>
      </c>
      <c r="AJ15" s="136">
        <f t="shared" si="17"/>
        <v>4</v>
      </c>
      <c r="AK15" s="91">
        <v>0.23</v>
      </c>
      <c r="AL15" s="136">
        <f t="shared" si="18"/>
        <v>4</v>
      </c>
      <c r="AM15" s="90" t="s">
        <v>123</v>
      </c>
      <c r="AN15" s="136">
        <f t="shared" si="19"/>
        <v>1</v>
      </c>
      <c r="AO15" s="141">
        <f t="shared" si="20"/>
        <v>2</v>
      </c>
      <c r="AP15" s="144">
        <f t="shared" si="21"/>
        <v>0.66</v>
      </c>
      <c r="AQ15" s="82">
        <f t="shared" si="22"/>
        <v>1</v>
      </c>
      <c r="AR15" s="161">
        <f t="shared" si="23"/>
        <v>0.5</v>
      </c>
      <c r="AS15" s="137">
        <f t="shared" si="24"/>
        <v>1</v>
      </c>
      <c r="AT15" s="102">
        <f t="shared" si="3"/>
        <v>4</v>
      </c>
      <c r="AU15" s="116" t="str">
        <f t="shared" si="25"/>
        <v>low</v>
      </c>
    </row>
    <row r="16" spans="1:47">
      <c r="A16" s="184"/>
      <c r="B16" s="188"/>
      <c r="C16" s="106" t="s">
        <v>32</v>
      </c>
      <c r="D16" s="45">
        <v>5</v>
      </c>
      <c r="E16" s="45">
        <v>1</v>
      </c>
      <c r="F16" s="14">
        <v>1629</v>
      </c>
      <c r="G16" s="43">
        <v>362</v>
      </c>
      <c r="H16" s="15">
        <v>40</v>
      </c>
      <c r="I16" s="14">
        <v>207</v>
      </c>
      <c r="J16" s="31">
        <f t="shared" si="0"/>
        <v>0.1270718232044199</v>
      </c>
      <c r="K16" s="63">
        <f t="shared" si="1"/>
        <v>3</v>
      </c>
      <c r="L16" s="78">
        <v>34</v>
      </c>
      <c r="M16" s="31">
        <f t="shared" si="26"/>
        <v>0.85</v>
      </c>
      <c r="N16" s="70">
        <f t="shared" si="4"/>
        <v>4</v>
      </c>
      <c r="O16" s="79">
        <v>11</v>
      </c>
      <c r="P16" s="31">
        <f t="shared" si="5"/>
        <v>0.27500000000000002</v>
      </c>
      <c r="Q16" s="70">
        <f t="shared" si="6"/>
        <v>4</v>
      </c>
      <c r="R16" s="100">
        <v>105</v>
      </c>
      <c r="S16" s="80">
        <f t="shared" si="7"/>
        <v>0.50724637681159424</v>
      </c>
      <c r="T16" s="70">
        <f t="shared" si="8"/>
        <v>4</v>
      </c>
      <c r="U16" s="100">
        <v>20</v>
      </c>
      <c r="V16" s="80">
        <f t="shared" si="9"/>
        <v>9.6618357487922704E-2</v>
      </c>
      <c r="W16" s="70">
        <f t="shared" si="10"/>
        <v>2</v>
      </c>
      <c r="X16" s="79">
        <v>15</v>
      </c>
      <c r="Y16" s="31">
        <f t="shared" si="11"/>
        <v>0.375</v>
      </c>
      <c r="Z16" s="70">
        <f t="shared" si="12"/>
        <v>4</v>
      </c>
      <c r="AA16" s="100">
        <v>10</v>
      </c>
      <c r="AB16" s="80">
        <f t="shared" si="2"/>
        <v>4.8309178743961352E-2</v>
      </c>
      <c r="AC16" s="70">
        <f t="shared" si="13"/>
        <v>1</v>
      </c>
      <c r="AD16" s="135">
        <f t="shared" si="14"/>
        <v>4</v>
      </c>
      <c r="AE16" s="80">
        <v>4.8309178743961352E-2</v>
      </c>
      <c r="AF16" s="136">
        <f t="shared" si="15"/>
        <v>1</v>
      </c>
      <c r="AG16" s="91">
        <v>0.03</v>
      </c>
      <c r="AH16" s="136">
        <f t="shared" si="16"/>
        <v>1</v>
      </c>
      <c r="AI16" s="91">
        <v>0.5</v>
      </c>
      <c r="AJ16" s="136">
        <f t="shared" si="17"/>
        <v>4</v>
      </c>
      <c r="AK16" s="91">
        <v>0.24</v>
      </c>
      <c r="AL16" s="136">
        <f t="shared" si="18"/>
        <v>4</v>
      </c>
      <c r="AM16" s="90" t="s">
        <v>127</v>
      </c>
      <c r="AN16" s="136">
        <f t="shared" si="19"/>
        <v>3</v>
      </c>
      <c r="AO16" s="141">
        <f t="shared" si="20"/>
        <v>2</v>
      </c>
      <c r="AP16" s="144">
        <f t="shared" si="21"/>
        <v>3</v>
      </c>
      <c r="AQ16" s="82">
        <f t="shared" si="22"/>
        <v>2</v>
      </c>
      <c r="AR16" s="161">
        <f t="shared" si="23"/>
        <v>0.75</v>
      </c>
      <c r="AS16" s="137">
        <f t="shared" si="24"/>
        <v>3</v>
      </c>
      <c r="AT16" s="102">
        <f t="shared" si="3"/>
        <v>15</v>
      </c>
      <c r="AU16" s="116" t="str">
        <f t="shared" si="25"/>
        <v>high</v>
      </c>
    </row>
    <row r="17" spans="1:47">
      <c r="A17" s="186">
        <v>4</v>
      </c>
      <c r="B17" s="184" t="s">
        <v>36</v>
      </c>
      <c r="C17" s="106" t="s">
        <v>34</v>
      </c>
      <c r="D17" s="45">
        <v>3</v>
      </c>
      <c r="E17" s="45">
        <v>0.33</v>
      </c>
      <c r="F17" s="14">
        <v>2562</v>
      </c>
      <c r="G17" s="43">
        <v>569.33333333333337</v>
      </c>
      <c r="H17" s="15">
        <v>44</v>
      </c>
      <c r="I17" s="14">
        <v>114</v>
      </c>
      <c r="J17" s="31">
        <f t="shared" si="0"/>
        <v>4.449648711943794E-2</v>
      </c>
      <c r="K17" s="63">
        <f t="shared" si="1"/>
        <v>1</v>
      </c>
      <c r="L17" s="78">
        <v>4</v>
      </c>
      <c r="M17" s="31">
        <f t="shared" si="26"/>
        <v>9.0909090909090912E-2</v>
      </c>
      <c r="N17" s="70">
        <f t="shared" si="4"/>
        <v>2</v>
      </c>
      <c r="O17" s="79">
        <v>12</v>
      </c>
      <c r="P17" s="31">
        <f t="shared" si="5"/>
        <v>0.27272727272727271</v>
      </c>
      <c r="Q17" s="70">
        <f t="shared" si="6"/>
        <v>4</v>
      </c>
      <c r="R17" s="100">
        <v>20</v>
      </c>
      <c r="S17" s="80">
        <f t="shared" si="7"/>
        <v>0.17543859649122806</v>
      </c>
      <c r="T17" s="70">
        <f t="shared" si="8"/>
        <v>3</v>
      </c>
      <c r="U17" s="100">
        <v>1</v>
      </c>
      <c r="V17" s="80">
        <f t="shared" si="9"/>
        <v>8.771929824561403E-3</v>
      </c>
      <c r="W17" s="70">
        <f t="shared" si="10"/>
        <v>1</v>
      </c>
      <c r="X17" s="79">
        <v>12</v>
      </c>
      <c r="Y17" s="31">
        <f t="shared" si="11"/>
        <v>0.27272727272727271</v>
      </c>
      <c r="Z17" s="70">
        <f t="shared" si="12"/>
        <v>4</v>
      </c>
      <c r="AA17" s="100">
        <v>1</v>
      </c>
      <c r="AB17" s="80">
        <f t="shared" si="2"/>
        <v>8.771929824561403E-3</v>
      </c>
      <c r="AC17" s="70">
        <f t="shared" si="13"/>
        <v>1</v>
      </c>
      <c r="AD17" s="135">
        <f t="shared" si="14"/>
        <v>3</v>
      </c>
      <c r="AE17" s="80">
        <v>8.771929824561403E-3</v>
      </c>
      <c r="AF17" s="136">
        <f t="shared" si="15"/>
        <v>1</v>
      </c>
      <c r="AG17" s="91">
        <v>0.25</v>
      </c>
      <c r="AH17" s="136">
        <f t="shared" si="16"/>
        <v>4</v>
      </c>
      <c r="AI17" s="91">
        <v>0.48</v>
      </c>
      <c r="AJ17" s="136">
        <f t="shared" si="17"/>
        <v>4</v>
      </c>
      <c r="AK17" s="91">
        <v>0.24</v>
      </c>
      <c r="AL17" s="136">
        <f t="shared" si="18"/>
        <v>4</v>
      </c>
      <c r="AM17" s="90" t="s">
        <v>123</v>
      </c>
      <c r="AN17" s="136">
        <f t="shared" si="19"/>
        <v>1</v>
      </c>
      <c r="AO17" s="141">
        <f t="shared" si="20"/>
        <v>2</v>
      </c>
      <c r="AP17" s="144">
        <f t="shared" si="21"/>
        <v>0.33</v>
      </c>
      <c r="AQ17" s="82">
        <f t="shared" si="22"/>
        <v>1.5</v>
      </c>
      <c r="AR17" s="161">
        <f t="shared" si="23"/>
        <v>0.75</v>
      </c>
      <c r="AS17" s="137">
        <f t="shared" si="24"/>
        <v>1</v>
      </c>
      <c r="AT17" s="102">
        <f t="shared" si="3"/>
        <v>3</v>
      </c>
      <c r="AU17" s="116" t="str">
        <f t="shared" si="25"/>
        <v>low</v>
      </c>
    </row>
    <row r="18" spans="1:47">
      <c r="A18" s="187"/>
      <c r="B18" s="184"/>
      <c r="C18" s="106" t="s">
        <v>31</v>
      </c>
      <c r="D18" s="45">
        <v>4</v>
      </c>
      <c r="E18" s="45">
        <v>0.66</v>
      </c>
      <c r="F18" s="14">
        <v>2562</v>
      </c>
      <c r="G18" s="43">
        <v>569.33333333333337</v>
      </c>
      <c r="H18" s="15">
        <v>41</v>
      </c>
      <c r="I18" s="14">
        <v>212</v>
      </c>
      <c r="J18" s="31">
        <f t="shared" si="0"/>
        <v>8.2747853239656513E-2</v>
      </c>
      <c r="K18" s="63">
        <f t="shared" si="1"/>
        <v>2</v>
      </c>
      <c r="L18" s="78">
        <v>25</v>
      </c>
      <c r="M18" s="31">
        <f t="shared" si="26"/>
        <v>0.6097560975609756</v>
      </c>
      <c r="N18" s="70">
        <f t="shared" si="4"/>
        <v>4</v>
      </c>
      <c r="O18" s="79">
        <v>10</v>
      </c>
      <c r="P18" s="31">
        <f t="shared" si="5"/>
        <v>0.24390243902439024</v>
      </c>
      <c r="Q18" s="70">
        <f t="shared" si="6"/>
        <v>4</v>
      </c>
      <c r="R18" s="100">
        <v>100</v>
      </c>
      <c r="S18" s="80">
        <f t="shared" si="7"/>
        <v>0.47169811320754718</v>
      </c>
      <c r="T18" s="70">
        <f t="shared" si="8"/>
        <v>4</v>
      </c>
      <c r="U18" s="100">
        <v>25</v>
      </c>
      <c r="V18" s="80">
        <f t="shared" si="9"/>
        <v>0.11792452830188679</v>
      </c>
      <c r="W18" s="70">
        <f t="shared" si="10"/>
        <v>3</v>
      </c>
      <c r="X18" s="79">
        <v>13</v>
      </c>
      <c r="Y18" s="31">
        <f t="shared" si="11"/>
        <v>0.31707317073170732</v>
      </c>
      <c r="Z18" s="70">
        <f t="shared" si="12"/>
        <v>4</v>
      </c>
      <c r="AA18" s="100">
        <v>18</v>
      </c>
      <c r="AB18" s="80">
        <f t="shared" si="2"/>
        <v>8.4905660377358486E-2</v>
      </c>
      <c r="AC18" s="70">
        <f t="shared" si="13"/>
        <v>2</v>
      </c>
      <c r="AD18" s="135">
        <f t="shared" si="14"/>
        <v>4</v>
      </c>
      <c r="AE18" s="80">
        <v>8.4905660377358486E-2</v>
      </c>
      <c r="AF18" s="136">
        <f t="shared" si="15"/>
        <v>2</v>
      </c>
      <c r="AG18" s="91">
        <v>0.04</v>
      </c>
      <c r="AH18" s="136">
        <f t="shared" si="16"/>
        <v>1</v>
      </c>
      <c r="AI18" s="91">
        <v>0.54</v>
      </c>
      <c r="AJ18" s="136">
        <f t="shared" si="17"/>
        <v>4</v>
      </c>
      <c r="AK18" s="91">
        <v>0.25</v>
      </c>
      <c r="AL18" s="136">
        <f t="shared" si="18"/>
        <v>4</v>
      </c>
      <c r="AM18" s="90" t="s">
        <v>123</v>
      </c>
      <c r="AN18" s="136">
        <f t="shared" si="19"/>
        <v>1</v>
      </c>
      <c r="AO18" s="141">
        <f t="shared" si="20"/>
        <v>2</v>
      </c>
      <c r="AP18" s="144">
        <f t="shared" si="21"/>
        <v>1.32</v>
      </c>
      <c r="AQ18" s="82">
        <f t="shared" si="22"/>
        <v>2</v>
      </c>
      <c r="AR18" s="161">
        <f t="shared" si="23"/>
        <v>0.75</v>
      </c>
      <c r="AS18" s="137">
        <f t="shared" si="24"/>
        <v>1</v>
      </c>
      <c r="AT18" s="102">
        <f t="shared" si="3"/>
        <v>4</v>
      </c>
      <c r="AU18" s="116" t="str">
        <f t="shared" si="25"/>
        <v>low</v>
      </c>
    </row>
    <row r="19" spans="1:47">
      <c r="A19" s="188"/>
      <c r="B19" s="184"/>
      <c r="C19" s="106" t="s">
        <v>32</v>
      </c>
      <c r="D19" s="45">
        <v>5</v>
      </c>
      <c r="E19" s="45">
        <v>1</v>
      </c>
      <c r="F19" s="14">
        <v>2562</v>
      </c>
      <c r="G19" s="43">
        <v>569.33333333333337</v>
      </c>
      <c r="H19" s="15">
        <v>63</v>
      </c>
      <c r="I19" s="14">
        <v>312</v>
      </c>
      <c r="J19" s="31">
        <f t="shared" si="0"/>
        <v>0.12177985948477751</v>
      </c>
      <c r="K19" s="63">
        <f t="shared" si="1"/>
        <v>3</v>
      </c>
      <c r="L19" s="78">
        <v>5</v>
      </c>
      <c r="M19" s="31">
        <f t="shared" si="26"/>
        <v>7.9365079365079361E-2</v>
      </c>
      <c r="N19" s="70">
        <f t="shared" si="4"/>
        <v>2</v>
      </c>
      <c r="O19" s="79">
        <v>15</v>
      </c>
      <c r="P19" s="31">
        <f t="shared" si="5"/>
        <v>0.23809523809523808</v>
      </c>
      <c r="Q19" s="70">
        <f t="shared" si="6"/>
        <v>4</v>
      </c>
      <c r="R19" s="100">
        <v>150</v>
      </c>
      <c r="S19" s="80">
        <f t="shared" si="7"/>
        <v>0.48076923076923078</v>
      </c>
      <c r="T19" s="70">
        <f t="shared" si="8"/>
        <v>4</v>
      </c>
      <c r="U19" s="100">
        <v>28</v>
      </c>
      <c r="V19" s="80">
        <f t="shared" si="9"/>
        <v>8.9743589743589744E-2</v>
      </c>
      <c r="W19" s="70">
        <f t="shared" si="10"/>
        <v>2</v>
      </c>
      <c r="X19" s="79">
        <v>18</v>
      </c>
      <c r="Y19" s="31">
        <f t="shared" si="11"/>
        <v>0.2857142857142857</v>
      </c>
      <c r="Z19" s="70">
        <f t="shared" si="12"/>
        <v>4</v>
      </c>
      <c r="AA19" s="100">
        <v>11</v>
      </c>
      <c r="AB19" s="80">
        <f t="shared" si="2"/>
        <v>3.5256410256410256E-2</v>
      </c>
      <c r="AC19" s="70">
        <f t="shared" si="13"/>
        <v>1</v>
      </c>
      <c r="AD19" s="135">
        <f t="shared" si="14"/>
        <v>3</v>
      </c>
      <c r="AE19" s="80">
        <v>3.5256410256410256E-2</v>
      </c>
      <c r="AF19" s="136">
        <f t="shared" si="15"/>
        <v>1</v>
      </c>
      <c r="AG19" s="91">
        <v>0.05</v>
      </c>
      <c r="AH19" s="136">
        <f t="shared" si="16"/>
        <v>1</v>
      </c>
      <c r="AI19" s="91">
        <v>0.81</v>
      </c>
      <c r="AJ19" s="136">
        <f t="shared" si="17"/>
        <v>4</v>
      </c>
      <c r="AK19" s="91">
        <v>0.2</v>
      </c>
      <c r="AL19" s="136">
        <f t="shared" si="18"/>
        <v>4</v>
      </c>
      <c r="AM19" s="90" t="s">
        <v>123</v>
      </c>
      <c r="AN19" s="136">
        <f t="shared" si="19"/>
        <v>1</v>
      </c>
      <c r="AO19" s="141">
        <f t="shared" si="20"/>
        <v>2</v>
      </c>
      <c r="AP19" s="144">
        <f t="shared" si="21"/>
        <v>3</v>
      </c>
      <c r="AQ19" s="82">
        <f t="shared" si="22"/>
        <v>1.5</v>
      </c>
      <c r="AR19" s="161">
        <f t="shared" si="23"/>
        <v>0.75</v>
      </c>
      <c r="AS19" s="137">
        <f t="shared" si="24"/>
        <v>3</v>
      </c>
      <c r="AT19" s="102">
        <f t="shared" si="3"/>
        <v>15</v>
      </c>
      <c r="AU19" s="116" t="str">
        <f t="shared" si="25"/>
        <v>high</v>
      </c>
    </row>
    <row r="20" spans="1:47">
      <c r="A20" s="186"/>
      <c r="B20" s="186"/>
      <c r="C20" s="106"/>
      <c r="D20" s="64"/>
      <c r="E20" s="45"/>
      <c r="F20" s="92"/>
      <c r="G20" s="92"/>
      <c r="H20" s="92"/>
      <c r="I20" s="92"/>
      <c r="J20" s="41"/>
      <c r="K20" s="67"/>
      <c r="L20" s="92"/>
      <c r="M20" s="41"/>
      <c r="N20" s="71"/>
      <c r="O20" s="92"/>
      <c r="P20" s="41"/>
      <c r="Q20" s="71"/>
      <c r="R20" s="92"/>
      <c r="S20" s="41"/>
      <c r="T20" s="71"/>
      <c r="U20" s="92"/>
      <c r="V20" s="41"/>
      <c r="W20" s="71"/>
      <c r="X20" s="92"/>
      <c r="Y20" s="41"/>
      <c r="Z20" s="71"/>
      <c r="AA20" s="92"/>
      <c r="AB20" s="41"/>
      <c r="AC20" s="71"/>
      <c r="AD20" s="147"/>
      <c r="AE20" s="41"/>
      <c r="AF20" s="86"/>
      <c r="AG20" s="91"/>
      <c r="AH20" s="86"/>
      <c r="AI20" s="91"/>
      <c r="AJ20" s="86"/>
      <c r="AK20" s="91"/>
      <c r="AL20" s="86"/>
      <c r="AM20" s="52"/>
      <c r="AN20" s="86"/>
      <c r="AO20" s="142"/>
      <c r="AP20" s="145"/>
      <c r="AQ20" s="153"/>
      <c r="AR20" s="140"/>
      <c r="AS20" s="83"/>
      <c r="AT20" s="84"/>
      <c r="AU20" s="14"/>
    </row>
    <row r="21" spans="1:47">
      <c r="A21" s="187"/>
      <c r="B21" s="187"/>
      <c r="C21" s="106"/>
      <c r="D21" s="64"/>
      <c r="E21" s="45"/>
      <c r="F21" s="92"/>
      <c r="G21" s="92"/>
      <c r="H21" s="92"/>
      <c r="I21" s="92"/>
      <c r="J21" s="41"/>
      <c r="K21" s="67"/>
      <c r="L21" s="92"/>
      <c r="M21" s="41"/>
      <c r="N21" s="71"/>
      <c r="O21" s="92"/>
      <c r="P21" s="41"/>
      <c r="Q21" s="71"/>
      <c r="R21" s="92"/>
      <c r="S21" s="41"/>
      <c r="T21" s="71"/>
      <c r="U21" s="92"/>
      <c r="V21" s="41"/>
      <c r="W21" s="71"/>
      <c r="X21" s="92"/>
      <c r="Y21" s="41"/>
      <c r="Z21" s="71"/>
      <c r="AA21" s="92"/>
      <c r="AB21" s="41"/>
      <c r="AC21" s="71"/>
      <c r="AD21" s="147"/>
      <c r="AE21" s="41"/>
      <c r="AF21" s="86"/>
      <c r="AG21" s="91"/>
      <c r="AH21" s="86"/>
      <c r="AI21" s="91"/>
      <c r="AJ21" s="86"/>
      <c r="AK21" s="91"/>
      <c r="AL21" s="86"/>
      <c r="AM21" s="52"/>
      <c r="AN21" s="86"/>
      <c r="AO21" s="142"/>
      <c r="AP21" s="145"/>
      <c r="AQ21" s="153"/>
      <c r="AR21" s="140"/>
      <c r="AS21" s="83"/>
      <c r="AT21" s="84"/>
      <c r="AU21" s="14"/>
    </row>
    <row r="22" spans="1:47">
      <c r="A22" s="188"/>
      <c r="B22" s="188"/>
      <c r="C22" s="106"/>
      <c r="D22" s="64"/>
      <c r="E22" s="45"/>
      <c r="F22" s="92"/>
      <c r="G22" s="92"/>
      <c r="H22" s="92"/>
      <c r="I22" s="92"/>
      <c r="J22" s="41"/>
      <c r="K22" s="67"/>
      <c r="L22" s="92"/>
      <c r="M22" s="41"/>
      <c r="N22" s="71"/>
      <c r="O22" s="92"/>
      <c r="P22" s="41"/>
      <c r="Q22" s="71"/>
      <c r="R22" s="92"/>
      <c r="S22" s="41"/>
      <c r="T22" s="71"/>
      <c r="U22" s="92"/>
      <c r="V22" s="41"/>
      <c r="W22" s="71"/>
      <c r="X22" s="92"/>
      <c r="Y22" s="41"/>
      <c r="Z22" s="71"/>
      <c r="AA22" s="92"/>
      <c r="AB22" s="41"/>
      <c r="AC22" s="71"/>
      <c r="AD22" s="147"/>
      <c r="AE22" s="41"/>
      <c r="AF22" s="86"/>
      <c r="AG22" s="91"/>
      <c r="AH22" s="86"/>
      <c r="AI22" s="91"/>
      <c r="AJ22" s="86"/>
      <c r="AK22" s="91"/>
      <c r="AL22" s="86"/>
      <c r="AM22" s="52"/>
      <c r="AN22" s="86"/>
      <c r="AO22" s="142"/>
      <c r="AP22" s="145"/>
      <c r="AQ22" s="153"/>
      <c r="AR22" s="140"/>
      <c r="AS22" s="83"/>
      <c r="AT22" s="84"/>
      <c r="AU22" s="14"/>
    </row>
    <row r="23" spans="1:47">
      <c r="A23" s="183"/>
      <c r="B23" s="183"/>
      <c r="C23" s="106"/>
      <c r="D23" s="64"/>
      <c r="E23" s="45"/>
      <c r="F23" s="92"/>
      <c r="G23" s="92"/>
      <c r="H23" s="92"/>
      <c r="I23" s="92"/>
      <c r="J23" s="41"/>
      <c r="K23" s="67"/>
      <c r="L23" s="92"/>
      <c r="M23" s="41"/>
      <c r="N23" s="71"/>
      <c r="O23" s="92"/>
      <c r="P23" s="41"/>
      <c r="Q23" s="71"/>
      <c r="R23" s="92"/>
      <c r="S23" s="41"/>
      <c r="T23" s="71"/>
      <c r="U23" s="92"/>
      <c r="V23" s="41"/>
      <c r="W23" s="71"/>
      <c r="X23" s="92"/>
      <c r="Y23" s="41"/>
      <c r="Z23" s="71"/>
      <c r="AA23" s="92"/>
      <c r="AB23" s="41"/>
      <c r="AC23" s="71"/>
      <c r="AD23" s="147"/>
      <c r="AE23" s="41"/>
      <c r="AF23" s="86"/>
      <c r="AG23" s="91"/>
      <c r="AH23" s="86"/>
      <c r="AI23" s="91"/>
      <c r="AJ23" s="86"/>
      <c r="AK23" s="91"/>
      <c r="AL23" s="86"/>
      <c r="AM23" s="52"/>
      <c r="AN23" s="86"/>
      <c r="AO23" s="142"/>
      <c r="AP23" s="145"/>
      <c r="AQ23" s="153"/>
      <c r="AR23" s="140"/>
      <c r="AS23" s="83"/>
      <c r="AT23" s="84"/>
      <c r="AU23" s="14"/>
    </row>
    <row r="24" spans="1:47">
      <c r="A24" s="183"/>
      <c r="B24" s="183"/>
      <c r="C24" s="106"/>
      <c r="D24" s="64"/>
      <c r="E24" s="45"/>
      <c r="F24" s="92"/>
      <c r="G24" s="92"/>
      <c r="H24" s="92"/>
      <c r="I24" s="93"/>
      <c r="J24" s="41"/>
      <c r="K24" s="67"/>
      <c r="L24" s="93"/>
      <c r="M24" s="41"/>
      <c r="N24" s="71"/>
      <c r="O24" s="93"/>
      <c r="P24" s="41"/>
      <c r="Q24" s="71"/>
      <c r="R24" s="93"/>
      <c r="S24" s="41"/>
      <c r="T24" s="71"/>
      <c r="U24" s="93"/>
      <c r="V24" s="41"/>
      <c r="W24" s="71"/>
      <c r="X24" s="93"/>
      <c r="Y24" s="41"/>
      <c r="Z24" s="71"/>
      <c r="AA24" s="93"/>
      <c r="AB24" s="41"/>
      <c r="AC24" s="71"/>
      <c r="AD24" s="147"/>
      <c r="AE24" s="41"/>
      <c r="AF24" s="86"/>
      <c r="AG24" s="91"/>
      <c r="AH24" s="86"/>
      <c r="AI24" s="91"/>
      <c r="AJ24" s="86"/>
      <c r="AK24" s="91"/>
      <c r="AL24" s="86"/>
      <c r="AM24" s="52"/>
      <c r="AN24" s="86"/>
      <c r="AO24" s="142"/>
      <c r="AP24" s="145"/>
      <c r="AQ24" s="153"/>
      <c r="AR24" s="140"/>
      <c r="AS24" s="83"/>
      <c r="AT24" s="84"/>
      <c r="AU24" s="14"/>
    </row>
    <row r="25" spans="1:47">
      <c r="A25" s="183"/>
      <c r="B25" s="183"/>
      <c r="C25" s="106"/>
      <c r="D25" s="64"/>
      <c r="E25" s="45"/>
      <c r="F25" s="92"/>
      <c r="G25" s="92"/>
      <c r="H25" s="92"/>
      <c r="I25" s="92"/>
      <c r="J25" s="41"/>
      <c r="K25" s="67"/>
      <c r="L25" s="92"/>
      <c r="M25" s="41"/>
      <c r="N25" s="71"/>
      <c r="O25" s="92"/>
      <c r="P25" s="41"/>
      <c r="Q25" s="71"/>
      <c r="R25" s="92"/>
      <c r="S25" s="41"/>
      <c r="T25" s="71"/>
      <c r="U25" s="92"/>
      <c r="V25" s="41"/>
      <c r="W25" s="71"/>
      <c r="X25" s="92"/>
      <c r="Y25" s="41"/>
      <c r="Z25" s="71"/>
      <c r="AA25" s="92"/>
      <c r="AB25" s="41"/>
      <c r="AC25" s="71"/>
      <c r="AD25" s="147"/>
      <c r="AE25" s="41"/>
      <c r="AF25" s="86"/>
      <c r="AG25" s="91"/>
      <c r="AH25" s="86"/>
      <c r="AI25" s="91"/>
      <c r="AJ25" s="86"/>
      <c r="AK25" s="91"/>
      <c r="AL25" s="86"/>
      <c r="AM25" s="52"/>
      <c r="AN25" s="86"/>
      <c r="AO25" s="142"/>
      <c r="AP25" s="145"/>
      <c r="AQ25" s="153"/>
      <c r="AR25" s="140"/>
      <c r="AS25" s="83"/>
      <c r="AT25" s="84"/>
      <c r="AU25" s="14"/>
    </row>
    <row r="26" spans="1:47">
      <c r="A26" s="183"/>
      <c r="B26" s="183"/>
      <c r="C26" s="106"/>
      <c r="D26" s="64"/>
      <c r="E26" s="45"/>
      <c r="F26" s="92"/>
      <c r="G26" s="92"/>
      <c r="H26" s="92"/>
      <c r="I26" s="92"/>
      <c r="J26" s="41"/>
      <c r="K26" s="67"/>
      <c r="L26" s="92"/>
      <c r="M26" s="41"/>
      <c r="N26" s="71"/>
      <c r="O26" s="92"/>
      <c r="P26" s="41"/>
      <c r="Q26" s="71"/>
      <c r="R26" s="92"/>
      <c r="S26" s="41"/>
      <c r="T26" s="71"/>
      <c r="U26" s="92"/>
      <c r="V26" s="41"/>
      <c r="W26" s="71"/>
      <c r="X26" s="92"/>
      <c r="Y26" s="41"/>
      <c r="Z26" s="71"/>
      <c r="AA26" s="92"/>
      <c r="AB26" s="41"/>
      <c r="AC26" s="71"/>
      <c r="AD26" s="147"/>
      <c r="AE26" s="41"/>
      <c r="AF26" s="86"/>
      <c r="AG26" s="91"/>
      <c r="AH26" s="86"/>
      <c r="AI26" s="91"/>
      <c r="AJ26" s="86"/>
      <c r="AK26" s="91"/>
      <c r="AL26" s="86"/>
      <c r="AM26" s="52"/>
      <c r="AN26" s="86"/>
      <c r="AO26" s="142"/>
      <c r="AP26" s="145"/>
      <c r="AQ26" s="153"/>
      <c r="AR26" s="140"/>
      <c r="AS26" s="83"/>
      <c r="AT26" s="84"/>
      <c r="AU26" s="14"/>
    </row>
    <row r="27" spans="1:47">
      <c r="A27" s="183"/>
      <c r="B27" s="183"/>
      <c r="C27" s="106"/>
      <c r="D27" s="64"/>
      <c r="E27" s="45"/>
      <c r="F27" s="92"/>
      <c r="G27" s="92"/>
      <c r="H27" s="92"/>
      <c r="I27" s="92"/>
      <c r="J27" s="41"/>
      <c r="K27" s="67"/>
      <c r="L27" s="92"/>
      <c r="M27" s="41"/>
      <c r="N27" s="71"/>
      <c r="O27" s="92"/>
      <c r="P27" s="41"/>
      <c r="Q27" s="71"/>
      <c r="R27" s="92"/>
      <c r="S27" s="41"/>
      <c r="T27" s="71"/>
      <c r="U27" s="92"/>
      <c r="V27" s="41"/>
      <c r="W27" s="71"/>
      <c r="X27" s="92"/>
      <c r="Y27" s="41"/>
      <c r="Z27" s="71"/>
      <c r="AA27" s="92"/>
      <c r="AB27" s="41"/>
      <c r="AC27" s="71"/>
      <c r="AD27" s="147"/>
      <c r="AE27" s="41"/>
      <c r="AF27" s="86"/>
      <c r="AG27" s="91"/>
      <c r="AH27" s="86"/>
      <c r="AI27" s="91"/>
      <c r="AJ27" s="86"/>
      <c r="AK27" s="91"/>
      <c r="AL27" s="86"/>
      <c r="AM27" s="52"/>
      <c r="AN27" s="86"/>
      <c r="AO27" s="142"/>
      <c r="AP27" s="145"/>
      <c r="AQ27" s="153"/>
      <c r="AR27" s="140"/>
      <c r="AS27" s="83"/>
      <c r="AT27" s="84"/>
      <c r="AU27" s="14"/>
    </row>
    <row r="28" spans="1:47">
      <c r="A28" s="183"/>
      <c r="B28" s="183"/>
      <c r="C28" s="106"/>
      <c r="D28" s="64"/>
      <c r="E28" s="45"/>
      <c r="F28" s="92"/>
      <c r="G28" s="92"/>
      <c r="H28" s="92"/>
      <c r="I28" s="92"/>
      <c r="J28" s="41"/>
      <c r="K28" s="67"/>
      <c r="L28" s="92"/>
      <c r="M28" s="41"/>
      <c r="N28" s="71"/>
      <c r="O28" s="92"/>
      <c r="P28" s="41"/>
      <c r="Q28" s="71"/>
      <c r="R28" s="92"/>
      <c r="S28" s="41"/>
      <c r="T28" s="71"/>
      <c r="U28" s="92"/>
      <c r="V28" s="41"/>
      <c r="W28" s="71"/>
      <c r="X28" s="92"/>
      <c r="Y28" s="41"/>
      <c r="Z28" s="71"/>
      <c r="AA28" s="92"/>
      <c r="AB28" s="41"/>
      <c r="AC28" s="71"/>
      <c r="AD28" s="147"/>
      <c r="AE28" s="41"/>
      <c r="AF28" s="86"/>
      <c r="AG28" s="91"/>
      <c r="AH28" s="86"/>
      <c r="AI28" s="91"/>
      <c r="AJ28" s="86"/>
      <c r="AK28" s="91"/>
      <c r="AL28" s="86"/>
      <c r="AM28" s="52"/>
      <c r="AN28" s="86"/>
      <c r="AO28" s="142"/>
      <c r="AP28" s="145"/>
      <c r="AQ28" s="153"/>
      <c r="AR28" s="140"/>
      <c r="AS28" s="83"/>
      <c r="AT28" s="84"/>
      <c r="AU28" s="14"/>
    </row>
    <row r="29" spans="1:47">
      <c r="A29" s="183"/>
      <c r="B29" s="183"/>
      <c r="C29" s="106"/>
      <c r="D29" s="65"/>
      <c r="E29" s="45"/>
      <c r="F29" s="94"/>
      <c r="G29" s="94"/>
      <c r="H29" s="95"/>
      <c r="I29" s="94"/>
      <c r="J29" s="41"/>
      <c r="K29" s="68"/>
      <c r="L29" s="94"/>
      <c r="M29" s="41"/>
      <c r="N29" s="72"/>
      <c r="O29" s="94"/>
      <c r="P29" s="41"/>
      <c r="Q29" s="72"/>
      <c r="R29" s="94"/>
      <c r="S29" s="41"/>
      <c r="T29" s="76"/>
      <c r="U29" s="94"/>
      <c r="V29" s="41"/>
      <c r="W29" s="76"/>
      <c r="X29" s="94"/>
      <c r="Y29" s="41"/>
      <c r="Z29" s="76"/>
      <c r="AA29" s="94"/>
      <c r="AB29" s="41"/>
      <c r="AC29" s="76"/>
      <c r="AD29" s="148"/>
      <c r="AE29" s="41"/>
      <c r="AF29" s="86"/>
      <c r="AG29" s="91"/>
      <c r="AH29" s="86"/>
      <c r="AI29" s="91"/>
      <c r="AJ29" s="86"/>
      <c r="AK29" s="91"/>
      <c r="AL29" s="86"/>
      <c r="AM29" s="52"/>
      <c r="AN29" s="86"/>
      <c r="AO29" s="142"/>
      <c r="AP29" s="145"/>
      <c r="AQ29" s="153"/>
      <c r="AR29" s="140"/>
      <c r="AS29" s="83"/>
      <c r="AT29" s="84"/>
      <c r="AU29" s="14"/>
    </row>
    <row r="30" spans="1:47">
      <c r="A30" s="183"/>
      <c r="B30" s="183"/>
      <c r="C30" s="106"/>
      <c r="D30" s="65"/>
      <c r="E30" s="45"/>
      <c r="F30" s="94"/>
      <c r="G30" s="94"/>
      <c r="H30" s="95"/>
      <c r="I30" s="94"/>
      <c r="J30" s="41"/>
      <c r="K30" s="68"/>
      <c r="L30" s="94"/>
      <c r="M30" s="41"/>
      <c r="N30" s="72"/>
      <c r="O30" s="94"/>
      <c r="P30" s="41"/>
      <c r="Q30" s="72"/>
      <c r="R30" s="94"/>
      <c r="S30" s="41"/>
      <c r="T30" s="76"/>
      <c r="U30" s="94"/>
      <c r="V30" s="41"/>
      <c r="W30" s="76"/>
      <c r="X30" s="94"/>
      <c r="Y30" s="41"/>
      <c r="Z30" s="76"/>
      <c r="AA30" s="94"/>
      <c r="AB30" s="41"/>
      <c r="AC30" s="76"/>
      <c r="AD30" s="148"/>
      <c r="AE30" s="41"/>
      <c r="AF30" s="86"/>
      <c r="AG30" s="91"/>
      <c r="AH30" s="86"/>
      <c r="AI30" s="91"/>
      <c r="AJ30" s="86"/>
      <c r="AK30" s="91"/>
      <c r="AL30" s="86"/>
      <c r="AM30" s="52"/>
      <c r="AN30" s="86"/>
      <c r="AO30" s="142"/>
      <c r="AP30" s="145"/>
      <c r="AQ30" s="153"/>
      <c r="AR30" s="140"/>
      <c r="AS30" s="83"/>
      <c r="AT30" s="84"/>
      <c r="AU30" s="14"/>
    </row>
    <row r="31" spans="1:47">
      <c r="A31" s="183"/>
      <c r="B31" s="183"/>
      <c r="C31" s="106"/>
      <c r="D31" s="65"/>
      <c r="E31" s="45"/>
      <c r="F31" s="94"/>
      <c r="G31" s="94"/>
      <c r="H31" s="95"/>
      <c r="I31" s="94"/>
      <c r="J31" s="41"/>
      <c r="K31" s="68"/>
      <c r="L31" s="94"/>
      <c r="M31" s="41"/>
      <c r="N31" s="72"/>
      <c r="O31" s="94"/>
      <c r="P31" s="41"/>
      <c r="Q31" s="76"/>
      <c r="R31" s="94"/>
      <c r="S31" s="41"/>
      <c r="T31" s="70"/>
      <c r="U31" s="94"/>
      <c r="V31" s="41"/>
      <c r="W31" s="70"/>
      <c r="X31" s="94"/>
      <c r="Y31" s="41"/>
      <c r="Z31" s="70"/>
      <c r="AA31" s="94"/>
      <c r="AB31" s="41"/>
      <c r="AC31" s="70"/>
      <c r="AD31" s="135"/>
      <c r="AE31" s="41"/>
      <c r="AF31" s="86"/>
      <c r="AG31" s="91"/>
      <c r="AH31" s="86"/>
      <c r="AI31" s="91"/>
      <c r="AJ31" s="86"/>
      <c r="AK31" s="91"/>
      <c r="AL31" s="86"/>
      <c r="AM31" s="52"/>
      <c r="AN31" s="86"/>
      <c r="AO31" s="142"/>
      <c r="AP31" s="145"/>
      <c r="AQ31" s="153"/>
      <c r="AR31" s="140"/>
      <c r="AS31" s="83"/>
      <c r="AT31" s="84"/>
      <c r="AU31" s="14"/>
    </row>
    <row r="32" spans="1:47">
      <c r="A32" s="183"/>
      <c r="B32" s="183"/>
      <c r="C32" s="106"/>
      <c r="D32" s="65"/>
      <c r="E32" s="45"/>
      <c r="F32" s="94"/>
      <c r="G32" s="94"/>
      <c r="H32" s="95"/>
      <c r="I32" s="94"/>
      <c r="J32" s="41"/>
      <c r="K32" s="68"/>
      <c r="L32" s="94"/>
      <c r="M32" s="41"/>
      <c r="N32" s="72"/>
      <c r="O32" s="94"/>
      <c r="P32" s="41"/>
      <c r="Q32" s="72"/>
      <c r="R32" s="94"/>
      <c r="S32" s="41"/>
      <c r="T32" s="72"/>
      <c r="U32" s="94"/>
      <c r="V32" s="41"/>
      <c r="W32" s="72"/>
      <c r="X32" s="94"/>
      <c r="Y32" s="41"/>
      <c r="Z32" s="72"/>
      <c r="AA32" s="94"/>
      <c r="AB32" s="41"/>
      <c r="AC32" s="72"/>
      <c r="AD32" s="149"/>
      <c r="AE32" s="41"/>
      <c r="AF32" s="86"/>
      <c r="AG32" s="91"/>
      <c r="AH32" s="86"/>
      <c r="AI32" s="91"/>
      <c r="AJ32" s="86"/>
      <c r="AK32" s="91"/>
      <c r="AL32" s="86"/>
      <c r="AM32" s="52"/>
      <c r="AN32" s="86"/>
      <c r="AO32" s="142"/>
      <c r="AP32" s="145"/>
      <c r="AQ32" s="153"/>
      <c r="AR32" s="140"/>
      <c r="AS32" s="83"/>
      <c r="AT32" s="84"/>
      <c r="AU32" s="14"/>
    </row>
    <row r="33" spans="1:47">
      <c r="A33" s="183"/>
      <c r="B33" s="183"/>
      <c r="C33" s="106"/>
      <c r="D33" s="64"/>
      <c r="E33" s="45"/>
      <c r="F33" s="94"/>
      <c r="G33" s="94"/>
      <c r="H33" s="96"/>
      <c r="I33" s="97"/>
      <c r="J33" s="41"/>
      <c r="K33" s="68"/>
      <c r="L33" s="97"/>
      <c r="M33" s="41"/>
      <c r="N33" s="72"/>
      <c r="O33" s="97"/>
      <c r="P33" s="41"/>
      <c r="Q33" s="72"/>
      <c r="R33" s="97"/>
      <c r="S33" s="41"/>
      <c r="T33" s="73"/>
      <c r="U33" s="97"/>
      <c r="V33" s="41"/>
      <c r="W33" s="73"/>
      <c r="X33" s="97"/>
      <c r="Y33" s="41"/>
      <c r="Z33" s="73"/>
      <c r="AA33" s="97"/>
      <c r="AB33" s="41"/>
      <c r="AC33" s="73"/>
      <c r="AD33" s="150"/>
      <c r="AE33" s="41"/>
      <c r="AF33" s="86"/>
      <c r="AG33" s="91"/>
      <c r="AH33" s="86"/>
      <c r="AI33" s="91"/>
      <c r="AJ33" s="86"/>
      <c r="AK33" s="91"/>
      <c r="AL33" s="86"/>
      <c r="AM33" s="52"/>
      <c r="AN33" s="86"/>
      <c r="AO33" s="142"/>
      <c r="AP33" s="145"/>
      <c r="AQ33" s="153"/>
      <c r="AR33" s="140"/>
      <c r="AS33" s="83"/>
      <c r="AT33" s="84"/>
      <c r="AU33" s="14"/>
    </row>
    <row r="34" spans="1:47">
      <c r="A34" s="183"/>
      <c r="B34" s="183"/>
      <c r="C34" s="106"/>
      <c r="D34" s="64"/>
      <c r="E34" s="45"/>
      <c r="F34" s="94"/>
      <c r="G34" s="94"/>
      <c r="H34" s="96"/>
      <c r="I34" s="97"/>
      <c r="J34" s="41"/>
      <c r="K34" s="68"/>
      <c r="L34" s="97"/>
      <c r="M34" s="41"/>
      <c r="N34" s="72"/>
      <c r="O34" s="97"/>
      <c r="P34" s="41"/>
      <c r="Q34" s="72"/>
      <c r="R34" s="97"/>
      <c r="S34" s="41"/>
      <c r="T34" s="73"/>
      <c r="U34" s="97"/>
      <c r="V34" s="41"/>
      <c r="W34" s="73"/>
      <c r="X34" s="97"/>
      <c r="Y34" s="41"/>
      <c r="Z34" s="73"/>
      <c r="AA34" s="97"/>
      <c r="AB34" s="41"/>
      <c r="AC34" s="73"/>
      <c r="AD34" s="150"/>
      <c r="AE34" s="41"/>
      <c r="AF34" s="86"/>
      <c r="AG34" s="91"/>
      <c r="AH34" s="86"/>
      <c r="AI34" s="91"/>
      <c r="AJ34" s="86"/>
      <c r="AK34" s="91"/>
      <c r="AL34" s="86"/>
      <c r="AM34" s="52"/>
      <c r="AN34" s="86"/>
      <c r="AO34" s="142"/>
      <c r="AP34" s="145"/>
      <c r="AQ34" s="153"/>
      <c r="AR34" s="140"/>
      <c r="AS34" s="83"/>
      <c r="AT34" s="84"/>
      <c r="AU34" s="14"/>
    </row>
    <row r="35" spans="1:47">
      <c r="A35" s="183"/>
      <c r="B35" s="183"/>
      <c r="C35" s="106"/>
      <c r="D35" s="64"/>
      <c r="E35" s="45"/>
      <c r="F35" s="97"/>
      <c r="G35" s="97"/>
      <c r="H35" s="96"/>
      <c r="I35" s="97"/>
      <c r="J35" s="41"/>
      <c r="K35" s="68"/>
      <c r="L35" s="97"/>
      <c r="M35" s="41"/>
      <c r="N35" s="73"/>
      <c r="O35" s="97"/>
      <c r="P35" s="41"/>
      <c r="Q35" s="74"/>
      <c r="R35" s="97"/>
      <c r="S35" s="41"/>
      <c r="T35" s="74"/>
      <c r="U35" s="97"/>
      <c r="V35" s="41"/>
      <c r="W35" s="74"/>
      <c r="X35" s="97"/>
      <c r="Y35" s="41"/>
      <c r="Z35" s="74"/>
      <c r="AA35" s="97"/>
      <c r="AB35" s="41"/>
      <c r="AC35" s="74"/>
      <c r="AD35" s="151"/>
      <c r="AE35" s="41"/>
      <c r="AF35" s="87"/>
      <c r="AG35" s="91"/>
      <c r="AH35" s="87"/>
      <c r="AI35" s="91"/>
      <c r="AJ35" s="87"/>
      <c r="AK35" s="91"/>
      <c r="AL35" s="87"/>
      <c r="AM35" s="14"/>
      <c r="AN35" s="87"/>
      <c r="AO35" s="143"/>
      <c r="AP35" s="146"/>
      <c r="AQ35" s="154"/>
      <c r="AR35" s="140"/>
      <c r="AS35" s="83"/>
      <c r="AT35" s="84"/>
      <c r="AU35" s="14"/>
    </row>
    <row r="36" spans="1:47">
      <c r="A36" s="183"/>
      <c r="B36" s="183"/>
      <c r="C36" s="106"/>
      <c r="D36" s="64"/>
      <c r="E36" s="45"/>
      <c r="F36" s="97"/>
      <c r="G36" s="97"/>
      <c r="H36" s="96"/>
      <c r="I36" s="97"/>
      <c r="J36" s="41"/>
      <c r="K36" s="68"/>
      <c r="L36" s="97"/>
      <c r="M36" s="41"/>
      <c r="N36" s="74"/>
      <c r="O36" s="97"/>
      <c r="P36" s="41"/>
      <c r="Q36" s="74"/>
      <c r="R36" s="97"/>
      <c r="S36" s="41"/>
      <c r="T36" s="74"/>
      <c r="U36" s="97"/>
      <c r="V36" s="41"/>
      <c r="W36" s="74"/>
      <c r="X36" s="97"/>
      <c r="Y36" s="41"/>
      <c r="Z36" s="74"/>
      <c r="AA36" s="97"/>
      <c r="AB36" s="41"/>
      <c r="AC36" s="74"/>
      <c r="AD36" s="151"/>
      <c r="AE36" s="41"/>
      <c r="AF36" s="87"/>
      <c r="AG36" s="91"/>
      <c r="AH36" s="87"/>
      <c r="AI36" s="91"/>
      <c r="AJ36" s="87"/>
      <c r="AK36" s="91"/>
      <c r="AL36" s="87"/>
      <c r="AM36" s="14"/>
      <c r="AN36" s="87"/>
      <c r="AO36" s="143"/>
      <c r="AP36" s="146"/>
      <c r="AQ36" s="154"/>
      <c r="AR36" s="140"/>
      <c r="AS36" s="83"/>
      <c r="AT36" s="84"/>
      <c r="AU36" s="14"/>
    </row>
    <row r="37" spans="1:47">
      <c r="A37" s="183"/>
      <c r="B37" s="183"/>
      <c r="C37" s="106"/>
      <c r="D37" s="64"/>
      <c r="E37" s="45"/>
      <c r="F37" s="97"/>
      <c r="G37" s="97"/>
      <c r="H37" s="96"/>
      <c r="I37" s="97"/>
      <c r="J37" s="41"/>
      <c r="K37" s="68"/>
      <c r="L37" s="97"/>
      <c r="M37" s="41"/>
      <c r="N37" s="74"/>
      <c r="O37" s="97"/>
      <c r="P37" s="41"/>
      <c r="Q37" s="74"/>
      <c r="R37" s="97"/>
      <c r="S37" s="41"/>
      <c r="T37" s="73"/>
      <c r="U37" s="97"/>
      <c r="V37" s="41"/>
      <c r="W37" s="73"/>
      <c r="X37" s="97"/>
      <c r="Y37" s="41"/>
      <c r="Z37" s="73"/>
      <c r="AA37" s="97"/>
      <c r="AB37" s="41"/>
      <c r="AC37" s="73"/>
      <c r="AD37" s="150"/>
      <c r="AE37" s="41"/>
      <c r="AF37" s="87"/>
      <c r="AG37" s="91"/>
      <c r="AH37" s="87"/>
      <c r="AI37" s="91"/>
      <c r="AJ37" s="87"/>
      <c r="AK37" s="91"/>
      <c r="AL37" s="87"/>
      <c r="AM37" s="14"/>
      <c r="AN37" s="87"/>
      <c r="AO37" s="143"/>
      <c r="AP37" s="146"/>
      <c r="AQ37" s="154"/>
      <c r="AR37" s="140"/>
      <c r="AS37" s="83"/>
      <c r="AT37" s="84"/>
      <c r="AU37" s="14"/>
    </row>
    <row r="38" spans="1:47">
      <c r="A38" s="183"/>
      <c r="B38" s="183"/>
      <c r="C38" s="106"/>
      <c r="D38" s="64"/>
      <c r="E38" s="45"/>
      <c r="F38" s="97"/>
      <c r="G38" s="97"/>
      <c r="H38" s="96"/>
      <c r="I38" s="97"/>
      <c r="J38" s="41"/>
      <c r="K38" s="68"/>
      <c r="L38" s="97"/>
      <c r="M38" s="41"/>
      <c r="N38" s="74"/>
      <c r="O38" s="97"/>
      <c r="P38" s="41"/>
      <c r="Q38" s="74"/>
      <c r="R38" s="97"/>
      <c r="S38" s="41"/>
      <c r="T38" s="73"/>
      <c r="U38" s="97"/>
      <c r="V38" s="41"/>
      <c r="W38" s="73"/>
      <c r="X38" s="97"/>
      <c r="Y38" s="41"/>
      <c r="Z38" s="73"/>
      <c r="AA38" s="97"/>
      <c r="AB38" s="41"/>
      <c r="AC38" s="73"/>
      <c r="AD38" s="150"/>
      <c r="AE38" s="41"/>
      <c r="AF38" s="87"/>
      <c r="AG38" s="91"/>
      <c r="AH38" s="87"/>
      <c r="AI38" s="91"/>
      <c r="AJ38" s="87"/>
      <c r="AK38" s="91"/>
      <c r="AL38" s="87"/>
      <c r="AM38" s="14"/>
      <c r="AN38" s="87"/>
      <c r="AO38" s="143"/>
      <c r="AP38" s="146"/>
      <c r="AQ38" s="154"/>
      <c r="AR38" s="140"/>
      <c r="AS38" s="83"/>
      <c r="AT38" s="84"/>
      <c r="AU38" s="14"/>
    </row>
    <row r="39" spans="1:47">
      <c r="A39" s="183"/>
      <c r="B39" s="183"/>
      <c r="C39" s="106"/>
      <c r="D39" s="64"/>
      <c r="E39" s="45"/>
      <c r="F39" s="97"/>
      <c r="G39" s="97"/>
      <c r="H39" s="96"/>
      <c r="I39" s="97"/>
      <c r="J39" s="41"/>
      <c r="K39" s="68"/>
      <c r="L39" s="97"/>
      <c r="M39" s="41"/>
      <c r="N39" s="74"/>
      <c r="O39" s="97"/>
      <c r="P39" s="41"/>
      <c r="Q39" s="74"/>
      <c r="R39" s="97"/>
      <c r="S39" s="41"/>
      <c r="T39" s="73"/>
      <c r="U39" s="97"/>
      <c r="V39" s="41"/>
      <c r="W39" s="73"/>
      <c r="X39" s="97"/>
      <c r="Y39" s="41"/>
      <c r="Z39" s="73"/>
      <c r="AA39" s="97"/>
      <c r="AB39" s="41"/>
      <c r="AC39" s="73"/>
      <c r="AD39" s="150"/>
      <c r="AE39" s="41"/>
      <c r="AF39" s="87"/>
      <c r="AG39" s="91"/>
      <c r="AH39" s="87"/>
      <c r="AI39" s="91"/>
      <c r="AJ39" s="87"/>
      <c r="AK39" s="91"/>
      <c r="AL39" s="87"/>
      <c r="AM39" s="14"/>
      <c r="AN39" s="87"/>
      <c r="AO39" s="143"/>
      <c r="AP39" s="146"/>
      <c r="AQ39" s="154"/>
      <c r="AR39" s="140"/>
      <c r="AS39" s="83"/>
      <c r="AT39" s="84"/>
      <c r="AU39" s="14"/>
    </row>
    <row r="40" spans="1:47">
      <c r="A40" s="183"/>
      <c r="B40" s="183"/>
      <c r="C40" s="107"/>
      <c r="D40" s="66"/>
      <c r="E40" s="139"/>
      <c r="F40" s="98"/>
      <c r="G40" s="98"/>
      <c r="H40" s="99"/>
      <c r="I40" s="98"/>
      <c r="J40" s="41"/>
      <c r="K40" s="69"/>
      <c r="L40" s="98"/>
      <c r="M40" s="41"/>
      <c r="N40" s="75"/>
      <c r="O40" s="98"/>
      <c r="P40" s="41"/>
      <c r="Q40" s="77"/>
      <c r="R40" s="98"/>
      <c r="S40" s="41"/>
      <c r="T40" s="75"/>
      <c r="U40" s="98"/>
      <c r="V40" s="41"/>
      <c r="W40" s="75"/>
      <c r="X40" s="98"/>
      <c r="Y40" s="41"/>
      <c r="Z40" s="75"/>
      <c r="AA40" s="98"/>
      <c r="AB40" s="41"/>
      <c r="AC40" s="75"/>
      <c r="AD40" s="152"/>
      <c r="AE40" s="41"/>
      <c r="AF40" s="87"/>
      <c r="AG40" s="91"/>
      <c r="AH40" s="87"/>
      <c r="AI40" s="91"/>
      <c r="AJ40" s="87"/>
      <c r="AK40" s="91"/>
      <c r="AL40" s="87"/>
      <c r="AM40" s="14"/>
      <c r="AN40" s="87"/>
      <c r="AO40" s="143"/>
      <c r="AP40" s="146"/>
      <c r="AQ40" s="154"/>
      <c r="AR40" s="140"/>
      <c r="AS40" s="83"/>
      <c r="AT40" s="84"/>
      <c r="AU40" s="14"/>
    </row>
    <row r="41" spans="1:47">
      <c r="A41" s="183"/>
      <c r="B41" s="183"/>
      <c r="C41" s="106"/>
      <c r="D41" s="64"/>
      <c r="E41" s="45"/>
      <c r="F41" s="93"/>
      <c r="G41" s="93"/>
      <c r="H41" s="92"/>
      <c r="I41" s="93"/>
      <c r="J41" s="41"/>
      <c r="K41" s="67"/>
      <c r="L41" s="93"/>
      <c r="M41" s="41"/>
      <c r="N41" s="71"/>
      <c r="O41" s="93"/>
      <c r="P41" s="41"/>
      <c r="Q41" s="71"/>
      <c r="R41" s="93"/>
      <c r="S41" s="41"/>
      <c r="T41" s="71"/>
      <c r="U41" s="93"/>
      <c r="V41" s="41"/>
      <c r="W41" s="71"/>
      <c r="X41" s="93"/>
      <c r="Y41" s="41"/>
      <c r="Z41" s="71"/>
      <c r="AA41" s="93"/>
      <c r="AB41" s="41"/>
      <c r="AC41" s="71"/>
      <c r="AD41" s="147"/>
      <c r="AE41" s="41"/>
      <c r="AF41" s="87"/>
      <c r="AG41" s="91"/>
      <c r="AH41" s="87"/>
      <c r="AI41" s="91"/>
      <c r="AJ41" s="87"/>
      <c r="AK41" s="91"/>
      <c r="AL41" s="87"/>
      <c r="AM41" s="14"/>
      <c r="AN41" s="87"/>
      <c r="AO41" s="143"/>
      <c r="AP41" s="146"/>
      <c r="AQ41" s="154"/>
      <c r="AR41" s="140"/>
      <c r="AS41" s="83"/>
      <c r="AT41" s="84"/>
      <c r="AU41" s="14"/>
    </row>
    <row r="42" spans="1:47">
      <c r="A42" s="183"/>
      <c r="B42" s="183"/>
      <c r="C42" s="106"/>
      <c r="D42" s="64"/>
      <c r="E42" s="45"/>
      <c r="F42" s="93"/>
      <c r="G42" s="93"/>
      <c r="H42" s="92"/>
      <c r="I42" s="93"/>
      <c r="J42" s="41"/>
      <c r="K42" s="67"/>
      <c r="L42" s="93"/>
      <c r="M42" s="41"/>
      <c r="N42" s="71"/>
      <c r="O42" s="93"/>
      <c r="P42" s="41"/>
      <c r="Q42" s="71"/>
      <c r="R42" s="93"/>
      <c r="S42" s="41"/>
      <c r="T42" s="71"/>
      <c r="U42" s="93"/>
      <c r="V42" s="41"/>
      <c r="W42" s="71"/>
      <c r="X42" s="93"/>
      <c r="Y42" s="41"/>
      <c r="Z42" s="71"/>
      <c r="AA42" s="93"/>
      <c r="AB42" s="41"/>
      <c r="AC42" s="71"/>
      <c r="AD42" s="147"/>
      <c r="AE42" s="41"/>
      <c r="AF42" s="87"/>
      <c r="AG42" s="91"/>
      <c r="AH42" s="87"/>
      <c r="AI42" s="91"/>
      <c r="AJ42" s="87"/>
      <c r="AK42" s="91"/>
      <c r="AL42" s="87"/>
      <c r="AM42" s="14"/>
      <c r="AN42" s="87"/>
      <c r="AO42" s="143"/>
      <c r="AP42" s="146"/>
      <c r="AQ42" s="154"/>
      <c r="AR42" s="140"/>
      <c r="AS42" s="83"/>
      <c r="AT42" s="84"/>
      <c r="AU42" s="14"/>
    </row>
    <row r="43" spans="1:47">
      <c r="A43" s="183"/>
      <c r="B43" s="183"/>
      <c r="C43" s="106"/>
      <c r="D43" s="64"/>
      <c r="E43" s="45"/>
      <c r="F43" s="93"/>
      <c r="G43" s="93"/>
      <c r="H43" s="92"/>
      <c r="I43" s="93"/>
      <c r="J43" s="41"/>
      <c r="K43" s="67"/>
      <c r="L43" s="93"/>
      <c r="M43" s="41"/>
      <c r="N43" s="71"/>
      <c r="O43" s="93"/>
      <c r="P43" s="41"/>
      <c r="Q43" s="71"/>
      <c r="R43" s="93"/>
      <c r="S43" s="41"/>
      <c r="T43" s="71"/>
      <c r="U43" s="93"/>
      <c r="V43" s="41"/>
      <c r="W43" s="71"/>
      <c r="X43" s="93"/>
      <c r="Y43" s="41"/>
      <c r="Z43" s="71"/>
      <c r="AA43" s="93"/>
      <c r="AB43" s="41"/>
      <c r="AC43" s="71"/>
      <c r="AD43" s="147"/>
      <c r="AE43" s="41"/>
      <c r="AF43" s="87"/>
      <c r="AG43" s="91"/>
      <c r="AH43" s="87"/>
      <c r="AI43" s="91"/>
      <c r="AJ43" s="87"/>
      <c r="AK43" s="91"/>
      <c r="AL43" s="87"/>
      <c r="AM43" s="14"/>
      <c r="AN43" s="87"/>
      <c r="AO43" s="143"/>
      <c r="AP43" s="146"/>
      <c r="AQ43" s="154"/>
      <c r="AR43" s="140"/>
      <c r="AS43" s="83"/>
      <c r="AT43" s="84"/>
      <c r="AU43" s="14"/>
    </row>
    <row r="44" spans="1:47">
      <c r="A44" s="183"/>
      <c r="B44" s="183"/>
      <c r="C44" s="106"/>
      <c r="D44" s="64"/>
      <c r="E44" s="45"/>
      <c r="F44" s="93"/>
      <c r="G44" s="93"/>
      <c r="H44" s="92"/>
      <c r="I44" s="93"/>
      <c r="J44" s="41"/>
      <c r="K44" s="67"/>
      <c r="L44" s="93"/>
      <c r="M44" s="41"/>
      <c r="N44" s="71"/>
      <c r="O44" s="93"/>
      <c r="P44" s="41"/>
      <c r="Q44" s="71"/>
      <c r="R44" s="93"/>
      <c r="S44" s="41"/>
      <c r="T44" s="71"/>
      <c r="U44" s="93"/>
      <c r="V44" s="41"/>
      <c r="W44" s="71"/>
      <c r="X44" s="93"/>
      <c r="Y44" s="41"/>
      <c r="Z44" s="71"/>
      <c r="AA44" s="93"/>
      <c r="AB44" s="41"/>
      <c r="AC44" s="71"/>
      <c r="AD44" s="147"/>
      <c r="AE44" s="41"/>
      <c r="AF44" s="87"/>
      <c r="AG44" s="91"/>
      <c r="AH44" s="87"/>
      <c r="AI44" s="91"/>
      <c r="AJ44" s="87"/>
      <c r="AK44" s="91"/>
      <c r="AL44" s="87"/>
      <c r="AM44" s="14"/>
      <c r="AN44" s="87"/>
      <c r="AO44" s="143"/>
      <c r="AP44" s="146"/>
      <c r="AQ44" s="154"/>
      <c r="AR44" s="140"/>
      <c r="AS44" s="83"/>
      <c r="AT44" s="84"/>
      <c r="AU44" s="14"/>
    </row>
    <row r="45" spans="1:47">
      <c r="A45" s="183"/>
      <c r="B45" s="183"/>
      <c r="C45" s="106"/>
      <c r="D45" s="64"/>
      <c r="E45" s="45"/>
      <c r="F45" s="93"/>
      <c r="G45" s="93"/>
      <c r="H45" s="92"/>
      <c r="I45" s="93"/>
      <c r="J45" s="41"/>
      <c r="K45" s="67"/>
      <c r="L45" s="93"/>
      <c r="M45" s="41"/>
      <c r="N45" s="71"/>
      <c r="O45" s="93"/>
      <c r="P45" s="41"/>
      <c r="Q45" s="71"/>
      <c r="R45" s="93"/>
      <c r="S45" s="41"/>
      <c r="T45" s="71"/>
      <c r="U45" s="93"/>
      <c r="V45" s="41"/>
      <c r="W45" s="71"/>
      <c r="X45" s="93"/>
      <c r="Y45" s="41"/>
      <c r="Z45" s="71"/>
      <c r="AA45" s="93"/>
      <c r="AB45" s="41"/>
      <c r="AC45" s="71"/>
      <c r="AD45" s="147"/>
      <c r="AE45" s="41"/>
      <c r="AF45" s="87"/>
      <c r="AG45" s="91"/>
      <c r="AH45" s="87"/>
      <c r="AI45" s="91"/>
      <c r="AJ45" s="87"/>
      <c r="AK45" s="91"/>
      <c r="AL45" s="87"/>
      <c r="AM45" s="14"/>
      <c r="AN45" s="87"/>
      <c r="AO45" s="143"/>
      <c r="AP45" s="146"/>
      <c r="AQ45" s="154"/>
      <c r="AR45" s="140"/>
      <c r="AS45" s="83"/>
      <c r="AT45" s="84"/>
      <c r="AU45" s="14"/>
    </row>
    <row r="46" spans="1:47">
      <c r="A46" s="183"/>
      <c r="B46" s="183"/>
      <c r="C46" s="106"/>
      <c r="D46" s="64"/>
      <c r="E46" s="45"/>
      <c r="F46" s="93"/>
      <c r="G46" s="93"/>
      <c r="H46" s="92"/>
      <c r="I46" s="93"/>
      <c r="J46" s="41"/>
      <c r="K46" s="67"/>
      <c r="L46" s="93"/>
      <c r="M46" s="41"/>
      <c r="N46" s="71"/>
      <c r="O46" s="93"/>
      <c r="P46" s="41"/>
      <c r="Q46" s="71"/>
      <c r="R46" s="93"/>
      <c r="S46" s="41"/>
      <c r="T46" s="71"/>
      <c r="U46" s="93"/>
      <c r="V46" s="41"/>
      <c r="W46" s="71"/>
      <c r="X46" s="93"/>
      <c r="Y46" s="41"/>
      <c r="Z46" s="71"/>
      <c r="AA46" s="93"/>
      <c r="AB46" s="41"/>
      <c r="AC46" s="71"/>
      <c r="AD46" s="147"/>
      <c r="AE46" s="41"/>
      <c r="AF46" s="87"/>
      <c r="AG46" s="91"/>
      <c r="AH46" s="87"/>
      <c r="AI46" s="91"/>
      <c r="AJ46" s="87"/>
      <c r="AK46" s="91"/>
      <c r="AL46" s="87"/>
      <c r="AM46" s="14"/>
      <c r="AN46" s="87"/>
      <c r="AO46" s="143"/>
      <c r="AP46" s="146"/>
      <c r="AQ46" s="154"/>
      <c r="AR46" s="140"/>
      <c r="AS46" s="83"/>
      <c r="AT46" s="84"/>
      <c r="AU46" s="14"/>
    </row>
    <row r="47" spans="1:47">
      <c r="A47" s="183"/>
      <c r="B47" s="183"/>
      <c r="C47" s="106"/>
      <c r="D47" s="64"/>
      <c r="E47" s="45"/>
      <c r="F47" s="93"/>
      <c r="G47" s="93"/>
      <c r="H47" s="92"/>
      <c r="I47" s="93"/>
      <c r="J47" s="41"/>
      <c r="K47" s="67"/>
      <c r="L47" s="93"/>
      <c r="M47" s="41"/>
      <c r="N47" s="71"/>
      <c r="O47" s="93"/>
      <c r="P47" s="41"/>
      <c r="Q47" s="71"/>
      <c r="R47" s="93"/>
      <c r="S47" s="41"/>
      <c r="T47" s="71"/>
      <c r="U47" s="93"/>
      <c r="V47" s="41"/>
      <c r="W47" s="71"/>
      <c r="X47" s="93"/>
      <c r="Y47" s="41"/>
      <c r="Z47" s="71"/>
      <c r="AA47" s="93"/>
      <c r="AB47" s="41"/>
      <c r="AC47" s="71"/>
      <c r="AD47" s="147"/>
      <c r="AE47" s="41"/>
      <c r="AF47" s="87"/>
      <c r="AG47" s="91"/>
      <c r="AH47" s="87"/>
      <c r="AI47" s="91"/>
      <c r="AJ47" s="87"/>
      <c r="AK47" s="91"/>
      <c r="AL47" s="87"/>
      <c r="AM47" s="14"/>
      <c r="AN47" s="87"/>
      <c r="AO47" s="143"/>
      <c r="AP47" s="146"/>
      <c r="AQ47" s="154"/>
      <c r="AR47" s="140"/>
      <c r="AS47" s="83"/>
      <c r="AT47" s="84"/>
      <c r="AU47" s="14"/>
    </row>
    <row r="48" spans="1:47">
      <c r="A48" s="183"/>
      <c r="B48" s="183"/>
      <c r="C48" s="106"/>
      <c r="D48" s="64"/>
      <c r="E48" s="45"/>
      <c r="F48" s="93"/>
      <c r="G48" s="93"/>
      <c r="H48" s="92"/>
      <c r="I48" s="93"/>
      <c r="J48" s="41"/>
      <c r="K48" s="67"/>
      <c r="L48" s="93"/>
      <c r="M48" s="41"/>
      <c r="N48" s="71"/>
      <c r="O48" s="93"/>
      <c r="P48" s="41"/>
      <c r="Q48" s="71"/>
      <c r="R48" s="93"/>
      <c r="S48" s="41"/>
      <c r="T48" s="71"/>
      <c r="U48" s="93"/>
      <c r="V48" s="41"/>
      <c r="W48" s="71"/>
      <c r="X48" s="93"/>
      <c r="Y48" s="41"/>
      <c r="Z48" s="71"/>
      <c r="AA48" s="93"/>
      <c r="AB48" s="41"/>
      <c r="AC48" s="71"/>
      <c r="AD48" s="147"/>
      <c r="AE48" s="41"/>
      <c r="AF48" s="87"/>
      <c r="AG48" s="91"/>
      <c r="AH48" s="87"/>
      <c r="AI48" s="91"/>
      <c r="AJ48" s="87"/>
      <c r="AK48" s="91"/>
      <c r="AL48" s="87"/>
      <c r="AM48" s="14"/>
      <c r="AN48" s="87"/>
      <c r="AO48" s="143"/>
      <c r="AP48" s="146"/>
      <c r="AQ48" s="154"/>
      <c r="AR48" s="140"/>
      <c r="AS48" s="83"/>
      <c r="AT48" s="84"/>
      <c r="AU48" s="14"/>
    </row>
    <row r="49" spans="1:47">
      <c r="A49" s="183"/>
      <c r="B49" s="183"/>
      <c r="C49" s="106"/>
      <c r="D49" s="64"/>
      <c r="E49" s="45"/>
      <c r="F49" s="93"/>
      <c r="G49" s="93"/>
      <c r="H49" s="92"/>
      <c r="I49" s="93"/>
      <c r="J49" s="41"/>
      <c r="K49" s="67"/>
      <c r="L49" s="93"/>
      <c r="M49" s="41"/>
      <c r="N49" s="71"/>
      <c r="O49" s="93"/>
      <c r="P49" s="41"/>
      <c r="Q49" s="71"/>
      <c r="R49" s="93"/>
      <c r="S49" s="41"/>
      <c r="T49" s="71"/>
      <c r="U49" s="93"/>
      <c r="V49" s="41"/>
      <c r="W49" s="71"/>
      <c r="X49" s="93"/>
      <c r="Y49" s="41"/>
      <c r="Z49" s="71"/>
      <c r="AA49" s="93"/>
      <c r="AB49" s="41"/>
      <c r="AC49" s="71"/>
      <c r="AD49" s="147"/>
      <c r="AE49" s="41"/>
      <c r="AF49" s="87"/>
      <c r="AG49" s="91"/>
      <c r="AH49" s="87"/>
      <c r="AI49" s="91"/>
      <c r="AJ49" s="87"/>
      <c r="AK49" s="91"/>
      <c r="AL49" s="87"/>
      <c r="AM49" s="14"/>
      <c r="AN49" s="87"/>
      <c r="AO49" s="143"/>
      <c r="AP49" s="146"/>
      <c r="AQ49" s="154"/>
      <c r="AR49" s="140"/>
      <c r="AS49" s="83"/>
      <c r="AT49" s="84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74" t="s">
        <v>154</v>
      </c>
      <c r="E53" s="175"/>
      <c r="AE53" s="10"/>
    </row>
    <row r="54" spans="1:47">
      <c r="D54" s="170" t="s">
        <v>155</v>
      </c>
      <c r="E54" s="171"/>
      <c r="AE54" s="10"/>
    </row>
    <row r="55" spans="1:47">
      <c r="D55" s="170"/>
      <c r="E55" s="171"/>
      <c r="AE55" s="10"/>
    </row>
    <row r="56" spans="1:47">
      <c r="D56" s="170"/>
      <c r="E56" s="171"/>
      <c r="AE56" s="10"/>
    </row>
    <row r="57" spans="1:47">
      <c r="D57" s="170" t="s">
        <v>156</v>
      </c>
      <c r="E57" s="171"/>
      <c r="AE57" s="10"/>
    </row>
    <row r="58" spans="1:47">
      <c r="D58" s="170"/>
      <c r="E58" s="171"/>
      <c r="AE58" s="10"/>
    </row>
    <row r="59" spans="1:47" ht="15" thickBot="1">
      <c r="D59" s="172"/>
      <c r="E59" s="173"/>
      <c r="AE59" s="10"/>
    </row>
    <row r="60" spans="1:47">
      <c r="AE60" s="10"/>
    </row>
    <row r="61" spans="1:47">
      <c r="AE61" s="10"/>
    </row>
  </sheetData>
  <mergeCells count="56">
    <mergeCell ref="C3:D3"/>
    <mergeCell ref="F3:J3"/>
    <mergeCell ref="N3:AC3"/>
    <mergeCell ref="A4:AU4"/>
    <mergeCell ref="A5:B6"/>
    <mergeCell ref="F5:K5"/>
    <mergeCell ref="AQ5:AR5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47:A49"/>
    <mergeCell ref="B47:B49"/>
    <mergeCell ref="A38:A40"/>
    <mergeCell ref="B38:B40"/>
    <mergeCell ref="A41:A43"/>
    <mergeCell ref="B41:B43"/>
    <mergeCell ref="A44:A46"/>
    <mergeCell ref="B44:B46"/>
    <mergeCell ref="AP5:AP6"/>
    <mergeCell ref="AG6:AH6"/>
    <mergeCell ref="AI6:AJ6"/>
    <mergeCell ref="AK6:AL6"/>
    <mergeCell ref="AM6:AN6"/>
    <mergeCell ref="D54:E56"/>
    <mergeCell ref="D57:E59"/>
    <mergeCell ref="C5:E5"/>
    <mergeCell ref="L5:AD5"/>
    <mergeCell ref="AE5:AO5"/>
    <mergeCell ref="D53:E53"/>
  </mergeCells>
  <conditionalFormatting sqref="AU1:AU7 AU20:AU65536">
    <cfRule type="containsText" dxfId="20" priority="6" stopIfTrue="1" operator="containsText" text="high">
      <formula>NOT(ISERROR(SEARCH("high",AU1)))</formula>
    </cfRule>
    <cfRule type="containsText" dxfId="19" priority="7" stopIfTrue="1" operator="containsText" text="moderate">
      <formula>NOT(ISERROR(SEARCH("moderate",AU1)))</formula>
    </cfRule>
    <cfRule type="containsText" dxfId="18" priority="8" stopIfTrue="1" operator="containsText" text="low">
      <formula>NOT(ISERROR(SEARCH("low",AU1)))</formula>
    </cfRule>
  </conditionalFormatting>
  <conditionalFormatting sqref="AU8:AU19">
    <cfRule type="containsText" dxfId="17" priority="5" operator="containsText" text="&quot;low&quot;">
      <formula>NOT(ISERROR(SEARCH("""low""",AU8)))</formula>
    </cfRule>
  </conditionalFormatting>
  <conditionalFormatting sqref="AU8:AU19">
    <cfRule type="containsText" dxfId="16" priority="1" stopIfTrue="1" operator="containsText" text="moderate">
      <formula>NOT(ISERROR(SEARCH("moderate",AU8)))</formula>
    </cfRule>
    <cfRule type="containsText" dxfId="15" priority="2" stopIfTrue="1" operator="containsText" text="low">
      <formula>NOT(ISERROR(SEARCH("low",AU8)))</formula>
    </cfRule>
    <cfRule type="containsText" dxfId="14" priority="3" stopIfTrue="1" operator="containsText" text="high">
      <formula>NOT(ISERROR(SEARCH("high",AU8)))</formula>
    </cfRule>
    <cfRule type="containsText" dxfId="13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3"/>
  <sheetViews>
    <sheetView topLeftCell="A4" workbookViewId="0">
      <selection activeCell="G26" sqref="G26"/>
    </sheetView>
  </sheetViews>
  <sheetFormatPr defaultColWidth="8.81640625" defaultRowHeight="14.5"/>
  <cols>
    <col min="1" max="1" width="3.453125" customWidth="1"/>
    <col min="2" max="2" width="25.453125" style="23" customWidth="1"/>
    <col min="3" max="3" width="13" customWidth="1"/>
    <col min="4" max="4" width="13" style="130" customWidth="1"/>
    <col min="5" max="5" width="10.453125" customWidth="1"/>
    <col min="6" max="6" width="10.6328125" customWidth="1"/>
    <col min="7" max="7" width="10.1796875" style="10" customWidth="1"/>
    <col min="8" max="8" width="14.36328125" customWidth="1"/>
    <col min="9" max="9" width="12.6328125" customWidth="1"/>
    <col min="10" max="10" width="9.36328125" customWidth="1"/>
    <col min="11" max="11" width="9" customWidth="1"/>
    <col min="12" max="12" width="10.1796875" customWidth="1"/>
    <col min="13" max="13" width="8.453125" customWidth="1"/>
    <col min="14" max="14" width="10.36328125" customWidth="1"/>
    <col min="15" max="15" width="10" customWidth="1"/>
    <col min="16" max="16" width="8.36328125" customWidth="1"/>
    <col min="17" max="17" width="9.6328125" customWidth="1"/>
    <col min="18" max="18" width="9.36328125" customWidth="1"/>
    <col min="19" max="19" width="8.1796875" customWidth="1"/>
    <col min="20" max="21" width="9.1796875" customWidth="1"/>
    <col min="22" max="24" width="8.1796875" customWidth="1"/>
    <col min="25" max="25" width="8.453125" customWidth="1"/>
    <col min="26" max="26" width="8.6328125" customWidth="1"/>
    <col min="27" max="27" width="8.453125" customWidth="1"/>
    <col min="28" max="28" width="8.36328125" customWidth="1"/>
    <col min="29" max="29" width="8.36328125" style="130" customWidth="1"/>
    <col min="30" max="30" width="8.453125" customWidth="1"/>
    <col min="31" max="31" width="9.1796875" customWidth="1"/>
    <col min="32" max="32" width="8.453125" customWidth="1"/>
    <col min="33" max="33" width="8.36328125" customWidth="1"/>
    <col min="34" max="35" width="8.453125" customWidth="1"/>
    <col min="36" max="36" width="9.453125" customWidth="1"/>
    <col min="37" max="37" width="8.453125" customWidth="1"/>
    <col min="38" max="38" width="12.453125" customWidth="1"/>
    <col min="39" max="39" width="8.1796875" customWidth="1"/>
    <col min="40" max="41" width="8.1796875" style="130" customWidth="1"/>
    <col min="42" max="42" width="12.453125" customWidth="1"/>
    <col min="43" max="43" width="12.453125" style="130" customWidth="1"/>
    <col min="44" max="44" width="13" customWidth="1"/>
    <col min="45" max="45" width="12" customWidth="1"/>
    <col min="46" max="46" width="10.81640625" customWidth="1"/>
  </cols>
  <sheetData>
    <row r="1" spans="1:46" hidden="1">
      <c r="B1" s="23" t="s">
        <v>0</v>
      </c>
    </row>
    <row r="2" spans="1:46" s="9" customFormat="1" hidden="1">
      <c r="B2" s="111" t="s">
        <v>1</v>
      </c>
      <c r="C2" s="111" t="s">
        <v>3</v>
      </c>
      <c r="D2" s="131"/>
      <c r="E2" s="111" t="s">
        <v>5</v>
      </c>
      <c r="F2" s="111"/>
      <c r="G2" s="11"/>
      <c r="H2" s="111" t="s">
        <v>6</v>
      </c>
      <c r="I2" s="111" t="s">
        <v>7</v>
      </c>
      <c r="J2" s="111"/>
      <c r="K2" s="111"/>
      <c r="L2" s="111"/>
      <c r="M2" s="111" t="s">
        <v>8</v>
      </c>
      <c r="N2" s="111"/>
      <c r="O2" s="111"/>
      <c r="P2" s="111" t="s">
        <v>9</v>
      </c>
      <c r="Q2" s="111"/>
      <c r="R2" s="111"/>
      <c r="S2" s="111" t="s">
        <v>10</v>
      </c>
      <c r="T2" s="111"/>
      <c r="U2" s="111"/>
      <c r="V2" s="111" t="s">
        <v>11</v>
      </c>
      <c r="W2" s="111"/>
      <c r="X2" s="111"/>
      <c r="Y2" s="111" t="s">
        <v>12</v>
      </c>
      <c r="Z2" s="111"/>
      <c r="AA2" s="111"/>
      <c r="AB2" s="111" t="s">
        <v>13</v>
      </c>
      <c r="AC2" s="40"/>
      <c r="AD2" s="40"/>
      <c r="AN2" s="133"/>
      <c r="AO2" s="133"/>
      <c r="AP2" s="111"/>
      <c r="AQ2" s="131"/>
      <c r="AR2" s="111" t="s">
        <v>14</v>
      </c>
    </row>
    <row r="3" spans="1:46" s="9" customFormat="1" ht="15" hidden="1" customHeight="1">
      <c r="B3" s="108"/>
      <c r="C3" s="108"/>
      <c r="D3" s="124"/>
      <c r="E3" s="190" t="s">
        <v>16</v>
      </c>
      <c r="F3" s="190"/>
      <c r="G3" s="190"/>
      <c r="H3" s="190"/>
      <c r="I3" s="190"/>
      <c r="J3" s="109"/>
      <c r="K3" s="109"/>
      <c r="L3" s="109"/>
      <c r="M3" s="176" t="s">
        <v>17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40"/>
      <c r="AD3" s="40"/>
      <c r="AN3" s="133"/>
      <c r="AO3" s="133"/>
      <c r="AP3" s="110"/>
      <c r="AQ3" s="125"/>
      <c r="AR3" s="112"/>
    </row>
    <row r="4" spans="1:46" s="40" customFormat="1" ht="18.5">
      <c r="A4" s="191" t="s">
        <v>135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</row>
    <row r="5" spans="1:46" s="40" customFormat="1" ht="15" customHeight="1">
      <c r="A5" s="176" t="s">
        <v>18</v>
      </c>
      <c r="B5" s="178"/>
      <c r="C5" s="167" t="s">
        <v>15</v>
      </c>
      <c r="D5" s="169"/>
      <c r="E5" s="167" t="s">
        <v>16</v>
      </c>
      <c r="F5" s="168"/>
      <c r="G5" s="168"/>
      <c r="H5" s="168"/>
      <c r="I5" s="168"/>
      <c r="J5" s="169"/>
      <c r="K5" s="167" t="s">
        <v>50</v>
      </c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9"/>
      <c r="AD5" s="167" t="s">
        <v>48</v>
      </c>
      <c r="AE5" s="168"/>
      <c r="AF5" s="168"/>
      <c r="AG5" s="168"/>
      <c r="AH5" s="168"/>
      <c r="AI5" s="168"/>
      <c r="AJ5" s="168"/>
      <c r="AK5" s="168"/>
      <c r="AL5" s="168"/>
      <c r="AM5" s="168"/>
      <c r="AN5" s="169"/>
      <c r="AO5" s="163" t="s">
        <v>157</v>
      </c>
      <c r="AP5" s="181" t="s">
        <v>17</v>
      </c>
      <c r="AQ5" s="182"/>
      <c r="AR5" s="185" t="s">
        <v>111</v>
      </c>
      <c r="AS5" s="194" t="s">
        <v>38</v>
      </c>
      <c r="AT5" s="185" t="s">
        <v>39</v>
      </c>
    </row>
    <row r="6" spans="1:46" s="4" customFormat="1" ht="59.25" customHeight="1">
      <c r="A6" s="192"/>
      <c r="B6" s="193"/>
      <c r="C6" s="104" t="s">
        <v>20</v>
      </c>
      <c r="D6" s="132" t="s">
        <v>143</v>
      </c>
      <c r="E6" s="104" t="s">
        <v>22</v>
      </c>
      <c r="F6" s="104" t="s">
        <v>49</v>
      </c>
      <c r="G6" s="12" t="s">
        <v>30</v>
      </c>
      <c r="H6" s="104" t="s">
        <v>47</v>
      </c>
      <c r="I6" s="104" t="s">
        <v>129</v>
      </c>
      <c r="J6" s="103" t="s">
        <v>57</v>
      </c>
      <c r="K6" s="181" t="s">
        <v>42</v>
      </c>
      <c r="L6" s="189"/>
      <c r="M6" s="182"/>
      <c r="N6" s="181" t="s">
        <v>27</v>
      </c>
      <c r="O6" s="189"/>
      <c r="P6" s="182"/>
      <c r="Q6" s="181" t="s">
        <v>23</v>
      </c>
      <c r="R6" s="189"/>
      <c r="S6" s="182"/>
      <c r="T6" s="181" t="s">
        <v>24</v>
      </c>
      <c r="U6" s="189"/>
      <c r="V6" s="182"/>
      <c r="W6" s="181" t="s">
        <v>25</v>
      </c>
      <c r="X6" s="189"/>
      <c r="Y6" s="182"/>
      <c r="Z6" s="181" t="s">
        <v>26</v>
      </c>
      <c r="AA6" s="189"/>
      <c r="AB6" s="182"/>
      <c r="AC6" s="132" t="s">
        <v>159</v>
      </c>
      <c r="AD6" s="181" t="s">
        <v>113</v>
      </c>
      <c r="AE6" s="182"/>
      <c r="AF6" s="181" t="s">
        <v>114</v>
      </c>
      <c r="AG6" s="182"/>
      <c r="AH6" s="181" t="s">
        <v>115</v>
      </c>
      <c r="AI6" s="182"/>
      <c r="AJ6" s="181" t="s">
        <v>117</v>
      </c>
      <c r="AK6" s="182"/>
      <c r="AL6" s="181" t="s">
        <v>116</v>
      </c>
      <c r="AM6" s="182"/>
      <c r="AN6" s="132" t="s">
        <v>161</v>
      </c>
      <c r="AO6" s="164"/>
      <c r="AP6" s="132" t="s">
        <v>163</v>
      </c>
      <c r="AQ6" s="132" t="s">
        <v>165</v>
      </c>
      <c r="AR6" s="185"/>
      <c r="AS6" s="194"/>
      <c r="AT6" s="185"/>
    </row>
    <row r="7" spans="1:46" s="30" customFormat="1" ht="96.75" customHeight="1">
      <c r="A7" s="26"/>
      <c r="B7" s="27"/>
      <c r="C7" s="29" t="s">
        <v>44</v>
      </c>
      <c r="D7" s="134" t="s">
        <v>153</v>
      </c>
      <c r="E7" s="29" t="s">
        <v>52</v>
      </c>
      <c r="F7" s="29" t="s">
        <v>53</v>
      </c>
      <c r="G7" s="29" t="s">
        <v>40</v>
      </c>
      <c r="H7" s="29" t="s">
        <v>41</v>
      </c>
      <c r="I7" s="29" t="s">
        <v>130</v>
      </c>
      <c r="J7" s="29" t="s">
        <v>57</v>
      </c>
      <c r="K7" s="29" t="s">
        <v>105</v>
      </c>
      <c r="L7" s="29" t="s">
        <v>56</v>
      </c>
      <c r="M7" s="29" t="s">
        <v>51</v>
      </c>
      <c r="N7" s="29" t="s">
        <v>106</v>
      </c>
      <c r="O7" s="29" t="s">
        <v>103</v>
      </c>
      <c r="P7" s="29" t="s">
        <v>51</v>
      </c>
      <c r="Q7" s="29" t="s">
        <v>107</v>
      </c>
      <c r="R7" s="29" t="s">
        <v>104</v>
      </c>
      <c r="S7" s="29" t="s">
        <v>51</v>
      </c>
      <c r="T7" s="29" t="s">
        <v>108</v>
      </c>
      <c r="U7" s="29" t="s">
        <v>104</v>
      </c>
      <c r="V7" s="29" t="s">
        <v>51</v>
      </c>
      <c r="W7" s="29" t="s">
        <v>109</v>
      </c>
      <c r="X7" s="29" t="s">
        <v>103</v>
      </c>
      <c r="Y7" s="29" t="s">
        <v>51</v>
      </c>
      <c r="Z7" s="29" t="s">
        <v>110</v>
      </c>
      <c r="AA7" s="29" t="s">
        <v>104</v>
      </c>
      <c r="AB7" s="29" t="s">
        <v>51</v>
      </c>
      <c r="AC7" s="134" t="s">
        <v>160</v>
      </c>
      <c r="AD7" s="29" t="s">
        <v>118</v>
      </c>
      <c r="AE7" s="29" t="s">
        <v>60</v>
      </c>
      <c r="AF7" s="29" t="s">
        <v>119</v>
      </c>
      <c r="AG7" s="29" t="s">
        <v>60</v>
      </c>
      <c r="AH7" s="29" t="s">
        <v>120</v>
      </c>
      <c r="AI7" s="29" t="s">
        <v>60</v>
      </c>
      <c r="AJ7" s="29" t="s">
        <v>121</v>
      </c>
      <c r="AK7" s="29" t="s">
        <v>60</v>
      </c>
      <c r="AL7" s="29" t="s">
        <v>122</v>
      </c>
      <c r="AM7" s="29" t="s">
        <v>60</v>
      </c>
      <c r="AN7" s="134" t="s">
        <v>162</v>
      </c>
      <c r="AO7" s="134" t="s">
        <v>158</v>
      </c>
      <c r="AP7" s="134" t="s">
        <v>164</v>
      </c>
      <c r="AQ7" s="134" t="s">
        <v>174</v>
      </c>
      <c r="AR7" s="134" t="s">
        <v>175</v>
      </c>
      <c r="AS7" s="29" t="s">
        <v>43</v>
      </c>
      <c r="AT7" s="29" t="s">
        <v>134</v>
      </c>
    </row>
    <row r="8" spans="1:46" s="6" customFormat="1" ht="18" customHeight="1">
      <c r="A8" s="106">
        <v>1</v>
      </c>
      <c r="B8" s="107" t="s">
        <v>28</v>
      </c>
      <c r="C8" s="45">
        <v>3</v>
      </c>
      <c r="D8" s="45">
        <v>1</v>
      </c>
      <c r="E8" s="3">
        <v>1479</v>
      </c>
      <c r="F8" s="43">
        <v>328.66666666666669</v>
      </c>
      <c r="G8" s="13">
        <v>3</v>
      </c>
      <c r="H8" s="3">
        <v>8</v>
      </c>
      <c r="I8" s="31">
        <f>H8/E8</f>
        <v>5.4090601757944556E-3</v>
      </c>
      <c r="J8" s="63">
        <f>IF(I8=0,0,(IF(I8&lt;=0.05,1,(IF(I8&lt;=0.1,2,(IF(I8&lt;0.2,3,4)))))))</f>
        <v>1</v>
      </c>
      <c r="K8" s="78">
        <v>3</v>
      </c>
      <c r="L8" s="31">
        <f>K8/$G8</f>
        <v>1</v>
      </c>
      <c r="M8" s="70">
        <f>IF(L8=0,1,(IF(L8&lt;=0.05,1,(IF(L8&lt;=0.1,2,(IF(L8&lt;0.2,3,4)))))))</f>
        <v>4</v>
      </c>
      <c r="N8" s="79">
        <v>1</v>
      </c>
      <c r="O8" s="31">
        <f>N8/$G8</f>
        <v>0.33333333333333331</v>
      </c>
      <c r="P8" s="70">
        <f>IF(O8=0,1,(IF(O8&lt;=0.05,1,(IF(O8&lt;=0.1,2,(IF(O8&lt;0.2,3,4)))))))</f>
        <v>4</v>
      </c>
      <c r="Q8" s="100">
        <v>3</v>
      </c>
      <c r="R8" s="80">
        <f>Q8/$H8</f>
        <v>0.375</v>
      </c>
      <c r="S8" s="70">
        <f>IF(R8=0,1,(IF(R8&lt;=0.05,1,(IF(R8&lt;=0.1,2,(IF(R8&lt;0.2,3,4)))))))</f>
        <v>4</v>
      </c>
      <c r="T8" s="100">
        <v>1</v>
      </c>
      <c r="U8" s="80">
        <f>T8/$H8</f>
        <v>0.125</v>
      </c>
      <c r="V8" s="70">
        <f>IF(U8=0,1,(IF(U8&lt;=0.05,1,(IF(U8&lt;=0.1,2,(IF(U8&lt;0.2,3,4)))))))</f>
        <v>3</v>
      </c>
      <c r="W8" s="79">
        <v>1</v>
      </c>
      <c r="X8" s="31">
        <f>W8/$G8</f>
        <v>0.33333333333333331</v>
      </c>
      <c r="Y8" s="70">
        <f>IF(X8=0,1,(IF(X8&lt;=0.05,1,(IF(X8&lt;=0.1,2,(IF(X8&lt;0.2,3,4)))))))</f>
        <v>4</v>
      </c>
      <c r="Z8" s="100">
        <v>1</v>
      </c>
      <c r="AA8" s="80">
        <f>Z8/$H8</f>
        <v>0.125</v>
      </c>
      <c r="AB8" s="70">
        <f>IF(AA8=0,1,(IF(AA8&lt;=0.05,1,(IF(AA8&lt;=0.1,2,(IF(AA8&lt;0.2,3,4)))))))</f>
        <v>3</v>
      </c>
      <c r="AC8" s="135">
        <f>ROUNDUP((AVERAGE(AB8,Y8,V8,S8,P8,M8)),0)</f>
        <v>4</v>
      </c>
      <c r="AD8" s="80">
        <v>0.125</v>
      </c>
      <c r="AE8" s="136">
        <f>IF(AD8=0,1,(IF(AD8&lt;=0.05,1,(IF(AD8&lt;=0.1,2,(IF(AD8&lt;0.2,3,4)))))))</f>
        <v>3</v>
      </c>
      <c r="AF8" s="91">
        <v>0.15</v>
      </c>
      <c r="AG8" s="136">
        <f>IF(AF8=0,1,(IF(AF8&lt;=0.05,1,(IF(AF8&lt;=0.1,2,(IF(AF8&lt;0.2,3,4)))))))</f>
        <v>3</v>
      </c>
      <c r="AH8" s="91">
        <v>0.14000000000000001</v>
      </c>
      <c r="AI8" s="136">
        <f>IF(AH8=0,1,(IF(AH8&lt;=0.05,1,(IF(AH8&lt;=0.1,2,(IF(AH8&lt;0.2,3,4)))))))</f>
        <v>3</v>
      </c>
      <c r="AJ8" s="91">
        <v>0.22</v>
      </c>
      <c r="AK8" s="136">
        <f>IF(AJ8=0,1,(IF(AJ8&lt;=0.05,1,(IF(AJ8&lt;=0.1,2,(IF(AJ8&lt;0.2,3,4)))))))</f>
        <v>4</v>
      </c>
      <c r="AL8" s="90" t="s">
        <v>123</v>
      </c>
      <c r="AM8" s="136">
        <f>(IF(AL8="very high",4,(IF(AL8="high",3,(IF(AL8="moderate",2,(IF(AL8="low",1))))))))</f>
        <v>1</v>
      </c>
      <c r="AN8" s="141">
        <f>ROUNDDOWN((AVERAGE(AE8,AG8,AI8,AK8,AM8)),0)</f>
        <v>2</v>
      </c>
      <c r="AO8" s="144">
        <f>D8*J8</f>
        <v>1</v>
      </c>
      <c r="AP8" s="82">
        <f>AC8/AN8</f>
        <v>2</v>
      </c>
      <c r="AQ8" s="161">
        <f>IF(AP8&lt;=0.5,0.25,(IF(AP8&lt;=1,0.5,(IF(AP8&lt;=2,0.75,(IF(AP8&lt;=4,1,1)))))))</f>
        <v>0.75</v>
      </c>
      <c r="AR8" s="137">
        <f>ROUNDUP((AO8*AQ8),0)</f>
        <v>1</v>
      </c>
      <c r="AS8" s="102">
        <f>AR8*C8</f>
        <v>3</v>
      </c>
      <c r="AT8" s="116" t="str">
        <f>IF(AS8=0,"none",(IF(AS8&lt;5,"low",(IF(AS8&lt;=12,"moderate","high")))))</f>
        <v>low</v>
      </c>
    </row>
    <row r="9" spans="1:46" s="6" customFormat="1" ht="18" customHeight="1">
      <c r="A9" s="106">
        <v>2</v>
      </c>
      <c r="B9" s="107" t="s">
        <v>33</v>
      </c>
      <c r="C9" s="45">
        <v>3</v>
      </c>
      <c r="D9" s="45">
        <v>1</v>
      </c>
      <c r="E9" s="3">
        <v>1982</v>
      </c>
      <c r="F9" s="43">
        <v>440.44444444444446</v>
      </c>
      <c r="G9" s="13">
        <v>10</v>
      </c>
      <c r="H9" s="3">
        <v>27</v>
      </c>
      <c r="I9" s="31">
        <f>H9/E9</f>
        <v>1.3622603430877902E-2</v>
      </c>
      <c r="J9" s="63">
        <f>IF(I9=0,0,(IF(I9&lt;=0.05,1,(IF(I9&lt;=0.1,2,(IF(I9&lt;0.2,3,4)))))))</f>
        <v>1</v>
      </c>
      <c r="K9" s="78">
        <v>2</v>
      </c>
      <c r="L9" s="31">
        <f>K9/$G9</f>
        <v>0.2</v>
      </c>
      <c r="M9" s="70">
        <f>IF(L9=0,1,(IF(L9&lt;=0.05,1,(IF(L9&lt;=0.1,2,(IF(L9&lt;0.2,3,4)))))))</f>
        <v>4</v>
      </c>
      <c r="N9" s="79">
        <v>4</v>
      </c>
      <c r="O9" s="31">
        <f>N9/$G9</f>
        <v>0.4</v>
      </c>
      <c r="P9" s="70">
        <f>IF(O9=0,1,(IF(O9&lt;=0.05,1,(IF(O9&lt;=0.1,2,(IF(O9&lt;0.2,3,4)))))))</f>
        <v>4</v>
      </c>
      <c r="Q9" s="100">
        <v>13</v>
      </c>
      <c r="R9" s="80">
        <f>Q9/$H9</f>
        <v>0.48148148148148145</v>
      </c>
      <c r="S9" s="70">
        <f>IF(R9=0,1,(IF(R9&lt;=0.05,1,(IF(R9&lt;=0.1,2,(IF(R9&lt;0.2,3,4)))))))</f>
        <v>4</v>
      </c>
      <c r="T9" s="100">
        <v>5</v>
      </c>
      <c r="U9" s="80">
        <f>T9/$H9</f>
        <v>0.18518518518518517</v>
      </c>
      <c r="V9" s="70">
        <f>IF(U9=0,1,(IF(U9&lt;=0.05,1,(IF(U9&lt;=0.1,2,(IF(U9&lt;0.2,3,4)))))))</f>
        <v>3</v>
      </c>
      <c r="W9" s="79">
        <v>3</v>
      </c>
      <c r="X9" s="31">
        <f>W9/$G9</f>
        <v>0.3</v>
      </c>
      <c r="Y9" s="70">
        <f>IF(X9=0,1,(IF(X9&lt;=0.05,1,(IF(X9&lt;=0.1,2,(IF(X9&lt;0.2,3,4)))))))</f>
        <v>4</v>
      </c>
      <c r="Z9" s="100">
        <v>3</v>
      </c>
      <c r="AA9" s="80">
        <f>Z9/$H9</f>
        <v>0.1111111111111111</v>
      </c>
      <c r="AB9" s="70">
        <f>IF(AA9=0,1,(IF(AA9&lt;=0.05,1,(IF(AA9&lt;=0.1,2,(IF(AA9&lt;0.2,3,4)))))))</f>
        <v>3</v>
      </c>
      <c r="AC9" s="135">
        <f>ROUNDUP((AVERAGE(AB9,Y9,V9,S9,P9,M9)),0)</f>
        <v>4</v>
      </c>
      <c r="AD9" s="80">
        <v>0.1111111111111111</v>
      </c>
      <c r="AE9" s="136">
        <f>IF(AD9=0,1,(IF(AD9&lt;=0.05,1,(IF(AD9&lt;=0.1,2,(IF(AD9&lt;0.2,3,4)))))))</f>
        <v>3</v>
      </c>
      <c r="AF9" s="91">
        <v>0.1</v>
      </c>
      <c r="AG9" s="136">
        <f>IF(AF9=0,1,(IF(AF9&lt;=0.05,1,(IF(AF9&lt;=0.1,2,(IF(AF9&lt;0.2,3,4)))))))</f>
        <v>2</v>
      </c>
      <c r="AH9" s="91">
        <v>0.15</v>
      </c>
      <c r="AI9" s="136">
        <f>IF(AH9=0,1,(IF(AH9&lt;=0.05,1,(IF(AH9&lt;=0.1,2,(IF(AH9&lt;0.2,3,4)))))))</f>
        <v>3</v>
      </c>
      <c r="AJ9" s="91">
        <v>0.18</v>
      </c>
      <c r="AK9" s="136">
        <f>IF(AJ9=0,1,(IF(AJ9&lt;=0.05,1,(IF(AJ9&lt;=0.1,2,(IF(AJ9&lt;0.2,3,4)))))))</f>
        <v>3</v>
      </c>
      <c r="AL9" s="90" t="s">
        <v>128</v>
      </c>
      <c r="AM9" s="136">
        <f>(IF(AL9="very high",4,(IF(AL9="high",3,(IF(AL9="moderate",2,(IF(AL9="low",1))))))))</f>
        <v>4</v>
      </c>
      <c r="AN9" s="141">
        <f>ROUNDDOWN((AVERAGE(AE9,AG9,AI9,AK9,AM9)),0)</f>
        <v>3</v>
      </c>
      <c r="AO9" s="144">
        <f>D9*J9</f>
        <v>1</v>
      </c>
      <c r="AP9" s="82">
        <f>AC9/AN9</f>
        <v>1.3333333333333333</v>
      </c>
      <c r="AQ9" s="161">
        <f>IF(AP9&lt;=0.5,0.25,(IF(AP9&lt;=1,0.5,(IF(AP9&lt;=2,0.75,(IF(AP9&lt;=4,1,1)))))))</f>
        <v>0.75</v>
      </c>
      <c r="AR9" s="137">
        <f>ROUNDUP((AO9*AQ9),0)</f>
        <v>1</v>
      </c>
      <c r="AS9" s="102">
        <f>AR9*C9</f>
        <v>3</v>
      </c>
      <c r="AT9" s="116" t="str">
        <f>IF(AS9=0,"none",(IF(AS9&lt;5,"low",(IF(AS9&lt;=12,"moderate","high")))))</f>
        <v>low</v>
      </c>
    </row>
    <row r="10" spans="1:46">
      <c r="A10" s="106">
        <v>3</v>
      </c>
      <c r="B10" s="107" t="s">
        <v>35</v>
      </c>
      <c r="C10" s="45">
        <v>3</v>
      </c>
      <c r="D10" s="45">
        <v>1</v>
      </c>
      <c r="E10" s="14">
        <v>1629</v>
      </c>
      <c r="F10" s="43">
        <v>362</v>
      </c>
      <c r="G10" s="15">
        <v>19</v>
      </c>
      <c r="H10" s="14">
        <v>93</v>
      </c>
      <c r="I10" s="31">
        <f>H10/E10</f>
        <v>5.70902394106814E-2</v>
      </c>
      <c r="J10" s="63">
        <f>IF(I10=0,0,(IF(I10&lt;=0.05,1,(IF(I10&lt;=0.1,2,(IF(I10&lt;0.2,3,4)))))))</f>
        <v>2</v>
      </c>
      <c r="K10" s="78">
        <v>4</v>
      </c>
      <c r="L10" s="31">
        <f>K10/$G10</f>
        <v>0.21052631578947367</v>
      </c>
      <c r="M10" s="70">
        <f>IF(L10=0,1,(IF(L10&lt;=0.05,1,(IF(L10&lt;=0.1,2,(IF(L10&lt;0.2,3,4)))))))</f>
        <v>4</v>
      </c>
      <c r="N10" s="79">
        <v>4</v>
      </c>
      <c r="O10" s="31">
        <f>N10/$G10</f>
        <v>0.21052631578947367</v>
      </c>
      <c r="P10" s="70">
        <f>IF(O10=0,1,(IF(O10&lt;=0.05,1,(IF(O10&lt;=0.1,2,(IF(O10&lt;0.2,3,4)))))))</f>
        <v>4</v>
      </c>
      <c r="Q10" s="100">
        <v>45</v>
      </c>
      <c r="R10" s="80">
        <f>Q10/$H10</f>
        <v>0.4838709677419355</v>
      </c>
      <c r="S10" s="70">
        <f>IF(R10=0,1,(IF(R10&lt;=0.05,1,(IF(R10&lt;=0.1,2,(IF(R10&lt;0.2,3,4)))))))</f>
        <v>4</v>
      </c>
      <c r="T10" s="100">
        <v>15</v>
      </c>
      <c r="U10" s="80">
        <f>T10/$H10</f>
        <v>0.16129032258064516</v>
      </c>
      <c r="V10" s="70">
        <f>IF(U10=0,1,(IF(U10&lt;=0.05,1,(IF(U10&lt;=0.1,2,(IF(U10&lt;0.2,3,4)))))))</f>
        <v>3</v>
      </c>
      <c r="W10" s="79">
        <v>2</v>
      </c>
      <c r="X10" s="31">
        <f>W10/$G10</f>
        <v>0.10526315789473684</v>
      </c>
      <c r="Y10" s="70">
        <f>IF(X10=0,1,(IF(X10&lt;=0.05,1,(IF(X10&lt;=0.1,2,(IF(X10&lt;0.2,3,4)))))))</f>
        <v>3</v>
      </c>
      <c r="Z10" s="100">
        <v>4</v>
      </c>
      <c r="AA10" s="80">
        <f>Z10/$H10</f>
        <v>4.3010752688172046E-2</v>
      </c>
      <c r="AB10" s="70">
        <f>IF(AA10=0,1,(IF(AA10&lt;=0.05,1,(IF(AA10&lt;=0.1,2,(IF(AA10&lt;0.2,3,4)))))))</f>
        <v>1</v>
      </c>
      <c r="AC10" s="135">
        <f>ROUNDUP((AVERAGE(AB10,Y10,V10,S10,P10,M10)),0)</f>
        <v>4</v>
      </c>
      <c r="AD10" s="80">
        <v>4.3010752688172046E-2</v>
      </c>
      <c r="AE10" s="136">
        <f>IF(AD10=0,1,(IF(AD10&lt;=0.05,1,(IF(AD10&lt;=0.1,2,(IF(AD10&lt;0.2,3,4)))))))</f>
        <v>1</v>
      </c>
      <c r="AF10" s="91">
        <v>0.05</v>
      </c>
      <c r="AG10" s="136">
        <f>IF(AF10=0,1,(IF(AF10&lt;=0.05,1,(IF(AF10&lt;=0.1,2,(IF(AF10&lt;0.2,3,4)))))))</f>
        <v>1</v>
      </c>
      <c r="AH10" s="91">
        <v>0.25</v>
      </c>
      <c r="AI10" s="136">
        <f>IF(AH10=0,1,(IF(AH10&lt;=0.05,1,(IF(AH10&lt;=0.1,2,(IF(AH10&lt;0.2,3,4)))))))</f>
        <v>4</v>
      </c>
      <c r="AJ10" s="91">
        <v>0.22</v>
      </c>
      <c r="AK10" s="136">
        <f>IF(AJ10=0,1,(IF(AJ10&lt;=0.05,1,(IF(AJ10&lt;=0.1,2,(IF(AJ10&lt;0.2,3,4)))))))</f>
        <v>4</v>
      </c>
      <c r="AL10" s="90" t="s">
        <v>126</v>
      </c>
      <c r="AM10" s="136">
        <f>(IF(AL10="very high",4,(IF(AL10="high",3,(IF(AL10="moderate",2,(IF(AL10="low",1))))))))</f>
        <v>2</v>
      </c>
      <c r="AN10" s="141">
        <f>ROUNDDOWN((AVERAGE(AE10,AG10,AI10,AK10,AM10)),0)</f>
        <v>2</v>
      </c>
      <c r="AO10" s="144">
        <f>D10*J10</f>
        <v>2</v>
      </c>
      <c r="AP10" s="82">
        <f>AC10/AN10</f>
        <v>2</v>
      </c>
      <c r="AQ10" s="161">
        <f>IF(AP10&lt;=0.5,0.25,(IF(AP10&lt;=1,0.5,(IF(AP10&lt;=2,0.75,(IF(AP10&lt;=4,1,1)))))))</f>
        <v>0.75</v>
      </c>
      <c r="AR10" s="137">
        <f>ROUNDUP((AO10*AQ10),0)</f>
        <v>2</v>
      </c>
      <c r="AS10" s="102">
        <f>AR10*C10</f>
        <v>6</v>
      </c>
      <c r="AT10" s="116" t="str">
        <f>IF(AS10=0,"none",(IF(AS10&lt;5,"low",(IF(AS10&lt;=12,"moderate","high")))))</f>
        <v>moderate</v>
      </c>
    </row>
    <row r="11" spans="1:46">
      <c r="A11" s="107">
        <v>4</v>
      </c>
      <c r="B11" s="106" t="s">
        <v>36</v>
      </c>
      <c r="C11" s="45">
        <v>3</v>
      </c>
      <c r="D11" s="45">
        <v>1</v>
      </c>
      <c r="E11" s="14">
        <v>2562</v>
      </c>
      <c r="F11" s="43">
        <v>569.33333333333337</v>
      </c>
      <c r="G11" s="15">
        <v>44</v>
      </c>
      <c r="H11" s="14">
        <v>114</v>
      </c>
      <c r="I11" s="31">
        <f>H11/E11</f>
        <v>4.449648711943794E-2</v>
      </c>
      <c r="J11" s="63">
        <f>IF(I11=0,0,(IF(I11&lt;=0.05,1,(IF(I11&lt;=0.1,2,(IF(I11&lt;0.2,3,4)))))))</f>
        <v>1</v>
      </c>
      <c r="K11" s="78">
        <v>4</v>
      </c>
      <c r="L11" s="31">
        <f>K11/$G11</f>
        <v>9.0909090909090912E-2</v>
      </c>
      <c r="M11" s="70">
        <f>IF(L11=0,1,(IF(L11&lt;=0.05,1,(IF(L11&lt;=0.1,2,(IF(L11&lt;0.2,3,4)))))))</f>
        <v>2</v>
      </c>
      <c r="N11" s="79">
        <v>12</v>
      </c>
      <c r="O11" s="31">
        <f>N11/$G11</f>
        <v>0.27272727272727271</v>
      </c>
      <c r="P11" s="70">
        <f>IF(O11=0,1,(IF(O11&lt;=0.05,1,(IF(O11&lt;=0.1,2,(IF(O11&lt;0.2,3,4)))))))</f>
        <v>4</v>
      </c>
      <c r="Q11" s="100">
        <v>20</v>
      </c>
      <c r="R11" s="80">
        <f>Q11/$H11</f>
        <v>0.17543859649122806</v>
      </c>
      <c r="S11" s="70">
        <f>IF(R11=0,1,(IF(R11&lt;=0.05,1,(IF(R11&lt;=0.1,2,(IF(R11&lt;0.2,3,4)))))))</f>
        <v>3</v>
      </c>
      <c r="T11" s="100">
        <v>1</v>
      </c>
      <c r="U11" s="80">
        <f>T11/$H11</f>
        <v>8.771929824561403E-3</v>
      </c>
      <c r="V11" s="70">
        <f>IF(U11=0,1,(IF(U11&lt;=0.05,1,(IF(U11&lt;=0.1,2,(IF(U11&lt;0.2,3,4)))))))</f>
        <v>1</v>
      </c>
      <c r="W11" s="79">
        <v>12</v>
      </c>
      <c r="X11" s="31">
        <f>W11/$G11</f>
        <v>0.27272727272727271</v>
      </c>
      <c r="Y11" s="70">
        <f>IF(X11=0,1,(IF(X11&lt;=0.05,1,(IF(X11&lt;=0.1,2,(IF(X11&lt;0.2,3,4)))))))</f>
        <v>4</v>
      </c>
      <c r="Z11" s="100">
        <v>1</v>
      </c>
      <c r="AA11" s="80">
        <f>Z11/$H11</f>
        <v>8.771929824561403E-3</v>
      </c>
      <c r="AB11" s="70">
        <f>IF(AA11=0,1,(IF(AA11&lt;=0.05,1,(IF(AA11&lt;=0.1,2,(IF(AA11&lt;0.2,3,4)))))))</f>
        <v>1</v>
      </c>
      <c r="AC11" s="135">
        <f>ROUNDUP((AVERAGE(AB11,Y11,V11,S11,P11,M11)),0)</f>
        <v>3</v>
      </c>
      <c r="AD11" s="80">
        <v>8.771929824561403E-3</v>
      </c>
      <c r="AE11" s="136">
        <f>IF(AD11=0,1,(IF(AD11&lt;=0.05,1,(IF(AD11&lt;=0.1,2,(IF(AD11&lt;0.2,3,4)))))))</f>
        <v>1</v>
      </c>
      <c r="AF11" s="91">
        <v>0.25</v>
      </c>
      <c r="AG11" s="136">
        <f>IF(AF11=0,1,(IF(AF11&lt;=0.05,1,(IF(AF11&lt;=0.1,2,(IF(AF11&lt;0.2,3,4)))))))</f>
        <v>4</v>
      </c>
      <c r="AH11" s="91">
        <v>0.48</v>
      </c>
      <c r="AI11" s="136">
        <f>IF(AH11=0,1,(IF(AH11&lt;=0.05,1,(IF(AH11&lt;=0.1,2,(IF(AH11&lt;0.2,3,4)))))))</f>
        <v>4</v>
      </c>
      <c r="AJ11" s="91">
        <v>0.24</v>
      </c>
      <c r="AK11" s="136">
        <f>IF(AJ11=0,1,(IF(AJ11&lt;=0.05,1,(IF(AJ11&lt;=0.1,2,(IF(AJ11&lt;0.2,3,4)))))))</f>
        <v>4</v>
      </c>
      <c r="AL11" s="90" t="s">
        <v>123</v>
      </c>
      <c r="AM11" s="136">
        <f>(IF(AL11="very high",4,(IF(AL11="high",3,(IF(AL11="moderate",2,(IF(AL11="low",1))))))))</f>
        <v>1</v>
      </c>
      <c r="AN11" s="141">
        <f>ROUNDDOWN((AVERAGE(AE11,AG11,AI11,AK11,AM11)),0)</f>
        <v>2</v>
      </c>
      <c r="AO11" s="144">
        <f>D11*J11</f>
        <v>1</v>
      </c>
      <c r="AP11" s="82">
        <f>AC11/AN11</f>
        <v>1.5</v>
      </c>
      <c r="AQ11" s="161">
        <f>IF(AP11&lt;=0.5,0.25,(IF(AP11&lt;=1,0.5,(IF(AP11&lt;=2,0.75,(IF(AP11&lt;=4,1,1)))))))</f>
        <v>0.75</v>
      </c>
      <c r="AR11" s="137">
        <f>ROUNDUP((AO11*AQ11),0)</f>
        <v>1</v>
      </c>
      <c r="AS11" s="102">
        <f>AR11*C11</f>
        <v>3</v>
      </c>
      <c r="AT11" s="116" t="str">
        <f>IF(AS11=0,"none",(IF(AS11&lt;5,"low",(IF(AS11&lt;=12,"moderate","high")))))</f>
        <v>low</v>
      </c>
    </row>
    <row r="12" spans="1:46">
      <c r="A12" s="107"/>
      <c r="B12" s="107"/>
      <c r="C12" s="64"/>
      <c r="D12" s="64"/>
      <c r="E12" s="92"/>
      <c r="F12" s="92"/>
      <c r="G12" s="92"/>
      <c r="H12" s="92"/>
      <c r="I12" s="41"/>
      <c r="J12" s="67"/>
      <c r="K12" s="92"/>
      <c r="L12" s="41"/>
      <c r="M12" s="71"/>
      <c r="N12" s="92"/>
      <c r="O12" s="41"/>
      <c r="P12" s="71"/>
      <c r="Q12" s="92"/>
      <c r="R12" s="41"/>
      <c r="S12" s="71"/>
      <c r="T12" s="92"/>
      <c r="U12" s="41"/>
      <c r="V12" s="71"/>
      <c r="W12" s="92"/>
      <c r="X12" s="41"/>
      <c r="Y12" s="71"/>
      <c r="Z12" s="92"/>
      <c r="AA12" s="41"/>
      <c r="AB12" s="71"/>
      <c r="AC12" s="135"/>
      <c r="AD12" s="41"/>
      <c r="AE12" s="86"/>
      <c r="AF12" s="91"/>
      <c r="AG12" s="86"/>
      <c r="AH12" s="91"/>
      <c r="AI12" s="86"/>
      <c r="AJ12" s="91"/>
      <c r="AK12" s="86"/>
      <c r="AL12" s="52"/>
      <c r="AM12" s="86"/>
      <c r="AN12" s="141"/>
      <c r="AO12" s="144"/>
      <c r="AP12" s="82"/>
      <c r="AQ12" s="161"/>
      <c r="AR12" s="137"/>
      <c r="AS12" s="84"/>
      <c r="AT12" s="14"/>
    </row>
    <row r="13" spans="1:46">
      <c r="A13" s="105"/>
      <c r="B13" s="105"/>
      <c r="C13" s="64"/>
      <c r="D13" s="64"/>
      <c r="E13" s="92"/>
      <c r="F13" s="92"/>
      <c r="G13" s="92"/>
      <c r="H13" s="92"/>
      <c r="I13" s="41"/>
      <c r="J13" s="67"/>
      <c r="K13" s="92"/>
      <c r="L13" s="41"/>
      <c r="M13" s="71"/>
      <c r="N13" s="92"/>
      <c r="O13" s="41"/>
      <c r="P13" s="71"/>
      <c r="Q13" s="92"/>
      <c r="R13" s="41"/>
      <c r="S13" s="71"/>
      <c r="T13" s="92"/>
      <c r="U13" s="41"/>
      <c r="V13" s="71"/>
      <c r="W13" s="92"/>
      <c r="X13" s="41"/>
      <c r="Y13" s="71"/>
      <c r="Z13" s="92"/>
      <c r="AA13" s="41"/>
      <c r="AB13" s="71"/>
      <c r="AC13" s="135"/>
      <c r="AD13" s="41"/>
      <c r="AE13" s="86"/>
      <c r="AF13" s="91"/>
      <c r="AG13" s="86"/>
      <c r="AH13" s="91"/>
      <c r="AI13" s="86"/>
      <c r="AJ13" s="91"/>
      <c r="AK13" s="86"/>
      <c r="AL13" s="52"/>
      <c r="AM13" s="86"/>
      <c r="AN13" s="141"/>
      <c r="AO13" s="144"/>
      <c r="AP13" s="82"/>
      <c r="AQ13" s="161"/>
      <c r="AR13" s="137"/>
      <c r="AS13" s="84"/>
      <c r="AT13" s="14"/>
    </row>
    <row r="14" spans="1:46">
      <c r="A14" s="105"/>
      <c r="B14" s="105"/>
      <c r="C14" s="64"/>
      <c r="D14" s="64"/>
      <c r="E14" s="92"/>
      <c r="F14" s="92"/>
      <c r="G14" s="92"/>
      <c r="H14" s="92"/>
      <c r="I14" s="41"/>
      <c r="J14" s="67"/>
      <c r="K14" s="92"/>
      <c r="L14" s="41"/>
      <c r="M14" s="71"/>
      <c r="N14" s="92"/>
      <c r="O14" s="41"/>
      <c r="P14" s="71"/>
      <c r="Q14" s="92"/>
      <c r="R14" s="41"/>
      <c r="S14" s="71"/>
      <c r="T14" s="92"/>
      <c r="U14" s="41"/>
      <c r="V14" s="71"/>
      <c r="W14" s="92"/>
      <c r="X14" s="41"/>
      <c r="Y14" s="71"/>
      <c r="Z14" s="92"/>
      <c r="AA14" s="41"/>
      <c r="AB14" s="71"/>
      <c r="AC14" s="135"/>
      <c r="AD14" s="41"/>
      <c r="AE14" s="86"/>
      <c r="AF14" s="91"/>
      <c r="AG14" s="86"/>
      <c r="AH14" s="91"/>
      <c r="AI14" s="86"/>
      <c r="AJ14" s="91"/>
      <c r="AK14" s="86"/>
      <c r="AL14" s="52"/>
      <c r="AM14" s="86"/>
      <c r="AN14" s="141"/>
      <c r="AO14" s="144"/>
      <c r="AP14" s="82"/>
      <c r="AQ14" s="161"/>
      <c r="AR14" s="137"/>
      <c r="AS14" s="84"/>
      <c r="AT14" s="14"/>
    </row>
    <row r="15" spans="1:46">
      <c r="A15" s="105"/>
      <c r="B15" s="105"/>
      <c r="C15" s="65"/>
      <c r="D15" s="65"/>
      <c r="E15" s="94"/>
      <c r="F15" s="94"/>
      <c r="G15" s="95"/>
      <c r="H15" s="94"/>
      <c r="I15" s="41"/>
      <c r="J15" s="68"/>
      <c r="K15" s="94"/>
      <c r="L15" s="41"/>
      <c r="M15" s="72"/>
      <c r="N15" s="94"/>
      <c r="O15" s="41"/>
      <c r="P15" s="76"/>
      <c r="Q15" s="94"/>
      <c r="R15" s="41"/>
      <c r="S15" s="70"/>
      <c r="T15" s="94"/>
      <c r="U15" s="41"/>
      <c r="V15" s="70"/>
      <c r="W15" s="94"/>
      <c r="X15" s="41"/>
      <c r="Y15" s="70"/>
      <c r="Z15" s="94"/>
      <c r="AA15" s="41"/>
      <c r="AB15" s="70"/>
      <c r="AC15" s="135"/>
      <c r="AD15" s="41"/>
      <c r="AE15" s="86"/>
      <c r="AF15" s="91"/>
      <c r="AG15" s="86"/>
      <c r="AH15" s="91"/>
      <c r="AI15" s="86"/>
      <c r="AJ15" s="91"/>
      <c r="AK15" s="86"/>
      <c r="AL15" s="52"/>
      <c r="AM15" s="86"/>
      <c r="AN15" s="141"/>
      <c r="AO15" s="144"/>
      <c r="AP15" s="82"/>
      <c r="AQ15" s="161"/>
      <c r="AR15" s="137"/>
      <c r="AS15" s="84"/>
      <c r="AT15" s="14"/>
    </row>
    <row r="16" spans="1:46">
      <c r="A16" s="105"/>
      <c r="B16" s="105"/>
      <c r="C16" s="65"/>
      <c r="D16" s="65"/>
      <c r="E16" s="94"/>
      <c r="F16" s="94"/>
      <c r="G16" s="95"/>
      <c r="H16" s="94"/>
      <c r="I16" s="41"/>
      <c r="J16" s="68"/>
      <c r="K16" s="94"/>
      <c r="L16" s="41"/>
      <c r="M16" s="72"/>
      <c r="N16" s="94"/>
      <c r="O16" s="41"/>
      <c r="P16" s="72"/>
      <c r="Q16" s="94"/>
      <c r="R16" s="41"/>
      <c r="S16" s="72"/>
      <c r="T16" s="94"/>
      <c r="U16" s="41"/>
      <c r="V16" s="72"/>
      <c r="W16" s="94"/>
      <c r="X16" s="41"/>
      <c r="Y16" s="72"/>
      <c r="Z16" s="94"/>
      <c r="AA16" s="41"/>
      <c r="AB16" s="72"/>
      <c r="AC16" s="135"/>
      <c r="AD16" s="41"/>
      <c r="AE16" s="86"/>
      <c r="AF16" s="91"/>
      <c r="AG16" s="86"/>
      <c r="AH16" s="91"/>
      <c r="AI16" s="86"/>
      <c r="AJ16" s="91"/>
      <c r="AK16" s="86"/>
      <c r="AL16" s="52"/>
      <c r="AM16" s="86"/>
      <c r="AN16" s="141"/>
      <c r="AO16" s="144"/>
      <c r="AP16" s="82"/>
      <c r="AQ16" s="161"/>
      <c r="AR16" s="137"/>
      <c r="AS16" s="84"/>
      <c r="AT16" s="14"/>
    </row>
    <row r="17" spans="1:46">
      <c r="A17" s="105"/>
      <c r="B17" s="105"/>
      <c r="C17" s="64"/>
      <c r="D17" s="64"/>
      <c r="E17" s="97"/>
      <c r="F17" s="97"/>
      <c r="G17" s="96"/>
      <c r="H17" s="97"/>
      <c r="I17" s="41"/>
      <c r="J17" s="68"/>
      <c r="K17" s="97"/>
      <c r="L17" s="41"/>
      <c r="M17" s="74"/>
      <c r="N17" s="97"/>
      <c r="O17" s="41"/>
      <c r="P17" s="74"/>
      <c r="Q17" s="97"/>
      <c r="R17" s="41"/>
      <c r="S17" s="73"/>
      <c r="T17" s="97"/>
      <c r="U17" s="41"/>
      <c r="V17" s="73"/>
      <c r="W17" s="97"/>
      <c r="X17" s="41"/>
      <c r="Y17" s="73"/>
      <c r="Z17" s="97"/>
      <c r="AA17" s="41"/>
      <c r="AB17" s="73"/>
      <c r="AC17" s="135"/>
      <c r="AD17" s="41"/>
      <c r="AE17" s="87"/>
      <c r="AF17" s="91"/>
      <c r="AG17" s="87"/>
      <c r="AH17" s="91"/>
      <c r="AI17" s="87"/>
      <c r="AJ17" s="91"/>
      <c r="AK17" s="87"/>
      <c r="AL17" s="14"/>
      <c r="AM17" s="87"/>
      <c r="AN17" s="141"/>
      <c r="AO17" s="144"/>
      <c r="AP17" s="82"/>
      <c r="AQ17" s="161"/>
      <c r="AR17" s="137"/>
      <c r="AS17" s="84"/>
      <c r="AT17" s="14"/>
    </row>
    <row r="18" spans="1:46">
      <c r="A18" s="105"/>
      <c r="B18" s="105"/>
      <c r="C18" s="64"/>
      <c r="D18" s="64"/>
      <c r="E18" s="97"/>
      <c r="F18" s="97"/>
      <c r="G18" s="96"/>
      <c r="H18" s="97"/>
      <c r="I18" s="41"/>
      <c r="J18" s="68"/>
      <c r="K18" s="97"/>
      <c r="L18" s="41"/>
      <c r="M18" s="74"/>
      <c r="N18" s="97"/>
      <c r="O18" s="41"/>
      <c r="P18" s="74"/>
      <c r="Q18" s="97"/>
      <c r="R18" s="41"/>
      <c r="S18" s="73"/>
      <c r="T18" s="97"/>
      <c r="U18" s="41"/>
      <c r="V18" s="73"/>
      <c r="W18" s="97"/>
      <c r="X18" s="41"/>
      <c r="Y18" s="73"/>
      <c r="Z18" s="97"/>
      <c r="AA18" s="41"/>
      <c r="AB18" s="73"/>
      <c r="AC18" s="135"/>
      <c r="AD18" s="41"/>
      <c r="AE18" s="87"/>
      <c r="AF18" s="91"/>
      <c r="AG18" s="87"/>
      <c r="AH18" s="91"/>
      <c r="AI18" s="87"/>
      <c r="AJ18" s="91"/>
      <c r="AK18" s="87"/>
      <c r="AL18" s="14"/>
      <c r="AM18" s="87"/>
      <c r="AN18" s="141"/>
      <c r="AO18" s="144"/>
      <c r="AP18" s="82"/>
      <c r="AQ18" s="161"/>
      <c r="AR18" s="137"/>
      <c r="AS18" s="84"/>
      <c r="AT18" s="14"/>
    </row>
    <row r="19" spans="1:46">
      <c r="A19" s="105"/>
      <c r="B19" s="105"/>
      <c r="C19" s="64"/>
      <c r="D19" s="64"/>
      <c r="E19" s="93"/>
      <c r="F19" s="93"/>
      <c r="G19" s="92"/>
      <c r="H19" s="93"/>
      <c r="I19" s="41"/>
      <c r="J19" s="67"/>
      <c r="K19" s="93"/>
      <c r="L19" s="41"/>
      <c r="M19" s="71"/>
      <c r="N19" s="93"/>
      <c r="O19" s="41"/>
      <c r="P19" s="71"/>
      <c r="Q19" s="93"/>
      <c r="R19" s="41"/>
      <c r="S19" s="71"/>
      <c r="T19" s="93"/>
      <c r="U19" s="41"/>
      <c r="V19" s="71"/>
      <c r="W19" s="93"/>
      <c r="X19" s="41"/>
      <c r="Y19" s="71"/>
      <c r="Z19" s="93"/>
      <c r="AA19" s="41"/>
      <c r="AB19" s="71"/>
      <c r="AC19" s="135"/>
      <c r="AD19" s="41"/>
      <c r="AE19" s="87"/>
      <c r="AF19" s="91"/>
      <c r="AG19" s="87"/>
      <c r="AH19" s="91"/>
      <c r="AI19" s="87"/>
      <c r="AJ19" s="91"/>
      <c r="AK19" s="87"/>
      <c r="AL19" s="14"/>
      <c r="AM19" s="87"/>
      <c r="AN19" s="141"/>
      <c r="AO19" s="144"/>
      <c r="AP19" s="82"/>
      <c r="AQ19" s="161"/>
      <c r="AR19" s="137"/>
      <c r="AS19" s="84"/>
      <c r="AT19" s="14"/>
    </row>
    <row r="20" spans="1:46">
      <c r="A20" s="105"/>
      <c r="B20" s="105"/>
      <c r="C20" s="64"/>
      <c r="D20" s="64"/>
      <c r="E20" s="93"/>
      <c r="F20" s="93"/>
      <c r="G20" s="92"/>
      <c r="H20" s="93"/>
      <c r="I20" s="41"/>
      <c r="J20" s="67"/>
      <c r="K20" s="93"/>
      <c r="L20" s="41"/>
      <c r="M20" s="71"/>
      <c r="N20" s="93"/>
      <c r="O20" s="41"/>
      <c r="P20" s="71"/>
      <c r="Q20" s="93"/>
      <c r="R20" s="41"/>
      <c r="S20" s="71"/>
      <c r="T20" s="93"/>
      <c r="U20" s="41"/>
      <c r="V20" s="71"/>
      <c r="W20" s="93"/>
      <c r="X20" s="41"/>
      <c r="Y20" s="71"/>
      <c r="Z20" s="93"/>
      <c r="AA20" s="41"/>
      <c r="AB20" s="71"/>
      <c r="AC20" s="147"/>
      <c r="AD20" s="41"/>
      <c r="AE20" s="87"/>
      <c r="AF20" s="91"/>
      <c r="AG20" s="87"/>
      <c r="AH20" s="91"/>
      <c r="AI20" s="87"/>
      <c r="AJ20" s="91"/>
      <c r="AK20" s="87"/>
      <c r="AL20" s="14"/>
      <c r="AM20" s="87"/>
      <c r="AN20" s="142"/>
      <c r="AO20" s="145"/>
      <c r="AP20" s="153"/>
      <c r="AQ20" s="140"/>
      <c r="AR20" s="83"/>
      <c r="AS20" s="84"/>
      <c r="AT20" s="14"/>
    </row>
    <row r="21" spans="1:46">
      <c r="A21" s="105"/>
      <c r="B21" s="105"/>
      <c r="C21" s="64"/>
      <c r="D21" s="64"/>
      <c r="E21" s="93"/>
      <c r="F21" s="93"/>
      <c r="G21" s="92"/>
      <c r="H21" s="93"/>
      <c r="I21" s="41"/>
      <c r="J21" s="67"/>
      <c r="K21" s="93"/>
      <c r="L21" s="41"/>
      <c r="M21" s="71"/>
      <c r="N21" s="93"/>
      <c r="O21" s="41"/>
      <c r="P21" s="71"/>
      <c r="Q21" s="93"/>
      <c r="R21" s="41"/>
      <c r="S21" s="71"/>
      <c r="T21" s="93"/>
      <c r="U21" s="41"/>
      <c r="V21" s="71"/>
      <c r="W21" s="93"/>
      <c r="X21" s="41"/>
      <c r="Y21" s="71"/>
      <c r="Z21" s="93"/>
      <c r="AA21" s="41"/>
      <c r="AB21" s="71"/>
      <c r="AC21" s="147"/>
      <c r="AD21" s="41"/>
      <c r="AE21" s="87"/>
      <c r="AF21" s="91"/>
      <c r="AG21" s="87"/>
      <c r="AH21" s="91"/>
      <c r="AI21" s="87"/>
      <c r="AJ21" s="91"/>
      <c r="AK21" s="87"/>
      <c r="AL21" s="14"/>
      <c r="AM21" s="87"/>
      <c r="AN21" s="142"/>
      <c r="AO21" s="145"/>
      <c r="AP21" s="153"/>
      <c r="AQ21" s="140"/>
      <c r="AR21" s="83"/>
      <c r="AS21" s="84"/>
      <c r="AT21" s="14"/>
    </row>
    <row r="22" spans="1:46">
      <c r="AD22" s="10"/>
    </row>
    <row r="23" spans="1:46">
      <c r="AD23" s="10"/>
    </row>
    <row r="24" spans="1:46" ht="15" thickBot="1">
      <c r="AD24" s="10"/>
    </row>
    <row r="25" spans="1:46">
      <c r="C25" s="174" t="s">
        <v>154</v>
      </c>
      <c r="D25" s="175"/>
      <c r="AD25" s="10"/>
    </row>
    <row r="26" spans="1:46">
      <c r="C26" s="170" t="s">
        <v>155</v>
      </c>
      <c r="D26" s="171"/>
      <c r="AD26" s="10"/>
    </row>
    <row r="27" spans="1:46">
      <c r="C27" s="170"/>
      <c r="D27" s="171"/>
      <c r="AD27" s="10"/>
    </row>
    <row r="28" spans="1:46">
      <c r="C28" s="170"/>
      <c r="D28" s="171"/>
      <c r="AD28" s="10"/>
    </row>
    <row r="29" spans="1:46">
      <c r="C29" s="170" t="s">
        <v>156</v>
      </c>
      <c r="D29" s="171"/>
      <c r="AD29" s="10"/>
    </row>
    <row r="30" spans="1:46">
      <c r="C30" s="170"/>
      <c r="D30" s="171"/>
      <c r="AD30" s="10"/>
    </row>
    <row r="31" spans="1:46" ht="15" thickBot="1">
      <c r="C31" s="172"/>
      <c r="D31" s="173"/>
      <c r="AD31" s="10"/>
    </row>
    <row r="32" spans="1:46">
      <c r="AD32" s="10"/>
    </row>
    <row r="33" spans="30:30">
      <c r="AD33" s="10"/>
    </row>
  </sheetData>
  <mergeCells count="27">
    <mergeCell ref="AP5:AQ5"/>
    <mergeCell ref="E3:I3"/>
    <mergeCell ref="M3:AB3"/>
    <mergeCell ref="A4:AT4"/>
    <mergeCell ref="A5:B6"/>
    <mergeCell ref="E5:J5"/>
    <mergeCell ref="AT5:AT6"/>
    <mergeCell ref="K6:M6"/>
    <mergeCell ref="AR5:AR6"/>
    <mergeCell ref="AS5:AS6"/>
    <mergeCell ref="N6:P6"/>
    <mergeCell ref="C29:D31"/>
    <mergeCell ref="C5:D5"/>
    <mergeCell ref="K5:AC5"/>
    <mergeCell ref="AD5:AN5"/>
    <mergeCell ref="AO5:AO6"/>
    <mergeCell ref="C25:D25"/>
    <mergeCell ref="AF6:AG6"/>
    <mergeCell ref="AH6:AI6"/>
    <mergeCell ref="AJ6:AK6"/>
    <mergeCell ref="AL6:AM6"/>
    <mergeCell ref="C26:D28"/>
    <mergeCell ref="Q6:S6"/>
    <mergeCell ref="T6:V6"/>
    <mergeCell ref="W6:Y6"/>
    <mergeCell ref="Z6:AB6"/>
    <mergeCell ref="AD6:AE6"/>
  </mergeCells>
  <conditionalFormatting sqref="AT1:AT7 AT12:AT65536">
    <cfRule type="containsText" dxfId="12" priority="6" stopIfTrue="1" operator="containsText" text="high">
      <formula>NOT(ISERROR(SEARCH("high",AT1)))</formula>
    </cfRule>
    <cfRule type="containsText" dxfId="11" priority="7" stopIfTrue="1" operator="containsText" text="moderate">
      <formula>NOT(ISERROR(SEARCH("moderate",AT1)))</formula>
    </cfRule>
    <cfRule type="containsText" dxfId="10" priority="8" stopIfTrue="1" operator="containsText" text="low">
      <formula>NOT(ISERROR(SEARCH("low",AT1)))</formula>
    </cfRule>
  </conditionalFormatting>
  <conditionalFormatting sqref="AT8:AT11">
    <cfRule type="containsText" dxfId="9" priority="5" operator="containsText" text="&quot;low&quot;">
      <formula>NOT(ISERROR(SEARCH("""low""",AT8)))</formula>
    </cfRule>
  </conditionalFormatting>
  <conditionalFormatting sqref="AT8:AT11">
    <cfRule type="containsText" dxfId="8" priority="1" stopIfTrue="1" operator="containsText" text="moderate">
      <formula>NOT(ISERROR(SEARCH("moderate",AT8)))</formula>
    </cfRule>
    <cfRule type="containsText" dxfId="7" priority="2" stopIfTrue="1" operator="containsText" text="low">
      <formula>NOT(ISERROR(SEARCH("low",AT8)))</formula>
    </cfRule>
    <cfRule type="containsText" dxfId="6" priority="3" stopIfTrue="1" operator="containsText" text="high">
      <formula>NOT(ISERROR(SEARCH("high",AT8)))</formula>
    </cfRule>
    <cfRule type="containsText" dxfId="5" priority="4" operator="containsText" text="&quot;low&quot;">
      <formula>NOT(ISERROR(SEARCH("""low""",AT8)))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Scoring</vt:lpstr>
      <vt:lpstr>Flood</vt:lpstr>
      <vt:lpstr>Landslide</vt:lpstr>
      <vt:lpstr>Storm Surge</vt:lpstr>
      <vt:lpstr>Tsunami</vt:lpstr>
      <vt:lpstr>Liquefaction</vt:lpstr>
      <vt:lpstr>Ground Rupture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Tabilon</cp:lastModifiedBy>
  <dcterms:created xsi:type="dcterms:W3CDTF">2016-01-27T03:18:19Z</dcterms:created>
  <dcterms:modified xsi:type="dcterms:W3CDTF">2020-01-30T12:54:00Z</dcterms:modified>
</cp:coreProperties>
</file>