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7460" yWindow="6180" windowWidth="11340" windowHeight="10280" activeTab="1"/>
  </bookViews>
  <sheets>
    <sheet name="Scoring" sheetId="3" r:id="rId1"/>
    <sheet name="Flood" sheetId="1" r:id="rId2"/>
    <sheet name="Landslide" sheetId="4" r:id="rId3"/>
    <sheet name="Storm Surge" sheetId="5" r:id="rId4"/>
    <sheet name="Tsunami" sheetId="6" r:id="rId5"/>
    <sheet name="Liquefaction" sheetId="7" r:id="rId6"/>
    <sheet name="Ground Rupture" sheetId="8" r:id="rId7"/>
  </sheets>
  <calcPr calcId="124519"/>
</workbook>
</file>

<file path=xl/calcChain.xml><?xml version="1.0" encoding="utf-8"?>
<calcChain xmlns="http://schemas.openxmlformats.org/spreadsheetml/2006/main">
  <c r="AP49" i="1"/>
  <c r="AO49"/>
  <c r="AM49"/>
  <c r="AK49"/>
  <c r="AI49"/>
  <c r="AG49"/>
  <c r="AD49"/>
  <c r="AE49" s="1"/>
  <c r="AR49" s="1"/>
  <c r="AS49" s="1"/>
  <c r="AC49"/>
  <c r="Z49"/>
  <c r="AA49" s="1"/>
  <c r="X49"/>
  <c r="W49"/>
  <c r="T49"/>
  <c r="U49" s="1"/>
  <c r="Q49"/>
  <c r="R49" s="1"/>
  <c r="N49"/>
  <c r="O49" s="1"/>
  <c r="K49"/>
  <c r="L49" s="1"/>
  <c r="AQ49" s="1"/>
  <c r="AT49" s="1"/>
  <c r="AU49" s="1"/>
  <c r="AV49" s="1"/>
  <c r="AO48"/>
  <c r="AM48"/>
  <c r="AK48"/>
  <c r="AI48"/>
  <c r="AG48"/>
  <c r="AP48" s="1"/>
  <c r="AC48"/>
  <c r="AD48" s="1"/>
  <c r="AE48" s="1"/>
  <c r="AA48"/>
  <c r="Z48"/>
  <c r="X48"/>
  <c r="W48"/>
  <c r="U48"/>
  <c r="T48"/>
  <c r="Q48"/>
  <c r="R48" s="1"/>
  <c r="O48"/>
  <c r="N48"/>
  <c r="L48"/>
  <c r="AQ48" s="1"/>
  <c r="K48"/>
  <c r="AP47"/>
  <c r="AO47"/>
  <c r="AM47"/>
  <c r="AK47"/>
  <c r="AI47"/>
  <c r="AG47"/>
  <c r="AC47"/>
  <c r="AD47" s="1"/>
  <c r="AE47" s="1"/>
  <c r="AR47" s="1"/>
  <c r="AS47" s="1"/>
  <c r="Z47"/>
  <c r="AA47" s="1"/>
  <c r="X47"/>
  <c r="W47"/>
  <c r="U47"/>
  <c r="T47"/>
  <c r="Q47"/>
  <c r="R47" s="1"/>
  <c r="O47"/>
  <c r="N47"/>
  <c r="L47"/>
  <c r="AQ47" s="1"/>
  <c r="K47"/>
  <c r="AO46"/>
  <c r="AM46"/>
  <c r="AK46"/>
  <c r="AI46"/>
  <c r="AG46"/>
  <c r="AP46" s="1"/>
  <c r="AC46"/>
  <c r="AD46" s="1"/>
  <c r="AE46" s="1"/>
  <c r="AR46" s="1"/>
  <c r="AS46" s="1"/>
  <c r="Z46"/>
  <c r="AA46" s="1"/>
  <c r="X46"/>
  <c r="W46"/>
  <c r="U46"/>
  <c r="T46"/>
  <c r="Q46"/>
  <c r="R46" s="1"/>
  <c r="N46"/>
  <c r="O46" s="1"/>
  <c r="L46"/>
  <c r="AQ46" s="1"/>
  <c r="K46"/>
  <c r="AP45"/>
  <c r="AO45"/>
  <c r="AM45"/>
  <c r="AK45"/>
  <c r="AI45"/>
  <c r="AG45"/>
  <c r="AD45"/>
  <c r="AE45" s="1"/>
  <c r="AR45" s="1"/>
  <c r="AS45" s="1"/>
  <c r="AC45"/>
  <c r="Z45"/>
  <c r="AA45" s="1"/>
  <c r="X45"/>
  <c r="W45"/>
  <c r="U45"/>
  <c r="T45"/>
  <c r="R45"/>
  <c r="Q45"/>
  <c r="N45"/>
  <c r="O45" s="1"/>
  <c r="K45"/>
  <c r="L45" s="1"/>
  <c r="AQ45" s="1"/>
  <c r="AO44"/>
  <c r="AM44"/>
  <c r="AK44"/>
  <c r="AI44"/>
  <c r="AG44"/>
  <c r="AP44" s="1"/>
  <c r="AE44"/>
  <c r="AR44" s="1"/>
  <c r="AS44" s="1"/>
  <c r="AD44"/>
  <c r="AC44"/>
  <c r="Z44"/>
  <c r="AA44" s="1"/>
  <c r="W44"/>
  <c r="X44" s="1"/>
  <c r="U44"/>
  <c r="T44"/>
  <c r="Q44"/>
  <c r="R44" s="1"/>
  <c r="N44"/>
  <c r="O44" s="1"/>
  <c r="K44"/>
  <c r="L44" s="1"/>
  <c r="AQ44" s="1"/>
  <c r="AO43"/>
  <c r="AM43"/>
  <c r="AK43"/>
  <c r="AI43"/>
  <c r="AG43"/>
  <c r="AP43" s="1"/>
  <c r="AE43"/>
  <c r="AD43"/>
  <c r="AC43"/>
  <c r="Z43"/>
  <c r="AA43" s="1"/>
  <c r="X43"/>
  <c r="W43"/>
  <c r="T43"/>
  <c r="U43" s="1"/>
  <c r="Q43"/>
  <c r="R43" s="1"/>
  <c r="N43"/>
  <c r="O43" s="1"/>
  <c r="K43"/>
  <c r="L43" s="1"/>
  <c r="AQ43" s="1"/>
  <c r="AP42"/>
  <c r="AO42"/>
  <c r="AM42"/>
  <c r="AK42"/>
  <c r="AI42"/>
  <c r="AG42"/>
  <c r="AD42"/>
  <c r="AE42" s="1"/>
  <c r="AR42" s="1"/>
  <c r="AS42" s="1"/>
  <c r="AC42"/>
  <c r="AA42"/>
  <c r="Z42"/>
  <c r="X42"/>
  <c r="W42"/>
  <c r="T42"/>
  <c r="U42" s="1"/>
  <c r="R42"/>
  <c r="Q42"/>
  <c r="N42"/>
  <c r="O42" s="1"/>
  <c r="K42"/>
  <c r="L42" s="1"/>
  <c r="AQ42" s="1"/>
  <c r="AO41"/>
  <c r="AM41"/>
  <c r="AK41"/>
  <c r="AI41"/>
  <c r="AG41"/>
  <c r="AP41" s="1"/>
  <c r="AC41"/>
  <c r="AD41" s="1"/>
  <c r="AE41" s="1"/>
  <c r="AA41"/>
  <c r="Z41"/>
  <c r="W41"/>
  <c r="X41" s="1"/>
  <c r="U41"/>
  <c r="T41"/>
  <c r="Q41"/>
  <c r="R41" s="1"/>
  <c r="N41"/>
  <c r="O41" s="1"/>
  <c r="K41"/>
  <c r="L41" s="1"/>
  <c r="AQ41" s="1"/>
  <c r="AO40"/>
  <c r="AM40"/>
  <c r="AK40"/>
  <c r="AI40"/>
  <c r="AP40" s="1"/>
  <c r="AG40"/>
  <c r="AC40"/>
  <c r="AD40" s="1"/>
  <c r="AE40" s="1"/>
  <c r="AA40"/>
  <c r="Z40"/>
  <c r="W40"/>
  <c r="X40" s="1"/>
  <c r="T40"/>
  <c r="U40" s="1"/>
  <c r="Q40"/>
  <c r="R40" s="1"/>
  <c r="O40"/>
  <c r="N40"/>
  <c r="K40"/>
  <c r="L40" s="1"/>
  <c r="AQ40" s="1"/>
  <c r="AO39"/>
  <c r="AM39"/>
  <c r="AK39"/>
  <c r="AI39"/>
  <c r="AG39"/>
  <c r="AP39" s="1"/>
  <c r="AC39"/>
  <c r="AD39" s="1"/>
  <c r="AE39" s="1"/>
  <c r="AA39"/>
  <c r="Z39"/>
  <c r="X39"/>
  <c r="W39"/>
  <c r="U39"/>
  <c r="T39"/>
  <c r="Q39"/>
  <c r="R39" s="1"/>
  <c r="O39"/>
  <c r="N39"/>
  <c r="L39"/>
  <c r="AQ39" s="1"/>
  <c r="K39"/>
  <c r="AP38"/>
  <c r="AO38"/>
  <c r="AM38"/>
  <c r="AK38"/>
  <c r="AI38"/>
  <c r="AG38"/>
  <c r="AC38"/>
  <c r="AD38" s="1"/>
  <c r="AE38" s="1"/>
  <c r="AR38" s="1"/>
  <c r="AS38" s="1"/>
  <c r="Z38"/>
  <c r="AA38" s="1"/>
  <c r="X38"/>
  <c r="W38"/>
  <c r="T38"/>
  <c r="U38" s="1"/>
  <c r="Q38"/>
  <c r="R38" s="1"/>
  <c r="N38"/>
  <c r="O38" s="1"/>
  <c r="K38"/>
  <c r="L38" s="1"/>
  <c r="AQ38" s="1"/>
  <c r="AT38" s="1"/>
  <c r="AU38" s="1"/>
  <c r="AV38" s="1"/>
  <c r="AO37"/>
  <c r="AM37"/>
  <c r="AK37"/>
  <c r="AI37"/>
  <c r="AP37" s="1"/>
  <c r="AG37"/>
  <c r="AD37"/>
  <c r="AE37" s="1"/>
  <c r="AC37"/>
  <c r="Z37"/>
  <c r="AA37" s="1"/>
  <c r="W37"/>
  <c r="X37" s="1"/>
  <c r="T37"/>
  <c r="U37" s="1"/>
  <c r="R37"/>
  <c r="Q37"/>
  <c r="O37"/>
  <c r="N37"/>
  <c r="K37"/>
  <c r="L37" s="1"/>
  <c r="AQ37" s="1"/>
  <c r="AO36"/>
  <c r="AM36"/>
  <c r="AK36"/>
  <c r="AI36"/>
  <c r="AG36"/>
  <c r="AP36" s="1"/>
  <c r="AC36"/>
  <c r="AD36" s="1"/>
  <c r="AE36" s="1"/>
  <c r="AR36" s="1"/>
  <c r="AS36" s="1"/>
  <c r="AA36"/>
  <c r="Z36"/>
  <c r="W36"/>
  <c r="X36" s="1"/>
  <c r="T36"/>
  <c r="U36" s="1"/>
  <c r="Q36"/>
  <c r="R36" s="1"/>
  <c r="O36"/>
  <c r="N36"/>
  <c r="K36"/>
  <c r="L36" s="1"/>
  <c r="AQ36" s="1"/>
  <c r="AO35"/>
  <c r="AM35"/>
  <c r="AK35"/>
  <c r="AP35" s="1"/>
  <c r="AI35"/>
  <c r="AG35"/>
  <c r="AC35"/>
  <c r="AD35" s="1"/>
  <c r="AE35" s="1"/>
  <c r="AA35"/>
  <c r="Z35"/>
  <c r="X35"/>
  <c r="W35"/>
  <c r="T35"/>
  <c r="U35" s="1"/>
  <c r="Q35"/>
  <c r="R35" s="1"/>
  <c r="N35"/>
  <c r="O35" s="1"/>
  <c r="K35"/>
  <c r="L35" s="1"/>
  <c r="AQ35" s="1"/>
  <c r="AO34"/>
  <c r="AM34"/>
  <c r="AK34"/>
  <c r="AI34"/>
  <c r="AP34" s="1"/>
  <c r="AG34"/>
  <c r="AC34"/>
  <c r="AD34" s="1"/>
  <c r="AE34" s="1"/>
  <c r="AA34"/>
  <c r="Z34"/>
  <c r="W34"/>
  <c r="X34" s="1"/>
  <c r="T34"/>
  <c r="U34" s="1"/>
  <c r="Q34"/>
  <c r="R34" s="1"/>
  <c r="N34"/>
  <c r="O34" s="1"/>
  <c r="K34"/>
  <c r="L34" s="1"/>
  <c r="AQ34" s="1"/>
  <c r="AO33"/>
  <c r="AM33"/>
  <c r="AK33"/>
  <c r="AI33"/>
  <c r="AG33"/>
  <c r="AP33" s="1"/>
  <c r="AC33"/>
  <c r="AD33" s="1"/>
  <c r="AE33" s="1"/>
  <c r="Z33"/>
  <c r="AA33" s="1"/>
  <c r="X33"/>
  <c r="W33"/>
  <c r="U33"/>
  <c r="T33"/>
  <c r="Q33"/>
  <c r="R33" s="1"/>
  <c r="O33"/>
  <c r="N33"/>
  <c r="L33"/>
  <c r="AQ33" s="1"/>
  <c r="K33"/>
  <c r="AO32"/>
  <c r="AP32" s="1"/>
  <c r="AM32"/>
  <c r="AK32"/>
  <c r="AI32"/>
  <c r="AG32"/>
  <c r="AC32"/>
  <c r="AD32" s="1"/>
  <c r="AE32" s="1"/>
  <c r="AR32" s="1"/>
  <c r="AS32" s="1"/>
  <c r="AA32"/>
  <c r="Z32"/>
  <c r="X32"/>
  <c r="W32"/>
  <c r="T32"/>
  <c r="U32" s="1"/>
  <c r="Q32"/>
  <c r="R32" s="1"/>
  <c r="N32"/>
  <c r="O32" s="1"/>
  <c r="L32"/>
  <c r="AQ32" s="1"/>
  <c r="K32"/>
  <c r="AQ31"/>
  <c r="AP31"/>
  <c r="AO31"/>
  <c r="AM31"/>
  <c r="AK31"/>
  <c r="AI31"/>
  <c r="AG31"/>
  <c r="AD31"/>
  <c r="AE31" s="1"/>
  <c r="AR31" s="1"/>
  <c r="AS31" s="1"/>
  <c r="AC31"/>
  <c r="AA31"/>
  <c r="Z31"/>
  <c r="X31"/>
  <c r="W31"/>
  <c r="T31"/>
  <c r="U31" s="1"/>
  <c r="R31"/>
  <c r="Q31"/>
  <c r="O31"/>
  <c r="N31"/>
  <c r="L31"/>
  <c r="K31"/>
  <c r="AO30"/>
  <c r="AM30"/>
  <c r="AK30"/>
  <c r="AI30"/>
  <c r="AG30"/>
  <c r="AP30" s="1"/>
  <c r="AC30"/>
  <c r="AD30" s="1"/>
  <c r="AE30" s="1"/>
  <c r="AR30" s="1"/>
  <c r="AS30" s="1"/>
  <c r="Z30"/>
  <c r="AA30" s="1"/>
  <c r="W30"/>
  <c r="X30" s="1"/>
  <c r="U30"/>
  <c r="T30"/>
  <c r="Q30"/>
  <c r="R30" s="1"/>
  <c r="O30"/>
  <c r="N30"/>
  <c r="K30"/>
  <c r="L30" s="1"/>
  <c r="AQ30" s="1"/>
  <c r="AO29"/>
  <c r="AP29" s="1"/>
  <c r="AM29"/>
  <c r="AK29"/>
  <c r="AI29"/>
  <c r="AG29"/>
  <c r="AC29"/>
  <c r="AD29" s="1"/>
  <c r="AE29" s="1"/>
  <c r="AA29"/>
  <c r="Z29"/>
  <c r="X29"/>
  <c r="W29"/>
  <c r="U29"/>
  <c r="T29"/>
  <c r="Q29"/>
  <c r="R29" s="1"/>
  <c r="O29"/>
  <c r="N29"/>
  <c r="K29"/>
  <c r="L29" s="1"/>
  <c r="AQ29" s="1"/>
  <c r="AP28"/>
  <c r="AO28"/>
  <c r="AM28"/>
  <c r="AK28"/>
  <c r="AI28"/>
  <c r="AG28"/>
  <c r="AC28"/>
  <c r="AD28" s="1"/>
  <c r="AE28" s="1"/>
  <c r="AR28" s="1"/>
  <c r="AS28" s="1"/>
  <c r="AA28"/>
  <c r="Z28"/>
  <c r="W28"/>
  <c r="X28" s="1"/>
  <c r="U28"/>
  <c r="T28"/>
  <c r="Q28"/>
  <c r="R28" s="1"/>
  <c r="O28"/>
  <c r="N28"/>
  <c r="K28"/>
  <c r="L28" s="1"/>
  <c r="AQ28" s="1"/>
  <c r="AO27"/>
  <c r="AM27"/>
  <c r="AK27"/>
  <c r="AI27"/>
  <c r="AG27"/>
  <c r="AP27" s="1"/>
  <c r="AC27"/>
  <c r="AD27" s="1"/>
  <c r="AE27" s="1"/>
  <c r="AA27"/>
  <c r="Z27"/>
  <c r="W27"/>
  <c r="X27" s="1"/>
  <c r="U27"/>
  <c r="T27"/>
  <c r="Q27"/>
  <c r="R27" s="1"/>
  <c r="O27"/>
  <c r="N27"/>
  <c r="K27"/>
  <c r="L27" s="1"/>
  <c r="AQ27" s="1"/>
  <c r="AO26"/>
  <c r="AM26"/>
  <c r="AK26"/>
  <c r="AI26"/>
  <c r="AG26"/>
  <c r="AP26" s="1"/>
  <c r="AC26"/>
  <c r="AD26" s="1"/>
  <c r="AE26" s="1"/>
  <c r="AR26" s="1"/>
  <c r="AS26" s="1"/>
  <c r="Z26"/>
  <c r="AA26" s="1"/>
  <c r="X26"/>
  <c r="W26"/>
  <c r="T26"/>
  <c r="U26" s="1"/>
  <c r="Q26"/>
  <c r="R26" s="1"/>
  <c r="N26"/>
  <c r="O26" s="1"/>
  <c r="L26"/>
  <c r="AQ26" s="1"/>
  <c r="K26"/>
  <c r="AO25"/>
  <c r="AM25"/>
  <c r="AK25"/>
  <c r="AI25"/>
  <c r="AG25"/>
  <c r="AP25" s="1"/>
  <c r="AC25"/>
  <c r="AD25" s="1"/>
  <c r="AE25" s="1"/>
  <c r="AR25" s="1"/>
  <c r="AS25" s="1"/>
  <c r="Z25"/>
  <c r="AA25" s="1"/>
  <c r="X25"/>
  <c r="W25"/>
  <c r="U25"/>
  <c r="T25"/>
  <c r="Q25"/>
  <c r="R25" s="1"/>
  <c r="N25"/>
  <c r="O25" s="1"/>
  <c r="K25"/>
  <c r="L25" s="1"/>
  <c r="AQ25" s="1"/>
  <c r="AO24"/>
  <c r="AM24"/>
  <c r="AP24" s="1"/>
  <c r="AK24"/>
  <c r="AI24"/>
  <c r="AG24"/>
  <c r="AD24"/>
  <c r="AE24" s="1"/>
  <c r="AR24" s="1"/>
  <c r="AS24" s="1"/>
  <c r="AC24"/>
  <c r="Z24"/>
  <c r="AA24" s="1"/>
  <c r="W24"/>
  <c r="X24" s="1"/>
  <c r="T24"/>
  <c r="U24" s="1"/>
  <c r="Q24"/>
  <c r="R24" s="1"/>
  <c r="N24"/>
  <c r="O24" s="1"/>
  <c r="K24"/>
  <c r="L24" s="1"/>
  <c r="AQ24" s="1"/>
  <c r="AT24" s="1"/>
  <c r="AU24" s="1"/>
  <c r="AV24" s="1"/>
  <c r="AO23"/>
  <c r="AM23"/>
  <c r="AK23"/>
  <c r="AI23"/>
  <c r="AG23"/>
  <c r="AP23" s="1"/>
  <c r="AD23"/>
  <c r="AE23" s="1"/>
  <c r="AC23"/>
  <c r="Z23"/>
  <c r="AA23" s="1"/>
  <c r="W23"/>
  <c r="X23" s="1"/>
  <c r="U23"/>
  <c r="T23"/>
  <c r="Q23"/>
  <c r="R23" s="1"/>
  <c r="N23"/>
  <c r="O23" s="1"/>
  <c r="K23"/>
  <c r="L23" s="1"/>
  <c r="AQ23" s="1"/>
  <c r="AO22"/>
  <c r="AM22"/>
  <c r="AK22"/>
  <c r="AI22"/>
  <c r="AG22"/>
  <c r="AP22" s="1"/>
  <c r="AC22"/>
  <c r="AD22" s="1"/>
  <c r="AE22" s="1"/>
  <c r="Z22"/>
  <c r="AA22" s="1"/>
  <c r="X22"/>
  <c r="W22"/>
  <c r="U22"/>
  <c r="T22"/>
  <c r="Q22"/>
  <c r="R22" s="1"/>
  <c r="N22"/>
  <c r="O22" s="1"/>
  <c r="K22"/>
  <c r="L22" s="1"/>
  <c r="AQ22" s="1"/>
  <c r="AQ21"/>
  <c r="AP21"/>
  <c r="AO21"/>
  <c r="AM21"/>
  <c r="AK21"/>
  <c r="AI21"/>
  <c r="AG21"/>
  <c r="AD21"/>
  <c r="AE21" s="1"/>
  <c r="AR21" s="1"/>
  <c r="AS21" s="1"/>
  <c r="AC21"/>
  <c r="AA21"/>
  <c r="Z21"/>
  <c r="X21"/>
  <c r="W21"/>
  <c r="U21"/>
  <c r="T21"/>
  <c r="R21"/>
  <c r="Q21"/>
  <c r="O21"/>
  <c r="N21"/>
  <c r="L21"/>
  <c r="K21"/>
  <c r="AO20"/>
  <c r="AM20"/>
  <c r="AK20"/>
  <c r="AI20"/>
  <c r="AG20"/>
  <c r="AP20" s="1"/>
  <c r="AE20"/>
  <c r="AD20"/>
  <c r="AC20"/>
  <c r="Z20"/>
  <c r="AA20" s="1"/>
  <c r="W20"/>
  <c r="X20" s="1"/>
  <c r="U20"/>
  <c r="T20"/>
  <c r="R20"/>
  <c r="Q20"/>
  <c r="O20"/>
  <c r="N20"/>
  <c r="K20"/>
  <c r="L20" s="1"/>
  <c r="AQ20" s="1"/>
  <c r="AO19"/>
  <c r="AM19"/>
  <c r="AK19"/>
  <c r="AI19"/>
  <c r="AG19"/>
  <c r="AP19" s="1"/>
  <c r="AC19"/>
  <c r="AD19" s="1"/>
  <c r="AE19" s="1"/>
  <c r="Z19"/>
  <c r="AA19" s="1"/>
  <c r="W19"/>
  <c r="X19" s="1"/>
  <c r="U19"/>
  <c r="T19"/>
  <c r="Q19"/>
  <c r="R19" s="1"/>
  <c r="N19"/>
  <c r="O19" s="1"/>
  <c r="K19"/>
  <c r="L19" s="1"/>
  <c r="AQ19" s="1"/>
  <c r="AO18"/>
  <c r="AP18" s="1"/>
  <c r="AM18"/>
  <c r="AK18"/>
  <c r="AI18"/>
  <c r="AG18"/>
  <c r="AD18"/>
  <c r="AE18" s="1"/>
  <c r="AC18"/>
  <c r="AA18"/>
  <c r="Z18"/>
  <c r="X18"/>
  <c r="W18"/>
  <c r="T18"/>
  <c r="U18" s="1"/>
  <c r="R18"/>
  <c r="Q18"/>
  <c r="O18"/>
  <c r="N18"/>
  <c r="K18"/>
  <c r="L18" s="1"/>
  <c r="AQ18" s="1"/>
  <c r="AO17"/>
  <c r="AM17"/>
  <c r="AK17"/>
  <c r="AI17"/>
  <c r="AG17"/>
  <c r="AP17" s="1"/>
  <c r="AE17"/>
  <c r="AD17"/>
  <c r="AC17"/>
  <c r="Z17"/>
  <c r="AA17" s="1"/>
  <c r="W17"/>
  <c r="X17" s="1"/>
  <c r="U17"/>
  <c r="T17"/>
  <c r="R17"/>
  <c r="Q17"/>
  <c r="N17"/>
  <c r="O17" s="1"/>
  <c r="K17"/>
  <c r="L17" s="1"/>
  <c r="AQ17" s="1"/>
  <c r="AT42" l="1"/>
  <c r="AU42" s="1"/>
  <c r="AV42" s="1"/>
  <c r="AT44"/>
  <c r="AU44" s="1"/>
  <c r="AV44" s="1"/>
  <c r="AT47"/>
  <c r="AU47" s="1"/>
  <c r="AV47" s="1"/>
  <c r="AT36"/>
  <c r="AU36" s="1"/>
  <c r="AV36" s="1"/>
  <c r="AR48"/>
  <c r="AS48" s="1"/>
  <c r="AT48" s="1"/>
  <c r="AU48" s="1"/>
  <c r="AV48" s="1"/>
  <c r="AT45"/>
  <c r="AU45" s="1"/>
  <c r="AV45" s="1"/>
  <c r="AT46"/>
  <c r="AU46" s="1"/>
  <c r="AV46" s="1"/>
  <c r="AR41"/>
  <c r="AS41" s="1"/>
  <c r="AT41"/>
  <c r="AU41" s="1"/>
  <c r="AV41" s="1"/>
  <c r="AR43"/>
  <c r="AS43" s="1"/>
  <c r="AT43" s="1"/>
  <c r="AU43" s="1"/>
  <c r="AV43" s="1"/>
  <c r="AR39"/>
  <c r="AS39" s="1"/>
  <c r="AT39"/>
  <c r="AU39" s="1"/>
  <c r="AV39" s="1"/>
  <c r="AR40"/>
  <c r="AS40" s="1"/>
  <c r="AT40" s="1"/>
  <c r="AU40" s="1"/>
  <c r="AV40" s="1"/>
  <c r="AR35"/>
  <c r="AS35" s="1"/>
  <c r="AT35" s="1"/>
  <c r="AU35" s="1"/>
  <c r="AV35" s="1"/>
  <c r="AR37"/>
  <c r="AS37" s="1"/>
  <c r="AT37" s="1"/>
  <c r="AU37" s="1"/>
  <c r="AV37" s="1"/>
  <c r="AR33"/>
  <c r="AS33" s="1"/>
  <c r="AT33" s="1"/>
  <c r="AU33" s="1"/>
  <c r="AV33" s="1"/>
  <c r="AT32"/>
  <c r="AU32" s="1"/>
  <c r="AV32" s="1"/>
  <c r="AR34"/>
  <c r="AS34" s="1"/>
  <c r="AT34"/>
  <c r="AU34" s="1"/>
  <c r="AV34" s="1"/>
  <c r="AR29"/>
  <c r="AS29" s="1"/>
  <c r="AT29" s="1"/>
  <c r="AU29" s="1"/>
  <c r="AV29" s="1"/>
  <c r="AT31"/>
  <c r="AU31" s="1"/>
  <c r="AV31" s="1"/>
  <c r="AT30"/>
  <c r="AU30" s="1"/>
  <c r="AV30" s="1"/>
  <c r="AR27"/>
  <c r="AS27" s="1"/>
  <c r="AT27" s="1"/>
  <c r="AU27" s="1"/>
  <c r="AV27" s="1"/>
  <c r="AT28"/>
  <c r="AU28" s="1"/>
  <c r="AV28" s="1"/>
  <c r="AT26"/>
  <c r="AU26" s="1"/>
  <c r="AV26" s="1"/>
  <c r="AT23"/>
  <c r="AU23" s="1"/>
  <c r="AV23" s="1"/>
  <c r="AT25"/>
  <c r="AU25" s="1"/>
  <c r="AV25" s="1"/>
  <c r="AR23"/>
  <c r="AS23" s="1"/>
  <c r="AR22"/>
  <c r="AS22" s="1"/>
  <c r="AT21"/>
  <c r="AU21" s="1"/>
  <c r="AV21" s="1"/>
  <c r="AR20"/>
  <c r="AS20" s="1"/>
  <c r="AT20" s="1"/>
  <c r="AU20" s="1"/>
  <c r="AV20" s="1"/>
  <c r="AT22"/>
  <c r="AU22" s="1"/>
  <c r="AV22" s="1"/>
  <c r="AR18"/>
  <c r="AS18" s="1"/>
  <c r="AT18" s="1"/>
  <c r="AU18" s="1"/>
  <c r="AV18" s="1"/>
  <c r="AT19"/>
  <c r="AU19" s="1"/>
  <c r="AV19" s="1"/>
  <c r="AR17"/>
  <c r="AS17" s="1"/>
  <c r="AT17" s="1"/>
  <c r="AU17" s="1"/>
  <c r="AV17" s="1"/>
  <c r="AR19"/>
  <c r="AS19" s="1"/>
  <c r="K11"/>
  <c r="L11" s="1"/>
  <c r="AQ11" s="1"/>
  <c r="N11"/>
  <c r="O11" s="1"/>
  <c r="Q11"/>
  <c r="R11" s="1"/>
  <c r="T11"/>
  <c r="U11" s="1"/>
  <c r="W11"/>
  <c r="X11" s="1"/>
  <c r="Z11"/>
  <c r="AA11" s="1"/>
  <c r="AC11"/>
  <c r="AD11" s="1"/>
  <c r="AE11" s="1"/>
  <c r="AG11"/>
  <c r="AI11"/>
  <c r="AK11"/>
  <c r="AM11"/>
  <c r="AO11"/>
  <c r="AP11"/>
  <c r="AM11" i="8"/>
  <c r="AM10"/>
  <c r="AM9"/>
  <c r="AM8"/>
  <c r="AK11"/>
  <c r="AK10"/>
  <c r="AK9"/>
  <c r="AK8"/>
  <c r="AI11"/>
  <c r="AI10"/>
  <c r="AI9"/>
  <c r="AI8"/>
  <c r="AG11"/>
  <c r="AG10"/>
  <c r="AG9"/>
  <c r="AG8"/>
  <c r="AE11"/>
  <c r="AN11"/>
  <c r="AE10"/>
  <c r="AN10"/>
  <c r="AE9"/>
  <c r="AN9"/>
  <c r="AE8"/>
  <c r="AN8"/>
  <c r="AN19" i="7"/>
  <c r="AN18"/>
  <c r="AN17"/>
  <c r="AN16"/>
  <c r="AN15"/>
  <c r="AN14"/>
  <c r="AN13"/>
  <c r="AN12"/>
  <c r="AN11"/>
  <c r="AN10"/>
  <c r="AN9"/>
  <c r="AN8"/>
  <c r="AL19"/>
  <c r="AL18"/>
  <c r="AL17"/>
  <c r="AL16"/>
  <c r="AL15"/>
  <c r="AL14"/>
  <c r="AL13"/>
  <c r="AL12"/>
  <c r="AL11"/>
  <c r="AL10"/>
  <c r="AL9"/>
  <c r="AL8"/>
  <c r="AJ19"/>
  <c r="AJ18"/>
  <c r="AJ17"/>
  <c r="AJ16"/>
  <c r="AJ15"/>
  <c r="AJ14"/>
  <c r="AJ13"/>
  <c r="AJ12"/>
  <c r="AJ11"/>
  <c r="AJ10"/>
  <c r="AJ9"/>
  <c r="AJ8"/>
  <c r="AH19"/>
  <c r="AH18"/>
  <c r="AO18"/>
  <c r="AH17"/>
  <c r="AH16"/>
  <c r="AH15"/>
  <c r="AH14"/>
  <c r="AO14"/>
  <c r="AH13"/>
  <c r="AH12"/>
  <c r="AH11"/>
  <c r="AH10"/>
  <c r="AH9"/>
  <c r="AH8"/>
  <c r="AF19"/>
  <c r="AO19"/>
  <c r="AF18"/>
  <c r="AF17"/>
  <c r="AO17"/>
  <c r="AF16"/>
  <c r="AO16"/>
  <c r="AF15"/>
  <c r="AO15"/>
  <c r="AF14"/>
  <c r="AF13"/>
  <c r="AO13"/>
  <c r="AF12"/>
  <c r="AO12"/>
  <c r="AF11"/>
  <c r="AO11"/>
  <c r="AF10"/>
  <c r="AO10"/>
  <c r="AF9"/>
  <c r="AO9"/>
  <c r="AF8"/>
  <c r="AO8"/>
  <c r="AN19" i="6"/>
  <c r="AN18"/>
  <c r="AN17"/>
  <c r="AN16"/>
  <c r="AN15"/>
  <c r="AN14"/>
  <c r="AN13"/>
  <c r="AN12"/>
  <c r="AN11"/>
  <c r="AN10"/>
  <c r="AN9"/>
  <c r="AN8"/>
  <c r="AL19"/>
  <c r="AL18"/>
  <c r="AL17"/>
  <c r="AL16"/>
  <c r="AL15"/>
  <c r="AL14"/>
  <c r="AL13"/>
  <c r="AL12"/>
  <c r="AL11"/>
  <c r="AL10"/>
  <c r="AL9"/>
  <c r="AL8"/>
  <c r="AJ19"/>
  <c r="AJ18"/>
  <c r="AJ17"/>
  <c r="AJ16"/>
  <c r="AJ15"/>
  <c r="AJ14"/>
  <c r="AJ13"/>
  <c r="AJ12"/>
  <c r="AJ11"/>
  <c r="AJ10"/>
  <c r="AJ9"/>
  <c r="AJ8"/>
  <c r="AH19"/>
  <c r="AH18"/>
  <c r="AH17"/>
  <c r="AH16"/>
  <c r="AH15"/>
  <c r="AH14"/>
  <c r="AH13"/>
  <c r="AH12"/>
  <c r="AH11"/>
  <c r="AH10"/>
  <c r="AH9"/>
  <c r="AH8"/>
  <c r="AF19"/>
  <c r="AF18"/>
  <c r="AO18"/>
  <c r="AF17"/>
  <c r="AO17"/>
  <c r="AF16"/>
  <c r="AO16"/>
  <c r="AF15"/>
  <c r="AF14"/>
  <c r="AO14"/>
  <c r="AF13"/>
  <c r="AO13"/>
  <c r="AF12"/>
  <c r="AO12"/>
  <c r="AF11"/>
  <c r="AF10"/>
  <c r="AO10"/>
  <c r="AF9"/>
  <c r="AO9"/>
  <c r="AF8"/>
  <c r="AO8"/>
  <c r="AO19" i="5"/>
  <c r="AO18"/>
  <c r="AO17"/>
  <c r="AO16"/>
  <c r="AO15"/>
  <c r="AO14"/>
  <c r="AO13"/>
  <c r="AO12"/>
  <c r="AO11"/>
  <c r="AO10"/>
  <c r="AO9"/>
  <c r="AO8"/>
  <c r="AN8" i="4"/>
  <c r="AN9"/>
  <c r="AN10"/>
  <c r="AN11"/>
  <c r="AN12"/>
  <c r="AN13"/>
  <c r="AN14"/>
  <c r="AN15"/>
  <c r="AN16"/>
  <c r="AN17"/>
  <c r="AN18"/>
  <c r="AN19"/>
  <c r="AM19" i="5"/>
  <c r="AM18"/>
  <c r="AM17"/>
  <c r="AM16"/>
  <c r="AM15"/>
  <c r="AM14"/>
  <c r="AM13"/>
  <c r="AM12"/>
  <c r="AM11"/>
  <c r="AM10"/>
  <c r="AM9"/>
  <c r="AM8"/>
  <c r="AK19"/>
  <c r="AK18"/>
  <c r="AK17"/>
  <c r="AK16"/>
  <c r="AK15"/>
  <c r="AK14"/>
  <c r="AK13"/>
  <c r="AK12"/>
  <c r="AK11"/>
  <c r="AK10"/>
  <c r="AK9"/>
  <c r="AK8"/>
  <c r="AI19"/>
  <c r="AI18"/>
  <c r="AI17"/>
  <c r="AI16"/>
  <c r="AI15"/>
  <c r="AI14"/>
  <c r="AI13"/>
  <c r="AI12"/>
  <c r="AI11"/>
  <c r="AI10"/>
  <c r="AI9"/>
  <c r="AI8"/>
  <c r="AG19"/>
  <c r="AP19"/>
  <c r="AG18"/>
  <c r="AP18"/>
  <c r="AG17"/>
  <c r="AP17"/>
  <c r="AG16"/>
  <c r="AP16"/>
  <c r="AG15"/>
  <c r="AP15"/>
  <c r="AG14"/>
  <c r="AP14"/>
  <c r="AG13"/>
  <c r="AP13"/>
  <c r="AG12"/>
  <c r="AP12"/>
  <c r="AG11"/>
  <c r="AP11"/>
  <c r="AG10"/>
  <c r="AP10"/>
  <c r="AG9"/>
  <c r="AP9"/>
  <c r="AG8"/>
  <c r="AP8"/>
  <c r="AL19" i="4"/>
  <c r="AL18"/>
  <c r="AL17"/>
  <c r="AL16"/>
  <c r="AL15"/>
  <c r="AL14"/>
  <c r="AL13"/>
  <c r="AL12"/>
  <c r="AL11"/>
  <c r="AL10"/>
  <c r="AL9"/>
  <c r="AL8"/>
  <c r="AJ19"/>
  <c r="AJ18"/>
  <c r="AJ17"/>
  <c r="AJ16"/>
  <c r="AJ15"/>
  <c r="AJ14"/>
  <c r="AJ13"/>
  <c r="AJ12"/>
  <c r="AJ11"/>
  <c r="AJ10"/>
  <c r="AJ9"/>
  <c r="AJ8"/>
  <c r="AH19"/>
  <c r="AH18"/>
  <c r="AH17"/>
  <c r="AH16"/>
  <c r="AH15"/>
  <c r="AH14"/>
  <c r="AH13"/>
  <c r="AH12"/>
  <c r="AH11"/>
  <c r="AH10"/>
  <c r="AH9"/>
  <c r="AH8"/>
  <c r="AF19"/>
  <c r="AF18"/>
  <c r="AF17"/>
  <c r="AO17"/>
  <c r="AF16"/>
  <c r="AO16"/>
  <c r="AF15"/>
  <c r="AO15"/>
  <c r="AF14"/>
  <c r="AO14"/>
  <c r="AF13"/>
  <c r="AO13"/>
  <c r="AF12"/>
  <c r="AO12"/>
  <c r="AF11"/>
  <c r="AO11"/>
  <c r="AF10"/>
  <c r="AO10"/>
  <c r="AF9"/>
  <c r="AO9"/>
  <c r="AF8"/>
  <c r="AO8"/>
  <c r="AO19"/>
  <c r="AG9" i="1"/>
  <c r="AG10"/>
  <c r="AG12"/>
  <c r="AG13"/>
  <c r="AG14"/>
  <c r="AG15"/>
  <c r="AG16"/>
  <c r="AG8"/>
  <c r="AI9"/>
  <c r="AI10"/>
  <c r="AI12"/>
  <c r="AI13"/>
  <c r="AI14"/>
  <c r="AI15"/>
  <c r="AI16"/>
  <c r="AI8"/>
  <c r="AK9"/>
  <c r="AK10"/>
  <c r="AK12"/>
  <c r="AK13"/>
  <c r="AK14"/>
  <c r="AK15"/>
  <c r="AK16"/>
  <c r="AK8"/>
  <c r="AM9"/>
  <c r="AM10"/>
  <c r="AM12"/>
  <c r="AM13"/>
  <c r="AM14"/>
  <c r="AM15"/>
  <c r="AM16"/>
  <c r="AM8"/>
  <c r="AO9"/>
  <c r="AO10"/>
  <c r="AO12"/>
  <c r="AO13"/>
  <c r="AO14"/>
  <c r="AO15"/>
  <c r="AP15" s="1"/>
  <c r="AO16"/>
  <c r="AO8"/>
  <c r="AP8" s="1"/>
  <c r="Z18" i="7"/>
  <c r="W19"/>
  <c r="T12"/>
  <c r="T14"/>
  <c r="T16"/>
  <c r="Q9"/>
  <c r="N14"/>
  <c r="N18"/>
  <c r="AC19" i="6"/>
  <c r="Z14"/>
  <c r="T16"/>
  <c r="Q13"/>
  <c r="N10"/>
  <c r="N18"/>
  <c r="AD9" i="5"/>
  <c r="AA14"/>
  <c r="X19"/>
  <c r="O18"/>
  <c r="AA11" i="8"/>
  <c r="AB11"/>
  <c r="X11"/>
  <c r="Y11"/>
  <c r="U11"/>
  <c r="V11"/>
  <c r="R11"/>
  <c r="S11"/>
  <c r="O11"/>
  <c r="P11"/>
  <c r="L11"/>
  <c r="M11"/>
  <c r="I11"/>
  <c r="J11"/>
  <c r="AO11"/>
  <c r="AA10"/>
  <c r="AB10"/>
  <c r="X10"/>
  <c r="Y10"/>
  <c r="U10"/>
  <c r="V10"/>
  <c r="R10"/>
  <c r="S10"/>
  <c r="O10"/>
  <c r="P10"/>
  <c r="L10"/>
  <c r="M10"/>
  <c r="I10"/>
  <c r="J10"/>
  <c r="AO10"/>
  <c r="AA9"/>
  <c r="AB9"/>
  <c r="X9"/>
  <c r="Y9"/>
  <c r="U9"/>
  <c r="V9"/>
  <c r="R9"/>
  <c r="S9"/>
  <c r="O9"/>
  <c r="P9"/>
  <c r="L9"/>
  <c r="M9"/>
  <c r="I9"/>
  <c r="J9"/>
  <c r="AO9"/>
  <c r="AA8"/>
  <c r="AB8"/>
  <c r="X8"/>
  <c r="Y8"/>
  <c r="U8"/>
  <c r="V8"/>
  <c r="R8"/>
  <c r="S8"/>
  <c r="O8"/>
  <c r="P8"/>
  <c r="L8"/>
  <c r="M8"/>
  <c r="I8"/>
  <c r="J8"/>
  <c r="AO8"/>
  <c r="AB19" i="7"/>
  <c r="AC19"/>
  <c r="Y19"/>
  <c r="Z19"/>
  <c r="V19"/>
  <c r="S19"/>
  <c r="T19"/>
  <c r="P19"/>
  <c r="Q19"/>
  <c r="M19"/>
  <c r="N19"/>
  <c r="J19"/>
  <c r="K19"/>
  <c r="AP19"/>
  <c r="AB18"/>
  <c r="AC18"/>
  <c r="Y18"/>
  <c r="V18"/>
  <c r="W18"/>
  <c r="S18"/>
  <c r="T18"/>
  <c r="P18"/>
  <c r="Q18"/>
  <c r="M18"/>
  <c r="J18"/>
  <c r="K18"/>
  <c r="AP18"/>
  <c r="AB17"/>
  <c r="AC17"/>
  <c r="Y17"/>
  <c r="Z17"/>
  <c r="V17"/>
  <c r="W17"/>
  <c r="S17"/>
  <c r="T17"/>
  <c r="P17"/>
  <c r="Q17"/>
  <c r="M17"/>
  <c r="N17"/>
  <c r="J17"/>
  <c r="K17"/>
  <c r="AP17"/>
  <c r="AB16"/>
  <c r="AC16"/>
  <c r="Y16"/>
  <c r="Z16"/>
  <c r="V16"/>
  <c r="W16"/>
  <c r="S16"/>
  <c r="P16"/>
  <c r="Q16"/>
  <c r="M16"/>
  <c r="N16"/>
  <c r="J16"/>
  <c r="K16"/>
  <c r="AP16"/>
  <c r="AB15"/>
  <c r="AC15"/>
  <c r="Y15"/>
  <c r="Z15"/>
  <c r="V15"/>
  <c r="W15"/>
  <c r="S15"/>
  <c r="T15"/>
  <c r="P15"/>
  <c r="Q15"/>
  <c r="M15"/>
  <c r="N15"/>
  <c r="K15"/>
  <c r="AP15"/>
  <c r="J15"/>
  <c r="AB14"/>
  <c r="AC14"/>
  <c r="Y14"/>
  <c r="Z14"/>
  <c r="V14"/>
  <c r="W14"/>
  <c r="S14"/>
  <c r="P14"/>
  <c r="Q14"/>
  <c r="M14"/>
  <c r="J14"/>
  <c r="K14"/>
  <c r="AP14"/>
  <c r="AB13"/>
  <c r="AC13"/>
  <c r="Y13"/>
  <c r="Z13"/>
  <c r="V13"/>
  <c r="W13"/>
  <c r="S13"/>
  <c r="T13"/>
  <c r="P13"/>
  <c r="Q13"/>
  <c r="M13"/>
  <c r="N13"/>
  <c r="J13"/>
  <c r="K13"/>
  <c r="AP13"/>
  <c r="AB12"/>
  <c r="AC12"/>
  <c r="Y12"/>
  <c r="Z12"/>
  <c r="V12"/>
  <c r="W12"/>
  <c r="S12"/>
  <c r="P12"/>
  <c r="Q12"/>
  <c r="M12"/>
  <c r="N12"/>
  <c r="J12"/>
  <c r="K12"/>
  <c r="AP12"/>
  <c r="AB11"/>
  <c r="AC11"/>
  <c r="Y11"/>
  <c r="Z11"/>
  <c r="V11"/>
  <c r="W11"/>
  <c r="S11"/>
  <c r="T11"/>
  <c r="P11"/>
  <c r="Q11"/>
  <c r="M11"/>
  <c r="N11"/>
  <c r="J11"/>
  <c r="K11"/>
  <c r="AP11"/>
  <c r="AB10"/>
  <c r="AC10"/>
  <c r="Y10"/>
  <c r="Z10"/>
  <c r="V10"/>
  <c r="W10"/>
  <c r="S10"/>
  <c r="T10"/>
  <c r="P10"/>
  <c r="Q10"/>
  <c r="M10"/>
  <c r="N10"/>
  <c r="J10"/>
  <c r="K10"/>
  <c r="AP10"/>
  <c r="AB9"/>
  <c r="AC9"/>
  <c r="Y9"/>
  <c r="Z9"/>
  <c r="V9"/>
  <c r="W9"/>
  <c r="S9"/>
  <c r="T9"/>
  <c r="P9"/>
  <c r="M9"/>
  <c r="N9"/>
  <c r="J9"/>
  <c r="K9"/>
  <c r="AP9"/>
  <c r="AB8"/>
  <c r="AC8"/>
  <c r="Y8"/>
  <c r="Z8"/>
  <c r="V8"/>
  <c r="W8"/>
  <c r="S8"/>
  <c r="T8"/>
  <c r="P8"/>
  <c r="Q8"/>
  <c r="M8"/>
  <c r="N8"/>
  <c r="J8"/>
  <c r="K8"/>
  <c r="AP8"/>
  <c r="AB19" i="6"/>
  <c r="Y19"/>
  <c r="Z19"/>
  <c r="V19"/>
  <c r="W19"/>
  <c r="S19"/>
  <c r="T19"/>
  <c r="P19"/>
  <c r="Q19"/>
  <c r="M19"/>
  <c r="N19"/>
  <c r="J19"/>
  <c r="K19"/>
  <c r="AP19"/>
  <c r="AB18"/>
  <c r="AC18"/>
  <c r="Y18"/>
  <c r="Z18"/>
  <c r="V18"/>
  <c r="W18"/>
  <c r="S18"/>
  <c r="T18"/>
  <c r="P18"/>
  <c r="Q18"/>
  <c r="M18"/>
  <c r="J18"/>
  <c r="K18"/>
  <c r="AP18"/>
  <c r="AB17"/>
  <c r="AC17"/>
  <c r="Y17"/>
  <c r="Z17"/>
  <c r="V17"/>
  <c r="W17"/>
  <c r="S17"/>
  <c r="T17"/>
  <c r="P17"/>
  <c r="Q17"/>
  <c r="M17"/>
  <c r="N17"/>
  <c r="J17"/>
  <c r="K17"/>
  <c r="AP17"/>
  <c r="AB16"/>
  <c r="AC16"/>
  <c r="Y16"/>
  <c r="Z16"/>
  <c r="V16"/>
  <c r="W16"/>
  <c r="S16"/>
  <c r="P16"/>
  <c r="Q16"/>
  <c r="M16"/>
  <c r="N16"/>
  <c r="J16"/>
  <c r="K16"/>
  <c r="AP16"/>
  <c r="AB15"/>
  <c r="AC15"/>
  <c r="Y15"/>
  <c r="Z15"/>
  <c r="V15"/>
  <c r="W15"/>
  <c r="S15"/>
  <c r="T15"/>
  <c r="P15"/>
  <c r="Q15"/>
  <c r="M15"/>
  <c r="N15"/>
  <c r="J15"/>
  <c r="K15"/>
  <c r="AP15"/>
  <c r="AB14"/>
  <c r="AC14"/>
  <c r="Y14"/>
  <c r="V14"/>
  <c r="W14"/>
  <c r="S14"/>
  <c r="T14"/>
  <c r="P14"/>
  <c r="Q14"/>
  <c r="M14"/>
  <c r="N14"/>
  <c r="J14"/>
  <c r="K14"/>
  <c r="AP14"/>
  <c r="AB13"/>
  <c r="AC13"/>
  <c r="AD13"/>
  <c r="AQ13"/>
  <c r="AR13"/>
  <c r="Y13"/>
  <c r="Z13"/>
  <c r="V13"/>
  <c r="W13"/>
  <c r="S13"/>
  <c r="T13"/>
  <c r="P13"/>
  <c r="M13"/>
  <c r="N13"/>
  <c r="J13"/>
  <c r="K13"/>
  <c r="AP13"/>
  <c r="AS13"/>
  <c r="AT13"/>
  <c r="AU13"/>
  <c r="AB12"/>
  <c r="AC12"/>
  <c r="Y12"/>
  <c r="Z12"/>
  <c r="V12"/>
  <c r="W12"/>
  <c r="S12"/>
  <c r="T12"/>
  <c r="P12"/>
  <c r="Q12"/>
  <c r="M12"/>
  <c r="N12"/>
  <c r="J12"/>
  <c r="K12"/>
  <c r="AP12"/>
  <c r="AB11"/>
  <c r="AC11"/>
  <c r="Y11"/>
  <c r="Z11"/>
  <c r="V11"/>
  <c r="W11"/>
  <c r="S11"/>
  <c r="T11"/>
  <c r="P11"/>
  <c r="Q11"/>
  <c r="M11"/>
  <c r="N11"/>
  <c r="J11"/>
  <c r="K11"/>
  <c r="AP11"/>
  <c r="AB10"/>
  <c r="AC10"/>
  <c r="Y10"/>
  <c r="Z10"/>
  <c r="V10"/>
  <c r="W10"/>
  <c r="S10"/>
  <c r="T10"/>
  <c r="P10"/>
  <c r="Q10"/>
  <c r="M10"/>
  <c r="J10"/>
  <c r="K10"/>
  <c r="AP10"/>
  <c r="AB9"/>
  <c r="AC9"/>
  <c r="Y9"/>
  <c r="Z9"/>
  <c r="V9"/>
  <c r="W9"/>
  <c r="S9"/>
  <c r="T9"/>
  <c r="P9"/>
  <c r="Q9"/>
  <c r="M9"/>
  <c r="N9"/>
  <c r="J9"/>
  <c r="K9"/>
  <c r="AP9"/>
  <c r="AB8"/>
  <c r="AC8"/>
  <c r="Y8"/>
  <c r="Z8"/>
  <c r="V8"/>
  <c r="W8"/>
  <c r="S8"/>
  <c r="T8"/>
  <c r="P8"/>
  <c r="Q8"/>
  <c r="M8"/>
  <c r="N8"/>
  <c r="J8"/>
  <c r="K8"/>
  <c r="AP8"/>
  <c r="AC19" i="5"/>
  <c r="AD19"/>
  <c r="Z19"/>
  <c r="AA19"/>
  <c r="W19"/>
  <c r="T19"/>
  <c r="U19"/>
  <c r="Q19"/>
  <c r="R19"/>
  <c r="N19"/>
  <c r="O19"/>
  <c r="K19"/>
  <c r="L19"/>
  <c r="AQ19"/>
  <c r="AC18"/>
  <c r="AD18"/>
  <c r="AE18"/>
  <c r="AR18"/>
  <c r="AS18"/>
  <c r="Z18"/>
  <c r="AA18"/>
  <c r="W18"/>
  <c r="X18"/>
  <c r="T18"/>
  <c r="U18"/>
  <c r="Q18"/>
  <c r="R18"/>
  <c r="N18"/>
  <c r="K18"/>
  <c r="L18"/>
  <c r="AQ18"/>
  <c r="AC17"/>
  <c r="AD17"/>
  <c r="Z17"/>
  <c r="AA17"/>
  <c r="W17"/>
  <c r="X17"/>
  <c r="T17"/>
  <c r="U17"/>
  <c r="Q17"/>
  <c r="R17"/>
  <c r="N17"/>
  <c r="O17"/>
  <c r="K17"/>
  <c r="L17"/>
  <c r="AQ17"/>
  <c r="AC16"/>
  <c r="AD16"/>
  <c r="Z16"/>
  <c r="AA16"/>
  <c r="W16"/>
  <c r="X16"/>
  <c r="T16"/>
  <c r="U16"/>
  <c r="Q16"/>
  <c r="R16"/>
  <c r="N16"/>
  <c r="O16"/>
  <c r="K16"/>
  <c r="L16"/>
  <c r="AQ16"/>
  <c r="AC15"/>
  <c r="AD15"/>
  <c r="Z15"/>
  <c r="AA15"/>
  <c r="W15"/>
  <c r="X15"/>
  <c r="T15"/>
  <c r="U15"/>
  <c r="Q15"/>
  <c r="R15"/>
  <c r="N15"/>
  <c r="O15"/>
  <c r="K15"/>
  <c r="L15"/>
  <c r="AQ15"/>
  <c r="AC14"/>
  <c r="AD14"/>
  <c r="Z14"/>
  <c r="W14"/>
  <c r="X14"/>
  <c r="T14"/>
  <c r="U14"/>
  <c r="Q14"/>
  <c r="R14"/>
  <c r="N14"/>
  <c r="O14"/>
  <c r="K14"/>
  <c r="L14"/>
  <c r="AQ14"/>
  <c r="AC13"/>
  <c r="AD13"/>
  <c r="Z13"/>
  <c r="AA13"/>
  <c r="W13"/>
  <c r="X13"/>
  <c r="T13"/>
  <c r="U13"/>
  <c r="Q13"/>
  <c r="R13"/>
  <c r="N13"/>
  <c r="O13"/>
  <c r="K13"/>
  <c r="L13"/>
  <c r="AQ13"/>
  <c r="AC12"/>
  <c r="AD12"/>
  <c r="Z12"/>
  <c r="AA12"/>
  <c r="W12"/>
  <c r="X12"/>
  <c r="T12"/>
  <c r="U12"/>
  <c r="Q12"/>
  <c r="R12"/>
  <c r="N12"/>
  <c r="O12"/>
  <c r="K12"/>
  <c r="L12"/>
  <c r="AQ12"/>
  <c r="AC11"/>
  <c r="AD11"/>
  <c r="Z11"/>
  <c r="AA11"/>
  <c r="W11"/>
  <c r="X11"/>
  <c r="T11"/>
  <c r="U11"/>
  <c r="Q11"/>
  <c r="R11"/>
  <c r="N11"/>
  <c r="O11"/>
  <c r="K11"/>
  <c r="L11"/>
  <c r="AQ11"/>
  <c r="AC10"/>
  <c r="AD10"/>
  <c r="AE10"/>
  <c r="AR10"/>
  <c r="AS10"/>
  <c r="Z10"/>
  <c r="AA10"/>
  <c r="W10"/>
  <c r="X10"/>
  <c r="T10"/>
  <c r="U10"/>
  <c r="Q10"/>
  <c r="R10"/>
  <c r="N10"/>
  <c r="O10"/>
  <c r="K10"/>
  <c r="L10"/>
  <c r="AQ10"/>
  <c r="AC9"/>
  <c r="Z9"/>
  <c r="AA9"/>
  <c r="W9"/>
  <c r="X9"/>
  <c r="T9"/>
  <c r="U9"/>
  <c r="Q9"/>
  <c r="R9"/>
  <c r="N9"/>
  <c r="O9"/>
  <c r="K9"/>
  <c r="L9"/>
  <c r="AQ9"/>
  <c r="AC8"/>
  <c r="AD8"/>
  <c r="Z8"/>
  <c r="AA8"/>
  <c r="W8"/>
  <c r="X8"/>
  <c r="T8"/>
  <c r="U8"/>
  <c r="Q8"/>
  <c r="R8"/>
  <c r="N8"/>
  <c r="O8"/>
  <c r="K8"/>
  <c r="L8"/>
  <c r="AQ8"/>
  <c r="AB19" i="4"/>
  <c r="AC19"/>
  <c r="AD19"/>
  <c r="AQ19"/>
  <c r="AR19"/>
  <c r="Y19"/>
  <c r="Z19"/>
  <c r="V19"/>
  <c r="W19"/>
  <c r="S19"/>
  <c r="T19"/>
  <c r="P19"/>
  <c r="Q19"/>
  <c r="M19"/>
  <c r="N19"/>
  <c r="J19"/>
  <c r="K19"/>
  <c r="AP19"/>
  <c r="AS19"/>
  <c r="AB18"/>
  <c r="AC18"/>
  <c r="Y18"/>
  <c r="Z18"/>
  <c r="V18"/>
  <c r="W18"/>
  <c r="S18"/>
  <c r="T18"/>
  <c r="P18"/>
  <c r="Q18"/>
  <c r="M18"/>
  <c r="N18"/>
  <c r="J18"/>
  <c r="K18"/>
  <c r="AP18"/>
  <c r="AB17"/>
  <c r="AC17"/>
  <c r="Y17"/>
  <c r="Z17"/>
  <c r="AD17"/>
  <c r="AQ17"/>
  <c r="AR17"/>
  <c r="V17"/>
  <c r="W17"/>
  <c r="S17"/>
  <c r="T17"/>
  <c r="P17"/>
  <c r="Q17"/>
  <c r="M17"/>
  <c r="N17"/>
  <c r="J17"/>
  <c r="K17"/>
  <c r="AP17"/>
  <c r="AB16"/>
  <c r="AC16"/>
  <c r="Y16"/>
  <c r="Z16"/>
  <c r="V16"/>
  <c r="W16"/>
  <c r="AD16"/>
  <c r="AQ16"/>
  <c r="AR16"/>
  <c r="S16"/>
  <c r="T16"/>
  <c r="P16"/>
  <c r="Q16"/>
  <c r="M16"/>
  <c r="N16"/>
  <c r="J16"/>
  <c r="K16"/>
  <c r="AP16"/>
  <c r="AB15"/>
  <c r="AC15"/>
  <c r="AD15"/>
  <c r="AQ15"/>
  <c r="AR15"/>
  <c r="Y15"/>
  <c r="Z15"/>
  <c r="V15"/>
  <c r="W15"/>
  <c r="S15"/>
  <c r="T15"/>
  <c r="P15"/>
  <c r="Q15"/>
  <c r="M15"/>
  <c r="N15"/>
  <c r="J15"/>
  <c r="K15"/>
  <c r="AP15"/>
  <c r="AB14"/>
  <c r="AC14"/>
  <c r="Y14"/>
  <c r="Z14"/>
  <c r="V14"/>
  <c r="W14"/>
  <c r="AD14"/>
  <c r="AQ14"/>
  <c r="AR14"/>
  <c r="S14"/>
  <c r="T14"/>
  <c r="P14"/>
  <c r="Q14"/>
  <c r="M14"/>
  <c r="N14"/>
  <c r="J14"/>
  <c r="K14"/>
  <c r="AP14"/>
  <c r="AB13"/>
  <c r="AC13"/>
  <c r="AD13"/>
  <c r="AQ13"/>
  <c r="AR13"/>
  <c r="Y13"/>
  <c r="Z13"/>
  <c r="V13"/>
  <c r="W13"/>
  <c r="S13"/>
  <c r="T13"/>
  <c r="P13"/>
  <c r="Q13"/>
  <c r="M13"/>
  <c r="N13"/>
  <c r="J13"/>
  <c r="K13"/>
  <c r="AP13"/>
  <c r="AB12"/>
  <c r="AC12"/>
  <c r="Y12"/>
  <c r="Z12"/>
  <c r="V12"/>
  <c r="W12"/>
  <c r="S12"/>
  <c r="T12"/>
  <c r="P12"/>
  <c r="Q12"/>
  <c r="M12"/>
  <c r="N12"/>
  <c r="J12"/>
  <c r="K12"/>
  <c r="AP12"/>
  <c r="AB11"/>
  <c r="AC11"/>
  <c r="Y11"/>
  <c r="Z11"/>
  <c r="V11"/>
  <c r="W11"/>
  <c r="S11"/>
  <c r="T11"/>
  <c r="P11"/>
  <c r="Q11"/>
  <c r="M11"/>
  <c r="N11"/>
  <c r="J11"/>
  <c r="K11"/>
  <c r="AP11"/>
  <c r="AB10"/>
  <c r="AC10"/>
  <c r="Y10"/>
  <c r="Z10"/>
  <c r="V10"/>
  <c r="W10"/>
  <c r="S10"/>
  <c r="T10"/>
  <c r="P10"/>
  <c r="Q10"/>
  <c r="M10"/>
  <c r="N10"/>
  <c r="J10"/>
  <c r="K10"/>
  <c r="AP10"/>
  <c r="AB9"/>
  <c r="AC9"/>
  <c r="Y9"/>
  <c r="Z9"/>
  <c r="V9"/>
  <c r="W9"/>
  <c r="S9"/>
  <c r="T9"/>
  <c r="P9"/>
  <c r="Q9"/>
  <c r="M9"/>
  <c r="N9"/>
  <c r="J9"/>
  <c r="K9"/>
  <c r="AP9"/>
  <c r="AB8"/>
  <c r="AC8"/>
  <c r="AD8"/>
  <c r="AQ8"/>
  <c r="AR8"/>
  <c r="Y8"/>
  <c r="Z8"/>
  <c r="V8"/>
  <c r="W8"/>
  <c r="S8"/>
  <c r="T8"/>
  <c r="P8"/>
  <c r="Q8"/>
  <c r="M8"/>
  <c r="N8"/>
  <c r="J8"/>
  <c r="K8"/>
  <c r="AP8"/>
  <c r="AC16" i="1"/>
  <c r="AD16" s="1"/>
  <c r="AC15"/>
  <c r="AD15" s="1"/>
  <c r="AC14"/>
  <c r="AD14" s="1"/>
  <c r="AC13"/>
  <c r="AD13" s="1"/>
  <c r="AC12"/>
  <c r="AD12" s="1"/>
  <c r="AC10"/>
  <c r="AD10" s="1"/>
  <c r="AC9"/>
  <c r="AD9" s="1"/>
  <c r="AC8"/>
  <c r="AD8" s="1"/>
  <c r="Z16"/>
  <c r="AA16" s="1"/>
  <c r="Z15"/>
  <c r="AA15" s="1"/>
  <c r="Z14"/>
  <c r="AA14" s="1"/>
  <c r="Z13"/>
  <c r="AA13" s="1"/>
  <c r="Z12"/>
  <c r="AA12" s="1"/>
  <c r="Z10"/>
  <c r="AA10" s="1"/>
  <c r="Z9"/>
  <c r="AA9" s="1"/>
  <c r="Z8"/>
  <c r="AA8" s="1"/>
  <c r="W16"/>
  <c r="X16" s="1"/>
  <c r="W15"/>
  <c r="X15" s="1"/>
  <c r="W14"/>
  <c r="X14" s="1"/>
  <c r="W13"/>
  <c r="X13" s="1"/>
  <c r="W12"/>
  <c r="X12" s="1"/>
  <c r="W10"/>
  <c r="X10" s="1"/>
  <c r="W9"/>
  <c r="X9" s="1"/>
  <c r="W8"/>
  <c r="X8" s="1"/>
  <c r="T9"/>
  <c r="U9" s="1"/>
  <c r="T10"/>
  <c r="U10" s="1"/>
  <c r="T12"/>
  <c r="U12" s="1"/>
  <c r="T13"/>
  <c r="U13" s="1"/>
  <c r="T14"/>
  <c r="U14" s="1"/>
  <c r="T15"/>
  <c r="U15" s="1"/>
  <c r="T16"/>
  <c r="U16" s="1"/>
  <c r="T8"/>
  <c r="U8" s="1"/>
  <c r="Q9"/>
  <c r="R9" s="1"/>
  <c r="Q10"/>
  <c r="R10" s="1"/>
  <c r="Q12"/>
  <c r="R12" s="1"/>
  <c r="Q13"/>
  <c r="R13" s="1"/>
  <c r="Q14"/>
  <c r="R14" s="1"/>
  <c r="Q15"/>
  <c r="R15" s="1"/>
  <c r="Q16"/>
  <c r="R16" s="1"/>
  <c r="Q8"/>
  <c r="R8" s="1"/>
  <c r="N10"/>
  <c r="O10" s="1"/>
  <c r="N12"/>
  <c r="O12" s="1"/>
  <c r="N13"/>
  <c r="O13" s="1"/>
  <c r="N14"/>
  <c r="O14" s="1"/>
  <c r="N15"/>
  <c r="O15" s="1"/>
  <c r="N16"/>
  <c r="O16" s="1"/>
  <c r="N9"/>
  <c r="O9" s="1"/>
  <c r="N8"/>
  <c r="O8" s="1"/>
  <c r="K9"/>
  <c r="L9" s="1"/>
  <c r="AQ9" s="1"/>
  <c r="K10"/>
  <c r="L10" s="1"/>
  <c r="AQ10" s="1"/>
  <c r="K12"/>
  <c r="L12" s="1"/>
  <c r="AQ12" s="1"/>
  <c r="K13"/>
  <c r="L13" s="1"/>
  <c r="AQ13" s="1"/>
  <c r="K14"/>
  <c r="L14" s="1"/>
  <c r="AQ14" s="1"/>
  <c r="K15"/>
  <c r="L15" s="1"/>
  <c r="AQ15" s="1"/>
  <c r="K16"/>
  <c r="L16" s="1"/>
  <c r="AQ16" s="1"/>
  <c r="K8"/>
  <c r="L8" s="1"/>
  <c r="AQ8" s="1"/>
  <c r="AT19" i="4"/>
  <c r="AU19"/>
  <c r="AP16" i="1"/>
  <c r="AD11" i="4"/>
  <c r="AQ11"/>
  <c r="AR11"/>
  <c r="AE11" i="5"/>
  <c r="AR11"/>
  <c r="AS11"/>
  <c r="AE19"/>
  <c r="AR19"/>
  <c r="AS19"/>
  <c r="AD14" i="6"/>
  <c r="AQ14"/>
  <c r="AR14"/>
  <c r="AD15"/>
  <c r="AD16"/>
  <c r="AQ16"/>
  <c r="AR16"/>
  <c r="AD17"/>
  <c r="AQ17"/>
  <c r="AR17"/>
  <c r="AS11" i="4"/>
  <c r="AT11"/>
  <c r="AU11"/>
  <c r="AD12"/>
  <c r="AQ12"/>
  <c r="AR12"/>
  <c r="AS12"/>
  <c r="AT12"/>
  <c r="AU12"/>
  <c r="AS14"/>
  <c r="AT14"/>
  <c r="AU14"/>
  <c r="AS16"/>
  <c r="AT16"/>
  <c r="AU16"/>
  <c r="AE17" i="5"/>
  <c r="AR17"/>
  <c r="AS17"/>
  <c r="AT17"/>
  <c r="AU17"/>
  <c r="AV17"/>
  <c r="AD11" i="6"/>
  <c r="AD8" i="7"/>
  <c r="AQ8"/>
  <c r="AR8"/>
  <c r="AD12"/>
  <c r="AQ12"/>
  <c r="AR12"/>
  <c r="AE9" i="5"/>
  <c r="AR9"/>
  <c r="AS9"/>
  <c r="AT9"/>
  <c r="AU9"/>
  <c r="AV9"/>
  <c r="AD19" i="6"/>
  <c r="AS8" i="4"/>
  <c r="AT8"/>
  <c r="AU8"/>
  <c r="AD9"/>
  <c r="AQ9"/>
  <c r="AR9"/>
  <c r="AS9"/>
  <c r="AT9"/>
  <c r="AU9"/>
  <c r="AT10" i="5"/>
  <c r="AU10"/>
  <c r="AV10"/>
  <c r="AT13"/>
  <c r="AU13"/>
  <c r="AV13"/>
  <c r="AE15"/>
  <c r="AR15"/>
  <c r="AS15"/>
  <c r="AT18"/>
  <c r="AU18"/>
  <c r="AV18"/>
  <c r="AD10" i="4"/>
  <c r="AQ10"/>
  <c r="AR10"/>
  <c r="AS10"/>
  <c r="AT10"/>
  <c r="AU10"/>
  <c r="AS13"/>
  <c r="AT13"/>
  <c r="AU13"/>
  <c r="AS15"/>
  <c r="AT15"/>
  <c r="AU15"/>
  <c r="AS17"/>
  <c r="AT17"/>
  <c r="AU17"/>
  <c r="AD18"/>
  <c r="AE13" i="5"/>
  <c r="AR13"/>
  <c r="AS13"/>
  <c r="AE14"/>
  <c r="AR14"/>
  <c r="AS14"/>
  <c r="AT14"/>
  <c r="AU14"/>
  <c r="AV14"/>
  <c r="AD8" i="6"/>
  <c r="AQ8"/>
  <c r="AR8"/>
  <c r="AS8"/>
  <c r="AT8"/>
  <c r="AU8"/>
  <c r="AD9"/>
  <c r="AQ9"/>
  <c r="AR9"/>
  <c r="AS9"/>
  <c r="AT9"/>
  <c r="AU9"/>
  <c r="AS8" i="7"/>
  <c r="AT8"/>
  <c r="AU8"/>
  <c r="AS18"/>
  <c r="AT18"/>
  <c r="AU18"/>
  <c r="AS14" i="6"/>
  <c r="AT14"/>
  <c r="AU14"/>
  <c r="AS16"/>
  <c r="AT16"/>
  <c r="AU16"/>
  <c r="AS17"/>
  <c r="AT17"/>
  <c r="AU17"/>
  <c r="AD11" i="7"/>
  <c r="AQ11"/>
  <c r="AR11"/>
  <c r="AD16"/>
  <c r="AQ16"/>
  <c r="AR16"/>
  <c r="AD17"/>
  <c r="AQ17"/>
  <c r="AR17"/>
  <c r="AS17"/>
  <c r="AT17"/>
  <c r="AU17"/>
  <c r="AD18"/>
  <c r="AQ18"/>
  <c r="AR18"/>
  <c r="AD19"/>
  <c r="AQ19"/>
  <c r="AR19"/>
  <c r="AC8" i="8"/>
  <c r="AP8"/>
  <c r="AQ8"/>
  <c r="AC10"/>
  <c r="AP10"/>
  <c r="AQ10"/>
  <c r="AT11" i="5"/>
  <c r="AU11"/>
  <c r="AV11"/>
  <c r="AE12"/>
  <c r="AR12"/>
  <c r="AS12"/>
  <c r="AT12"/>
  <c r="AU12"/>
  <c r="AV12"/>
  <c r="AT15"/>
  <c r="AU15"/>
  <c r="AV15"/>
  <c r="AE16"/>
  <c r="AR16"/>
  <c r="AS16"/>
  <c r="AT16"/>
  <c r="AU16"/>
  <c r="AV16"/>
  <c r="AT19"/>
  <c r="AU19"/>
  <c r="AV19"/>
  <c r="AD10" i="6"/>
  <c r="AQ10"/>
  <c r="AR10"/>
  <c r="AS10"/>
  <c r="AT10"/>
  <c r="AU10"/>
  <c r="AD12"/>
  <c r="AQ12"/>
  <c r="AR12"/>
  <c r="AS12"/>
  <c r="AT12"/>
  <c r="AU12"/>
  <c r="AD18"/>
  <c r="AQ18"/>
  <c r="AR18"/>
  <c r="AS18"/>
  <c r="AT18"/>
  <c r="AU18"/>
  <c r="AD10" i="7"/>
  <c r="AQ10"/>
  <c r="AR10"/>
  <c r="AS10"/>
  <c r="AT10"/>
  <c r="AU10"/>
  <c r="AS12"/>
  <c r="AT12"/>
  <c r="AU12"/>
  <c r="AD14"/>
  <c r="AQ14"/>
  <c r="AR14"/>
  <c r="AS14"/>
  <c r="AT14"/>
  <c r="AU14"/>
  <c r="AD15"/>
  <c r="AQ15"/>
  <c r="AR15"/>
  <c r="AS15"/>
  <c r="AT15"/>
  <c r="AU15"/>
  <c r="AS19"/>
  <c r="AT19"/>
  <c r="AU19"/>
  <c r="AR8" i="8"/>
  <c r="AS8"/>
  <c r="AT8"/>
  <c r="AR9"/>
  <c r="AS9"/>
  <c r="AT9"/>
  <c r="AC9"/>
  <c r="AP9"/>
  <c r="AQ9"/>
  <c r="AR11"/>
  <c r="AS11"/>
  <c r="AT11"/>
  <c r="AC11"/>
  <c r="AP11"/>
  <c r="AQ11"/>
  <c r="AE8" i="5"/>
  <c r="AR8"/>
  <c r="AS8"/>
  <c r="AT8"/>
  <c r="AU8"/>
  <c r="AV8"/>
  <c r="AD9" i="7"/>
  <c r="AQ9"/>
  <c r="AR9"/>
  <c r="AS9"/>
  <c r="AT9"/>
  <c r="AU9"/>
  <c r="AS11"/>
  <c r="AT11"/>
  <c r="AU11"/>
  <c r="AD13"/>
  <c r="AQ13"/>
  <c r="AR13"/>
  <c r="AS13"/>
  <c r="AT13"/>
  <c r="AU13"/>
  <c r="AS16"/>
  <c r="AT16"/>
  <c r="AU16"/>
  <c r="AR10" i="8"/>
  <c r="AS10"/>
  <c r="AT10"/>
  <c r="AO11" i="6"/>
  <c r="AO15"/>
  <c r="AO19"/>
  <c r="AP10" i="1"/>
  <c r="AO18" i="4"/>
  <c r="AQ19" i="6"/>
  <c r="AR19"/>
  <c r="AS19"/>
  <c r="AT19"/>
  <c r="AU19"/>
  <c r="AQ11"/>
  <c r="AR11"/>
  <c r="AS11"/>
  <c r="AT11"/>
  <c r="AU11"/>
  <c r="AQ18" i="4"/>
  <c r="AR18"/>
  <c r="AS18"/>
  <c r="AT18"/>
  <c r="AU18"/>
  <c r="AQ15" i="6"/>
  <c r="AR15"/>
  <c r="AS15"/>
  <c r="AT15"/>
  <c r="AU15"/>
  <c r="AR11" i="1" l="1"/>
  <c r="AS11" s="1"/>
  <c r="AT11" s="1"/>
  <c r="AU11" s="1"/>
  <c r="AV11" s="1"/>
  <c r="AP12"/>
  <c r="AE9"/>
  <c r="AE13"/>
  <c r="AP13"/>
  <c r="AP14"/>
  <c r="AP9"/>
  <c r="AE12"/>
  <c r="AE10"/>
  <c r="AR10" s="1"/>
  <c r="AS10" s="1"/>
  <c r="AT10" s="1"/>
  <c r="AU10" s="1"/>
  <c r="AV10" s="1"/>
  <c r="AE16"/>
  <c r="AR16" s="1"/>
  <c r="AS16" s="1"/>
  <c r="AT16" s="1"/>
  <c r="AU16" s="1"/>
  <c r="AV16" s="1"/>
  <c r="AE15"/>
  <c r="AR15" s="1"/>
  <c r="AS15" s="1"/>
  <c r="AT15" s="1"/>
  <c r="AU15" s="1"/>
  <c r="AV15" s="1"/>
  <c r="AE14"/>
  <c r="AE8"/>
  <c r="AR8" s="1"/>
  <c r="AS8" s="1"/>
  <c r="AT8" s="1"/>
  <c r="AU8" s="1"/>
  <c r="AV8" s="1"/>
  <c r="AR12" l="1"/>
  <c r="AS12" s="1"/>
  <c r="AT12" s="1"/>
  <c r="AU12" s="1"/>
  <c r="AV12" s="1"/>
  <c r="AR9"/>
  <c r="AS9" s="1"/>
  <c r="AT9" s="1"/>
  <c r="AU9" s="1"/>
  <c r="AV9" s="1"/>
  <c r="AR13"/>
  <c r="AS13" s="1"/>
  <c r="AT13" s="1"/>
  <c r="AU13" s="1"/>
  <c r="AV13" s="1"/>
  <c r="AR14"/>
  <c r="AS14" s="1"/>
  <c r="AT14" s="1"/>
  <c r="AU14" s="1"/>
  <c r="AV14" s="1"/>
</calcChain>
</file>

<file path=xl/sharedStrings.xml><?xml version="1.0" encoding="utf-8"?>
<sst xmlns="http://schemas.openxmlformats.org/spreadsheetml/2006/main" count="964" uniqueCount="190">
  <si>
    <t>Table 3.5.3a Population Severity of Consequence Estimation, for Floods</t>
  </si>
  <si>
    <t>A</t>
  </si>
  <si>
    <t>B</t>
  </si>
  <si>
    <t>C</t>
  </si>
  <si>
    <t>D</t>
  </si>
  <si>
    <t>E</t>
  </si>
  <si>
    <t>I</t>
  </si>
  <si>
    <t>J</t>
  </si>
  <si>
    <t>K</t>
  </si>
  <si>
    <t>L</t>
  </si>
  <si>
    <t>M</t>
  </si>
  <si>
    <t>N</t>
  </si>
  <si>
    <t>O</t>
  </si>
  <si>
    <t>P</t>
  </si>
  <si>
    <t>T</t>
  </si>
  <si>
    <t>HAZARD</t>
  </si>
  <si>
    <t>EXPOSURE</t>
  </si>
  <si>
    <t>VULNERABILITY</t>
  </si>
  <si>
    <t>Barangay</t>
  </si>
  <si>
    <t>Flood Susceptibility</t>
  </si>
  <si>
    <t>Likelihood of Occurrence Score</t>
  </si>
  <si>
    <t>Flood depth</t>
  </si>
  <si>
    <t>Barangay Population</t>
  </si>
  <si>
    <t>Percentage of young and old dependents</t>
  </si>
  <si>
    <t>Percentage of persons with disabilities</t>
  </si>
  <si>
    <t>Percentage below the Poverty Threshold</t>
  </si>
  <si>
    <t>Percentage Malnourished Individuals</t>
  </si>
  <si>
    <t>Percentage living in dwelling units made from light materials or salvageable materials</t>
  </si>
  <si>
    <t>Marcilla</t>
  </si>
  <si>
    <t>Low</t>
  </si>
  <si>
    <t>Affected HH</t>
  </si>
  <si>
    <t>Moderate</t>
  </si>
  <si>
    <t>High</t>
  </si>
  <si>
    <t>San Nicolas</t>
  </si>
  <si>
    <t xml:space="preserve">Low </t>
  </si>
  <si>
    <t>Tagumpay</t>
  </si>
  <si>
    <t>Turda</t>
  </si>
  <si>
    <t>≥1m</t>
  </si>
  <si>
    <t>Risk Score</t>
  </si>
  <si>
    <t>Risk 
Category</t>
  </si>
  <si>
    <t>Fr CBMS, corresponds to the No. of HH Heads</t>
  </si>
  <si>
    <t>from CBMS corresponds to the Family Members</t>
  </si>
  <si>
    <t>Percentage of Informal Settlers (IS)</t>
  </si>
  <si>
    <t>Severity of 
Consequence 
multiply 
to likelihood 
of Occurrence</t>
  </si>
  <si>
    <t>Thru Anecdotal Account
(Score range 1-6)</t>
  </si>
  <si>
    <t>≤1m for moderate and Low
≥1m for high</t>
  </si>
  <si>
    <t>Low, Moderate, High</t>
  </si>
  <si>
    <t>Affected Population</t>
  </si>
  <si>
    <t>ADAPTIVE CAPACITY</t>
  </si>
  <si>
    <t>Number of HH</t>
  </si>
  <si>
    <t>SENSITIVITY</t>
  </si>
  <si>
    <t>Sensitivity Score</t>
  </si>
  <si>
    <t>Total Population of the brgy (PSA, CBMS)</t>
  </si>
  <si>
    <t>Number of HH of the brgy (PSA, CBMS)</t>
  </si>
  <si>
    <t>%</t>
  </si>
  <si>
    <t>Score</t>
  </si>
  <si>
    <t xml:space="preserve"> No. of HH accounted as IS divided affected HH </t>
  </si>
  <si>
    <t>Exposure Score</t>
  </si>
  <si>
    <t>Hazard/Likelihood Score</t>
  </si>
  <si>
    <t>Risk =</t>
  </si>
  <si>
    <t>Adaptive Capacity Score</t>
  </si>
  <si>
    <t>HEV, where V = S/Ac</t>
  </si>
  <si>
    <t>H</t>
  </si>
  <si>
    <t>S</t>
  </si>
  <si>
    <t>Ac</t>
  </si>
  <si>
    <t>Indicative Likelihood of Occurrence Scores</t>
  </si>
  <si>
    <t>Measures of Likelihood</t>
  </si>
  <si>
    <t>Return Period in Years</t>
  </si>
  <si>
    <t>Likelihood Score</t>
  </si>
  <si>
    <t>Frequent</t>
  </si>
  <si>
    <t>Every 1-3 years</t>
  </si>
  <si>
    <t>Every &gt;3-10 years</t>
  </si>
  <si>
    <t>Occasional</t>
  </si>
  <si>
    <t>Every &gt;10-30 years</t>
  </si>
  <si>
    <t>Improbable</t>
  </si>
  <si>
    <t>Every &gt;30-100 years</t>
  </si>
  <si>
    <t>Rare event</t>
  </si>
  <si>
    <t>Every &gt;100-200 years</t>
  </si>
  <si>
    <t>Very rare event</t>
  </si>
  <si>
    <t>Every &gt;200 years</t>
  </si>
  <si>
    <t xml:space="preserve">Source: Reference Manual on Mainstreaming Disaster Risk Reduction and Climate
 Change Adaptation in the Comprehensive Land Use Plans Report, NEDA-HLURB-UNDP
,2012 </t>
  </si>
  <si>
    <t xml:space="preserve">V </t>
  </si>
  <si>
    <t>Vulnerability Score (Sensitivity and Adaptive Capacity)</t>
  </si>
  <si>
    <t>Indicative Likelihood of Occurrence</t>
  </si>
  <si>
    <t>Very High
4</t>
  </si>
  <si>
    <t>High
3</t>
  </si>
  <si>
    <t>Moderate
2</t>
  </si>
  <si>
    <t>Low
1</t>
  </si>
  <si>
    <t>Frequent
(1-3 Years)</t>
  </si>
  <si>
    <t>Moderate
(4-10 Years)</t>
  </si>
  <si>
    <t>Occasional Slight Chance 
(11-30 Years)</t>
  </si>
  <si>
    <t>Improbable
(31-100 Years)</t>
  </si>
  <si>
    <t>Rare
(101-200 Years)</t>
  </si>
  <si>
    <t>Very Rare
(&gt;200 Years)</t>
  </si>
  <si>
    <t>High Risk Areas</t>
  </si>
  <si>
    <t>Moderate Risk Areas</t>
  </si>
  <si>
    <t>Low Risk Areas</t>
  </si>
  <si>
    <t>Severity of Consequence Score (EV)</t>
  </si>
  <si>
    <t>&gt;12</t>
  </si>
  <si>
    <t>SevCon</t>
  </si>
  <si>
    <t>Severity of Consequence Score (Exposure and Vulnerability)</t>
  </si>
  <si>
    <t>EV</t>
  </si>
  <si>
    <t>SevCon =</t>
  </si>
  <si>
    <t xml:space="preserve"> No. of accounted HH divided by affected HH </t>
  </si>
  <si>
    <t xml:space="preserve"> No. of accounted individuals divided by affected population</t>
  </si>
  <si>
    <t>Number of exposed IS</t>
  </si>
  <si>
    <t>No.of exposed HH living in light materials</t>
  </si>
  <si>
    <t>No. of exposed young and old dependents</t>
  </si>
  <si>
    <t>No. of exposed PWDs</t>
  </si>
  <si>
    <t>No.of exposed HH living below Poverty Threshold</t>
  </si>
  <si>
    <t>No. of exposed malnou-rished individuals</t>
  </si>
  <si>
    <t xml:space="preserve">Severity of Consequence Score
</t>
  </si>
  <si>
    <t>R</t>
  </si>
  <si>
    <t>Access to infrastructure-related mitigation measures</t>
  </si>
  <si>
    <t>Access to financial assistance</t>
  </si>
  <si>
    <t>Capacity and willingness to retrofit or relocate</t>
  </si>
  <si>
    <t>Government investments</t>
  </si>
  <si>
    <t>Access to information</t>
  </si>
  <si>
    <t xml:space="preserve">Proportion of HH with access to measures </t>
  </si>
  <si>
    <t>Proportion of HH with access to financial assistance</t>
  </si>
  <si>
    <t>Proportion of HH that are capable/ willing</t>
  </si>
  <si>
    <t>Proportion of HH with access to information</t>
  </si>
  <si>
    <t>Capacity of government to make investments in CCA-DRR (low, moderate, high, very high)</t>
  </si>
  <si>
    <t>low</t>
  </si>
  <si>
    <t>Very High</t>
  </si>
  <si>
    <t>Risk Scores</t>
  </si>
  <si>
    <t>moderate</t>
  </si>
  <si>
    <t>high</t>
  </si>
  <si>
    <t>very high</t>
  </si>
  <si>
    <t>Exposure Percentage</t>
  </si>
  <si>
    <t xml:space="preserve">Affected Pop'n divided by Total Pop;n of the barangay multiply by 100 </t>
  </si>
  <si>
    <t>Landslide Susceptibility</t>
  </si>
  <si>
    <t>Hazard Susceptibility/ Intensity</t>
  </si>
  <si>
    <t>Low, Moderate, High/ Inundation Depth</t>
  </si>
  <si>
    <t>see Scoring Tab</t>
  </si>
  <si>
    <t>POPULATION EXPOSURE DATABASE AND RISKS BY BARANGAY AND BY TYPE OF SUSCEPTIBILITY</t>
  </si>
  <si>
    <t>Expected Inundation Depth</t>
  </si>
  <si>
    <t>Depth according to hazard map</t>
  </si>
  <si>
    <t>&lt;0.5m</t>
  </si>
  <si>
    <t>0.5-1.5m</t>
  </si>
  <si>
    <t>&gt;1.5m</t>
  </si>
  <si>
    <t>5&lt;</t>
  </si>
  <si>
    <t>5-12</t>
  </si>
  <si>
    <t>Magnitude Score</t>
  </si>
  <si>
    <t>Susceptibility</t>
  </si>
  <si>
    <t>Intensity</t>
  </si>
  <si>
    <t>Hazard Magnitude Score</t>
  </si>
  <si>
    <t>Description</t>
  </si>
  <si>
    <t>1.5m and above</t>
  </si>
  <si>
    <t>0.5m and below</t>
  </si>
  <si>
    <t>Hazard has 66% intensity compared to the highest possible intensity</t>
  </si>
  <si>
    <t>Highest possible intensity</t>
  </si>
  <si>
    <t>Hazard has 33% intensity compared to the highest possible intensity</t>
  </si>
  <si>
    <t>Magnitude scores are relative to the magnitude of the highest level of hazard category (see Scoring tab)</t>
  </si>
  <si>
    <t xml:space="preserve">High (1) - Highest possible intensity </t>
  </si>
  <si>
    <t>Moderate (0.66) - Hazard has 66% intensity compared to the highest possible intensity</t>
  </si>
  <si>
    <t>Low (0.33) - Hazard has 33% intensity compared to the highest possible intensity</t>
  </si>
  <si>
    <t>Hazard Exposure Score</t>
  </si>
  <si>
    <t xml:space="preserve">Magnitude Score multiply to Exposure Score </t>
  </si>
  <si>
    <t>Average Sensitivity Score</t>
  </si>
  <si>
    <t>Rounded up average sensitivity score</t>
  </si>
  <si>
    <t>Average Adaptive Capacity Score</t>
  </si>
  <si>
    <t>Rounded down average adaptive capacity score</t>
  </si>
  <si>
    <t>Vulnerability Index</t>
  </si>
  <si>
    <t>Sensitivity  Score divided by Adaptive Capacity Score</t>
  </si>
  <si>
    <t>Vulnerability Score</t>
  </si>
  <si>
    <t>&lt;=0.5</t>
  </si>
  <si>
    <t>&lt;=1</t>
  </si>
  <si>
    <t>&lt;=2</t>
  </si>
  <si>
    <t>&lt;=4</t>
  </si>
  <si>
    <t>Low vulnerability</t>
  </si>
  <si>
    <t>Very low vulnerability</t>
  </si>
  <si>
    <t>Moderate vulnerability</t>
  </si>
  <si>
    <t>High vulnerability</t>
  </si>
  <si>
    <t>Vulenrability Scores are based on the calculated Vulenrability Index (see Scoring tab)</t>
  </si>
  <si>
    <t>Rounded up the product of Hazard ExposureScore and Vulnerability Score</t>
  </si>
  <si>
    <t>Bitaug</t>
  </si>
  <si>
    <t>Lumangcapan</t>
  </si>
  <si>
    <t>Tulapos</t>
  </si>
  <si>
    <t>Poblacion</t>
  </si>
  <si>
    <t>Manan-ao</t>
  </si>
  <si>
    <t>Balolong</t>
  </si>
  <si>
    <t>Bolot</t>
  </si>
  <si>
    <t>Bino-ongan</t>
  </si>
  <si>
    <t>Camogao</t>
  </si>
  <si>
    <t>Pari-an</t>
  </si>
  <si>
    <t>Libo</t>
  </si>
  <si>
    <t>Olave</t>
  </si>
  <si>
    <t>Cangmangki</t>
  </si>
  <si>
    <t>Lotloton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</si>
</sst>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9"/>
      <color theme="1"/>
      <name val="Calibri"/>
      <family val="2"/>
      <scheme val="minor"/>
    </font>
    <font>
      <i/>
      <sz val="9"/>
      <color theme="1"/>
      <name val="Calibri"/>
      <family val="2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0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0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5" fillId="0" borderId="0" xfId="0" applyFont="1" applyAlignment="1"/>
    <xf numFmtId="0" fontId="0" fillId="0" borderId="1" xfId="0" applyBorder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16" fontId="1" fillId="9" borderId="1" xfId="0" quotePrefix="1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3" borderId="2" xfId="0" applyFill="1" applyBorder="1"/>
    <xf numFmtId="10" fontId="0" fillId="4" borderId="1" xfId="0" applyNumberFormat="1" applyFill="1" applyBorder="1"/>
    <xf numFmtId="10" fontId="0" fillId="4" borderId="1" xfId="0" applyNumberFormat="1" applyFill="1" applyBorder="1" applyAlignment="1">
      <alignment vertical="center"/>
    </xf>
    <xf numFmtId="10" fontId="0" fillId="4" borderId="2" xfId="0" applyNumberFormat="1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9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10" fontId="0" fillId="5" borderId="2" xfId="0" applyNumberFormat="1" applyFill="1" applyBorder="1" applyAlignment="1">
      <alignment horizontal="center"/>
    </xf>
    <xf numFmtId="10" fontId="0" fillId="5" borderId="1" xfId="0" applyNumberFormat="1" applyFill="1" applyBorder="1" applyAlignment="1">
      <alignment horizontal="center" vertical="center"/>
    </xf>
    <xf numFmtId="9" fontId="0" fillId="5" borderId="2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0" fontId="0" fillId="0" borderId="1" xfId="0" applyNumberForma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vertical="center" wrapText="1"/>
    </xf>
    <xf numFmtId="1" fontId="0" fillId="0" borderId="1" xfId="0" applyNumberFormat="1" applyFill="1" applyBorder="1"/>
    <xf numFmtId="1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right" vertical="center"/>
    </xf>
    <xf numFmtId="2" fontId="0" fillId="11" borderId="1" xfId="0" applyNumberForma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/>
    <xf numFmtId="0" fontId="0" fillId="13" borderId="1" xfId="0" applyFill="1" applyBorder="1" applyAlignment="1">
      <alignment vertical="center"/>
    </xf>
    <xf numFmtId="0" fontId="0" fillId="13" borderId="2" xfId="0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vertical="center" wrapText="1"/>
    </xf>
    <xf numFmtId="0" fontId="0" fillId="15" borderId="1" xfId="0" applyFill="1" applyBorder="1"/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vertical="center" wrapText="1"/>
    </xf>
    <xf numFmtId="0" fontId="0" fillId="16" borderId="1" xfId="0" applyFill="1" applyBorder="1"/>
    <xf numFmtId="0" fontId="0" fillId="10" borderId="1" xfId="0" applyFill="1" applyBorder="1"/>
    <xf numFmtId="10" fontId="0" fillId="10" borderId="1" xfId="0" applyNumberFormat="1" applyFill="1" applyBorder="1" applyAlignment="1">
      <alignment horizontal="center" vertical="center"/>
    </xf>
    <xf numFmtId="9" fontId="0" fillId="10" borderId="1" xfId="0" applyNumberFormat="1" applyFill="1" applyBorder="1" applyAlignment="1">
      <alignment horizontal="center" vertical="center"/>
    </xf>
    <xf numFmtId="10" fontId="0" fillId="10" borderId="1" xfId="0" applyNumberFormat="1" applyFill="1" applyBorder="1" applyAlignment="1">
      <alignment horizontal="center"/>
    </xf>
    <xf numFmtId="9" fontId="0" fillId="10" borderId="1" xfId="0" applyNumberFormat="1" applyFill="1" applyBorder="1" applyAlignment="1">
      <alignment horizontal="center"/>
    </xf>
    <xf numFmtId="10" fontId="0" fillId="10" borderId="2" xfId="0" applyNumberFormat="1" applyFill="1" applyBorder="1" applyAlignment="1">
      <alignment horizontal="center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/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2" fontId="0" fillId="14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2" xfId="0" applyFont="1" applyBorder="1" applyAlignment="1">
      <alignment horizontal="left" wrapText="1"/>
    </xf>
    <xf numFmtId="0" fontId="6" fillId="0" borderId="13" xfId="0" applyFont="1" applyBorder="1" applyAlignment="1">
      <alignment horizontal="left" wrapText="1"/>
    </xf>
    <xf numFmtId="0" fontId="6" fillId="0" borderId="14" xfId="0" applyFont="1" applyBorder="1" applyAlignment="1">
      <alignment horizontal="left" wrapText="1"/>
    </xf>
    <xf numFmtId="0" fontId="6" fillId="0" borderId="15" xfId="0" applyFont="1" applyBorder="1" applyAlignment="1">
      <alignment horizontal="left" wrapText="1"/>
    </xf>
    <xf numFmtId="0" fontId="6" fillId="0" borderId="16" xfId="0" applyFont="1" applyBorder="1" applyAlignment="1">
      <alignment horizontal="left" wrapText="1"/>
    </xf>
    <xf numFmtId="0" fontId="6" fillId="0" borderId="17" xfId="0" applyFont="1" applyBorder="1" applyAlignment="1">
      <alignment horizontal="left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11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4"/>
  <sheetViews>
    <sheetView topLeftCell="A31" workbookViewId="0">
      <selection activeCell="F40" sqref="F40"/>
    </sheetView>
  </sheetViews>
  <sheetFormatPr defaultColWidth="8.81640625" defaultRowHeight="14.5"/>
  <cols>
    <col min="1" max="1" width="19.36328125" customWidth="1"/>
    <col min="2" max="2" width="19.453125" customWidth="1"/>
    <col min="3" max="3" width="16.36328125" customWidth="1"/>
    <col min="4" max="4" width="16.1796875" customWidth="1"/>
    <col min="5" max="5" width="16.453125" customWidth="1"/>
    <col min="6" max="6" width="15.36328125" customWidth="1"/>
    <col min="7" max="7" width="17" customWidth="1"/>
    <col min="8" max="8" width="15.6328125" customWidth="1"/>
  </cols>
  <sheetData>
    <row r="1" spans="1:8">
      <c r="A1" s="28" t="s">
        <v>54</v>
      </c>
      <c r="B1" s="28" t="s">
        <v>55</v>
      </c>
      <c r="D1" s="34" t="s">
        <v>54</v>
      </c>
      <c r="E1" s="34" t="s">
        <v>55</v>
      </c>
      <c r="G1" s="34" t="s">
        <v>54</v>
      </c>
      <c r="H1" s="34" t="s">
        <v>55</v>
      </c>
    </row>
    <row r="2" spans="1:8">
      <c r="A2" s="18">
        <v>0</v>
      </c>
      <c r="B2" s="28">
        <v>1</v>
      </c>
      <c r="D2" s="18">
        <v>0</v>
      </c>
      <c r="E2" s="34">
        <v>4</v>
      </c>
      <c r="G2" s="18" t="s">
        <v>29</v>
      </c>
      <c r="H2" s="34">
        <v>4</v>
      </c>
    </row>
    <row r="3" spans="1:8">
      <c r="A3" s="18">
        <v>0.05</v>
      </c>
      <c r="B3" s="28">
        <v>2</v>
      </c>
      <c r="D3" s="18">
        <v>0.05</v>
      </c>
      <c r="E3" s="34">
        <v>3</v>
      </c>
      <c r="G3" s="18" t="s">
        <v>31</v>
      </c>
      <c r="H3" s="34">
        <v>3</v>
      </c>
    </row>
    <row r="4" spans="1:8">
      <c r="A4" s="18">
        <v>0.1</v>
      </c>
      <c r="B4" s="28">
        <v>3</v>
      </c>
      <c r="D4" s="18">
        <v>0.1</v>
      </c>
      <c r="E4" s="34">
        <v>2</v>
      </c>
      <c r="G4" s="18" t="s">
        <v>32</v>
      </c>
      <c r="H4" s="34">
        <v>2</v>
      </c>
    </row>
    <row r="5" spans="1:8">
      <c r="A5" s="18">
        <v>0.2</v>
      </c>
      <c r="B5" s="28">
        <v>4</v>
      </c>
      <c r="D5" s="18">
        <v>0.2</v>
      </c>
      <c r="E5" s="34">
        <v>1</v>
      </c>
      <c r="G5" s="18" t="s">
        <v>124</v>
      </c>
      <c r="H5" s="34">
        <v>1</v>
      </c>
    </row>
    <row r="8" spans="1:8">
      <c r="A8" s="42" t="s">
        <v>62</v>
      </c>
      <c r="B8" s="56" t="s">
        <v>58</v>
      </c>
      <c r="D8" s="58" t="s">
        <v>59</v>
      </c>
      <c r="E8" t="s">
        <v>61</v>
      </c>
    </row>
    <row r="9" spans="1:8">
      <c r="A9" s="43" t="s">
        <v>5</v>
      </c>
      <c r="B9" t="s">
        <v>57</v>
      </c>
      <c r="D9" s="58" t="s">
        <v>102</v>
      </c>
      <c r="E9" t="s">
        <v>101</v>
      </c>
    </row>
    <row r="10" spans="1:8">
      <c r="A10" s="44" t="s">
        <v>63</v>
      </c>
      <c r="B10" t="s">
        <v>51</v>
      </c>
    </row>
    <row r="11" spans="1:8">
      <c r="A11" s="45" t="s">
        <v>64</v>
      </c>
      <c r="B11" s="57" t="s">
        <v>60</v>
      </c>
    </row>
    <row r="12" spans="1:8">
      <c r="A12" s="46" t="s">
        <v>81</v>
      </c>
      <c r="B12" t="s">
        <v>82</v>
      </c>
    </row>
    <row r="13" spans="1:8">
      <c r="A13" s="55" t="s">
        <v>99</v>
      </c>
      <c r="B13" t="s">
        <v>100</v>
      </c>
    </row>
    <row r="14" spans="1:8">
      <c r="A14" s="77" t="s">
        <v>112</v>
      </c>
      <c r="B14" t="s">
        <v>38</v>
      </c>
    </row>
    <row r="16" spans="1:8">
      <c r="A16" s="85" t="s">
        <v>65</v>
      </c>
    </row>
    <row r="18" spans="1:4" ht="29">
      <c r="A18" s="30" t="s">
        <v>66</v>
      </c>
      <c r="B18" s="30" t="s">
        <v>67</v>
      </c>
      <c r="C18" s="29" t="s">
        <v>68</v>
      </c>
    </row>
    <row r="19" spans="1:4">
      <c r="A19" s="3" t="s">
        <v>69</v>
      </c>
      <c r="B19" s="14" t="s">
        <v>70</v>
      </c>
      <c r="C19" s="28">
        <v>6</v>
      </c>
    </row>
    <row r="20" spans="1:4">
      <c r="A20" s="3" t="s">
        <v>31</v>
      </c>
      <c r="B20" s="14" t="s">
        <v>71</v>
      </c>
      <c r="C20" s="28">
        <v>5</v>
      </c>
    </row>
    <row r="21" spans="1:4">
      <c r="A21" s="3" t="s">
        <v>72</v>
      </c>
      <c r="B21" s="14" t="s">
        <v>73</v>
      </c>
      <c r="C21" s="28">
        <v>4</v>
      </c>
    </row>
    <row r="22" spans="1:4">
      <c r="A22" s="3" t="s">
        <v>74</v>
      </c>
      <c r="B22" s="14" t="s">
        <v>75</v>
      </c>
      <c r="C22" s="28">
        <v>3</v>
      </c>
    </row>
    <row r="23" spans="1:4">
      <c r="A23" s="3" t="s">
        <v>76</v>
      </c>
      <c r="B23" s="14" t="s">
        <v>77</v>
      </c>
      <c r="C23" s="28">
        <v>2</v>
      </c>
    </row>
    <row r="24" spans="1:4">
      <c r="A24" s="3" t="s">
        <v>78</v>
      </c>
      <c r="B24" s="14" t="s">
        <v>79</v>
      </c>
      <c r="C24" s="28">
        <v>1</v>
      </c>
    </row>
    <row r="25" spans="1:4" ht="15" customHeight="1">
      <c r="A25" s="47" t="s">
        <v>80</v>
      </c>
      <c r="B25" s="47"/>
      <c r="C25" s="47"/>
    </row>
    <row r="26" spans="1:4" ht="15" customHeight="1">
      <c r="A26" s="47"/>
      <c r="B26" s="47"/>
      <c r="C26" s="47"/>
    </row>
    <row r="27" spans="1:4" ht="15" customHeight="1">
      <c r="A27" s="85" t="s">
        <v>143</v>
      </c>
      <c r="B27" s="47"/>
      <c r="C27" s="47"/>
    </row>
    <row r="28" spans="1:4" ht="15" customHeight="1">
      <c r="A28" s="47"/>
      <c r="B28" s="47"/>
      <c r="C28" s="47"/>
    </row>
    <row r="29" spans="1:4" s="122" customFormat="1" ht="29">
      <c r="A29" s="118" t="s">
        <v>144</v>
      </c>
      <c r="B29" s="118" t="s">
        <v>145</v>
      </c>
      <c r="C29" s="118" t="s">
        <v>146</v>
      </c>
      <c r="D29" s="118" t="s">
        <v>147</v>
      </c>
    </row>
    <row r="30" spans="1:4" s="124" customFormat="1" ht="29">
      <c r="A30" s="123" t="s">
        <v>32</v>
      </c>
      <c r="B30" s="123" t="s">
        <v>148</v>
      </c>
      <c r="C30" s="125">
        <v>1</v>
      </c>
      <c r="D30" s="123" t="s">
        <v>151</v>
      </c>
    </row>
    <row r="31" spans="1:4" s="124" customFormat="1" ht="72.5">
      <c r="A31" s="123" t="s">
        <v>31</v>
      </c>
      <c r="B31" s="123" t="s">
        <v>139</v>
      </c>
      <c r="C31" s="125">
        <v>0.66</v>
      </c>
      <c r="D31" s="123" t="s">
        <v>150</v>
      </c>
    </row>
    <row r="32" spans="1:4" s="124" customFormat="1" ht="72.5">
      <c r="A32" s="123" t="s">
        <v>29</v>
      </c>
      <c r="B32" s="123" t="s">
        <v>149</v>
      </c>
      <c r="C32" s="125">
        <v>0.33</v>
      </c>
      <c r="D32" s="123" t="s">
        <v>152</v>
      </c>
    </row>
    <row r="33" spans="1:6" s="124" customFormat="1">
      <c r="A33" s="151"/>
      <c r="B33" s="151"/>
      <c r="C33" s="152"/>
      <c r="D33" s="151"/>
    </row>
    <row r="34" spans="1:6" s="124" customFormat="1">
      <c r="A34" s="153" t="s">
        <v>165</v>
      </c>
      <c r="B34" s="151"/>
      <c r="C34" s="152"/>
      <c r="D34" s="151"/>
    </row>
    <row r="35" spans="1:6" s="124" customFormat="1">
      <c r="A35" s="151"/>
      <c r="B35" s="151"/>
      <c r="C35" s="152"/>
      <c r="D35" s="151"/>
    </row>
    <row r="36" spans="1:6" s="122" customFormat="1">
      <c r="A36" s="128" t="s">
        <v>163</v>
      </c>
      <c r="B36" s="128" t="s">
        <v>165</v>
      </c>
      <c r="C36" s="134" t="s">
        <v>147</v>
      </c>
      <c r="D36" s="155"/>
    </row>
    <row r="37" spans="1:6" s="124" customFormat="1" ht="29">
      <c r="A37" s="125" t="s">
        <v>166</v>
      </c>
      <c r="B37" s="125">
        <v>0.25</v>
      </c>
      <c r="C37" s="154" t="s">
        <v>171</v>
      </c>
      <c r="D37" s="156"/>
    </row>
    <row r="38" spans="1:6" s="124" customFormat="1">
      <c r="A38" s="125" t="s">
        <v>167</v>
      </c>
      <c r="B38" s="125">
        <v>0.5</v>
      </c>
      <c r="C38" s="154" t="s">
        <v>170</v>
      </c>
      <c r="D38" s="156"/>
    </row>
    <row r="39" spans="1:6" s="124" customFormat="1" ht="29">
      <c r="A39" s="125" t="s">
        <v>168</v>
      </c>
      <c r="B39" s="125">
        <v>0.75</v>
      </c>
      <c r="C39" s="154" t="s">
        <v>172</v>
      </c>
      <c r="D39" s="156"/>
    </row>
    <row r="40" spans="1:6" s="124" customFormat="1">
      <c r="A40" s="125" t="s">
        <v>169</v>
      </c>
      <c r="B40" s="125">
        <v>1</v>
      </c>
      <c r="C40" s="154" t="s">
        <v>173</v>
      </c>
      <c r="D40" s="156"/>
    </row>
    <row r="42" spans="1:6">
      <c r="A42" s="84" t="s">
        <v>125</v>
      </c>
    </row>
    <row r="44" spans="1:6">
      <c r="A44" s="160" t="s">
        <v>83</v>
      </c>
      <c r="B44" s="162" t="s">
        <v>20</v>
      </c>
      <c r="C44" s="164" t="s">
        <v>97</v>
      </c>
      <c r="D44" s="165"/>
      <c r="E44" s="165"/>
      <c r="F44" s="166"/>
    </row>
    <row r="45" spans="1:6" ht="29">
      <c r="A45" s="161"/>
      <c r="B45" s="163"/>
      <c r="C45" s="30" t="s">
        <v>84</v>
      </c>
      <c r="D45" s="30" t="s">
        <v>85</v>
      </c>
      <c r="E45" s="30" t="s">
        <v>86</v>
      </c>
      <c r="F45" s="30" t="s">
        <v>87</v>
      </c>
    </row>
    <row r="46" spans="1:6" ht="29">
      <c r="A46" s="48" t="s">
        <v>88</v>
      </c>
      <c r="B46" s="32">
        <v>6</v>
      </c>
      <c r="C46" s="49">
        <v>24</v>
      </c>
      <c r="D46" s="49">
        <v>18</v>
      </c>
      <c r="E46" s="49">
        <v>12</v>
      </c>
      <c r="F46" s="50">
        <v>6</v>
      </c>
    </row>
    <row r="47" spans="1:6" ht="29">
      <c r="A47" s="48" t="s">
        <v>89</v>
      </c>
      <c r="B47" s="32">
        <v>5</v>
      </c>
      <c r="C47" s="49">
        <v>20</v>
      </c>
      <c r="D47" s="49">
        <v>15</v>
      </c>
      <c r="E47" s="50">
        <v>10</v>
      </c>
      <c r="F47" s="50">
        <v>5</v>
      </c>
    </row>
    <row r="48" spans="1:6" ht="43.5">
      <c r="A48" s="48" t="s">
        <v>90</v>
      </c>
      <c r="B48" s="32">
        <v>4</v>
      </c>
      <c r="C48" s="49">
        <v>16</v>
      </c>
      <c r="D48" s="49">
        <v>12</v>
      </c>
      <c r="E48" s="50">
        <v>8</v>
      </c>
      <c r="F48" s="51">
        <v>4</v>
      </c>
    </row>
    <row r="49" spans="1:6" ht="29">
      <c r="A49" s="48" t="s">
        <v>91</v>
      </c>
      <c r="B49" s="32">
        <v>3</v>
      </c>
      <c r="C49" s="49">
        <v>12</v>
      </c>
      <c r="D49" s="50">
        <v>9</v>
      </c>
      <c r="E49" s="50">
        <v>6</v>
      </c>
      <c r="F49" s="51">
        <v>3</v>
      </c>
    </row>
    <row r="50" spans="1:6" ht="29">
      <c r="A50" s="48" t="s">
        <v>92</v>
      </c>
      <c r="B50" s="32">
        <v>2</v>
      </c>
      <c r="C50" s="50">
        <v>8</v>
      </c>
      <c r="D50" s="50">
        <v>6</v>
      </c>
      <c r="E50" s="51">
        <v>4</v>
      </c>
      <c r="F50" s="51">
        <v>2</v>
      </c>
    </row>
    <row r="51" spans="1:6" ht="29">
      <c r="A51" s="48" t="s">
        <v>93</v>
      </c>
      <c r="B51" s="32">
        <v>1</v>
      </c>
      <c r="C51" s="51">
        <v>4</v>
      </c>
      <c r="D51" s="51">
        <v>3</v>
      </c>
      <c r="E51" s="51">
        <v>2</v>
      </c>
      <c r="F51" s="51">
        <v>1</v>
      </c>
    </row>
    <row r="52" spans="1:6">
      <c r="B52" s="52" t="s">
        <v>98</v>
      </c>
      <c r="C52" t="s">
        <v>94</v>
      </c>
    </row>
    <row r="53" spans="1:6">
      <c r="B53" s="53" t="s">
        <v>142</v>
      </c>
      <c r="C53" t="s">
        <v>95</v>
      </c>
    </row>
    <row r="54" spans="1:6">
      <c r="B54" s="54" t="s">
        <v>141</v>
      </c>
      <c r="C54" t="s">
        <v>96</v>
      </c>
    </row>
  </sheetData>
  <mergeCells count="3">
    <mergeCell ref="A44:A45"/>
    <mergeCell ref="B44:B45"/>
    <mergeCell ref="C44:F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58"/>
  <sheetViews>
    <sheetView tabSelected="1" topLeftCell="A4" zoomScale="85" zoomScaleNormal="85" workbookViewId="0">
      <pane xSplit="2" ySplit="2" topLeftCell="C24" activePane="bottomRight" state="frozen"/>
      <selection activeCell="A4" sqref="A4"/>
      <selection pane="topRight" activeCell="C4" sqref="C4"/>
      <selection pane="bottomLeft" activeCell="A6" sqref="A6"/>
      <selection pane="bottomRight" activeCell="G48" sqref="G48:H49"/>
    </sheetView>
  </sheetViews>
  <sheetFormatPr defaultColWidth="8.81640625" defaultRowHeight="14.5"/>
  <cols>
    <col min="1" max="1" width="3.453125" customWidth="1"/>
    <col min="2" max="2" width="25.453125" style="19" customWidth="1"/>
    <col min="3" max="3" width="16.36328125" style="8" customWidth="1"/>
    <col min="4" max="4" width="13" customWidth="1"/>
    <col min="5" max="6" width="12.81640625" customWidth="1"/>
    <col min="7" max="7" width="10.453125" customWidth="1"/>
    <col min="8" max="8" width="10.6328125" customWidth="1"/>
    <col min="9" max="9" width="10.1796875" style="10" customWidth="1"/>
    <col min="10" max="10" width="14.36328125" customWidth="1"/>
    <col min="11" max="11" width="12.6328125" customWidth="1"/>
    <col min="12" max="12" width="9.36328125" customWidth="1"/>
    <col min="13" max="13" width="9" customWidth="1"/>
    <col min="14" max="14" width="10.1796875" customWidth="1"/>
    <col min="15" max="15" width="8.453125" customWidth="1"/>
    <col min="16" max="16" width="10.36328125" customWidth="1"/>
    <col min="17" max="17" width="10" customWidth="1"/>
    <col min="18" max="18" width="8.36328125" customWidth="1"/>
    <col min="19" max="19" width="9.6328125" customWidth="1"/>
    <col min="20" max="20" width="10.453125" customWidth="1"/>
    <col min="21" max="21" width="8.1796875" customWidth="1"/>
    <col min="22" max="23" width="9.1796875" customWidth="1"/>
    <col min="24" max="26" width="8.1796875" customWidth="1"/>
    <col min="27" max="27" width="8.453125" customWidth="1"/>
    <col min="28" max="28" width="8.6328125" customWidth="1"/>
    <col min="29" max="29" width="8.453125" customWidth="1"/>
    <col min="30" max="30" width="8.36328125" customWidth="1"/>
    <col min="31" max="31" width="10.6328125" style="126" customWidth="1"/>
    <col min="32" max="32" width="8.453125" customWidth="1"/>
    <col min="33" max="33" width="9.1796875" customWidth="1"/>
    <col min="34" max="34" width="8.453125" customWidth="1"/>
    <col min="35" max="35" width="9.1796875" customWidth="1"/>
    <col min="36" max="37" width="8.453125" customWidth="1"/>
    <col min="38" max="38" width="9.453125" customWidth="1"/>
    <col min="39" max="39" width="9.1796875" customWidth="1"/>
    <col min="40" max="40" width="12.453125" customWidth="1"/>
    <col min="41" max="41" width="9.1796875" customWidth="1"/>
    <col min="42" max="42" width="11.1796875" style="126" customWidth="1"/>
    <col min="43" max="44" width="13.1796875" style="126" customWidth="1"/>
    <col min="45" max="45" width="12.453125" customWidth="1"/>
    <col min="46" max="46" width="13" customWidth="1"/>
    <col min="47" max="47" width="12" customWidth="1"/>
    <col min="48" max="48" width="10.81640625" customWidth="1"/>
  </cols>
  <sheetData>
    <row r="1" spans="1:48" hidden="1">
      <c r="B1" s="19" t="s">
        <v>0</v>
      </c>
    </row>
    <row r="2" spans="1:48" s="9" customFormat="1" hidden="1">
      <c r="B2" s="16" t="s">
        <v>1</v>
      </c>
      <c r="C2" s="1" t="s">
        <v>2</v>
      </c>
      <c r="D2" s="1" t="s">
        <v>3</v>
      </c>
      <c r="E2" s="1" t="s">
        <v>4</v>
      </c>
      <c r="F2" s="117"/>
      <c r="G2" s="1" t="s">
        <v>5</v>
      </c>
      <c r="H2" s="29"/>
      <c r="I2" s="11"/>
      <c r="J2" s="1" t="s">
        <v>6</v>
      </c>
      <c r="K2" s="1" t="s">
        <v>7</v>
      </c>
      <c r="L2" s="29"/>
      <c r="M2" s="29"/>
      <c r="N2" s="29"/>
      <c r="O2" s="1" t="s">
        <v>8</v>
      </c>
      <c r="P2" s="29"/>
      <c r="Q2" s="29"/>
      <c r="R2" s="1" t="s">
        <v>9</v>
      </c>
      <c r="S2" s="33"/>
      <c r="T2" s="33"/>
      <c r="U2" s="1" t="s">
        <v>10</v>
      </c>
      <c r="V2" s="33"/>
      <c r="W2" s="33"/>
      <c r="X2" s="1" t="s">
        <v>11</v>
      </c>
      <c r="Y2" s="33"/>
      <c r="Z2" s="33"/>
      <c r="AA2" s="1" t="s">
        <v>12</v>
      </c>
      <c r="AB2" s="33"/>
      <c r="AC2" s="33"/>
      <c r="AD2" s="1" t="s">
        <v>13</v>
      </c>
      <c r="AE2" s="36"/>
      <c r="AF2" s="36"/>
      <c r="AP2" s="129"/>
      <c r="AQ2" s="129"/>
      <c r="AR2" s="129"/>
      <c r="AS2" s="33"/>
      <c r="AT2" s="1" t="s">
        <v>14</v>
      </c>
    </row>
    <row r="3" spans="1:48" s="9" customFormat="1" hidden="1">
      <c r="B3" s="17"/>
      <c r="C3" s="168" t="s">
        <v>15</v>
      </c>
      <c r="D3" s="168"/>
      <c r="E3" s="168"/>
      <c r="F3" s="119"/>
      <c r="G3" s="168" t="s">
        <v>16</v>
      </c>
      <c r="H3" s="168"/>
      <c r="I3" s="168"/>
      <c r="J3" s="168"/>
      <c r="K3" s="168"/>
      <c r="L3" s="31"/>
      <c r="M3" s="31"/>
      <c r="N3" s="31"/>
      <c r="O3" s="169" t="s">
        <v>17</v>
      </c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36"/>
      <c r="AF3" s="36"/>
      <c r="AP3" s="129"/>
      <c r="AQ3" s="129"/>
      <c r="AR3" s="129"/>
      <c r="AS3" s="35"/>
      <c r="AT3" s="20"/>
    </row>
    <row r="4" spans="1:48" s="21" customFormat="1" ht="18.5">
      <c r="A4" s="177" t="s">
        <v>135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</row>
    <row r="5" spans="1:48" s="21" customFormat="1" ht="15" customHeight="1">
      <c r="A5" s="169" t="s">
        <v>18</v>
      </c>
      <c r="B5" s="178"/>
      <c r="C5" s="164" t="s">
        <v>15</v>
      </c>
      <c r="D5" s="165"/>
      <c r="E5" s="165"/>
      <c r="F5" s="166"/>
      <c r="G5" s="164" t="s">
        <v>16</v>
      </c>
      <c r="H5" s="165"/>
      <c r="I5" s="165"/>
      <c r="J5" s="165"/>
      <c r="K5" s="165"/>
      <c r="L5" s="166"/>
      <c r="M5" s="169" t="s">
        <v>50</v>
      </c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8"/>
      <c r="AF5" s="169" t="s">
        <v>48</v>
      </c>
      <c r="AG5" s="170"/>
      <c r="AH5" s="170"/>
      <c r="AI5" s="170"/>
      <c r="AJ5" s="170"/>
      <c r="AK5" s="170"/>
      <c r="AL5" s="170"/>
      <c r="AM5" s="170"/>
      <c r="AN5" s="170"/>
      <c r="AO5" s="170"/>
      <c r="AP5" s="178"/>
      <c r="AQ5" s="160" t="s">
        <v>157</v>
      </c>
      <c r="AR5" s="190" t="s">
        <v>17</v>
      </c>
      <c r="AS5" s="191"/>
      <c r="AT5" s="181" t="s">
        <v>111</v>
      </c>
      <c r="AU5" s="182" t="s">
        <v>38</v>
      </c>
      <c r="AV5" s="181" t="s">
        <v>39</v>
      </c>
    </row>
    <row r="6" spans="1:48" s="4" customFormat="1" ht="59.25" customHeight="1">
      <c r="A6" s="179"/>
      <c r="B6" s="180"/>
      <c r="C6" s="5" t="s">
        <v>19</v>
      </c>
      <c r="D6" s="2" t="s">
        <v>20</v>
      </c>
      <c r="E6" s="2" t="s">
        <v>21</v>
      </c>
      <c r="F6" s="118" t="s">
        <v>143</v>
      </c>
      <c r="G6" s="2" t="s">
        <v>22</v>
      </c>
      <c r="H6" s="30" t="s">
        <v>49</v>
      </c>
      <c r="I6" s="12" t="s">
        <v>30</v>
      </c>
      <c r="J6" s="2" t="s">
        <v>47</v>
      </c>
      <c r="K6" s="2" t="s">
        <v>129</v>
      </c>
      <c r="L6" s="40" t="s">
        <v>57</v>
      </c>
      <c r="M6" s="174" t="s">
        <v>42</v>
      </c>
      <c r="N6" s="175"/>
      <c r="O6" s="176"/>
      <c r="P6" s="174" t="s">
        <v>27</v>
      </c>
      <c r="Q6" s="175"/>
      <c r="R6" s="176"/>
      <c r="S6" s="174" t="s">
        <v>23</v>
      </c>
      <c r="T6" s="175"/>
      <c r="U6" s="176"/>
      <c r="V6" s="174" t="s">
        <v>24</v>
      </c>
      <c r="W6" s="175"/>
      <c r="X6" s="176"/>
      <c r="Y6" s="174" t="s">
        <v>25</v>
      </c>
      <c r="Z6" s="175"/>
      <c r="AA6" s="176"/>
      <c r="AB6" s="174" t="s">
        <v>26</v>
      </c>
      <c r="AC6" s="175"/>
      <c r="AD6" s="176"/>
      <c r="AE6" s="128" t="s">
        <v>159</v>
      </c>
      <c r="AF6" s="174" t="s">
        <v>113</v>
      </c>
      <c r="AG6" s="176"/>
      <c r="AH6" s="174" t="s">
        <v>114</v>
      </c>
      <c r="AI6" s="176"/>
      <c r="AJ6" s="174" t="s">
        <v>115</v>
      </c>
      <c r="AK6" s="176"/>
      <c r="AL6" s="174" t="s">
        <v>117</v>
      </c>
      <c r="AM6" s="176"/>
      <c r="AN6" s="174" t="s">
        <v>116</v>
      </c>
      <c r="AO6" s="176"/>
      <c r="AP6" s="128" t="s">
        <v>161</v>
      </c>
      <c r="AQ6" s="161"/>
      <c r="AR6" s="128" t="s">
        <v>163</v>
      </c>
      <c r="AS6" s="128" t="s">
        <v>165</v>
      </c>
      <c r="AT6" s="181"/>
      <c r="AU6" s="182"/>
      <c r="AV6" s="181"/>
    </row>
    <row r="7" spans="1:48" s="26" customFormat="1" ht="112.5" customHeight="1">
      <c r="A7" s="22"/>
      <c r="B7" s="23"/>
      <c r="C7" s="24" t="s">
        <v>46</v>
      </c>
      <c r="D7" s="25" t="s">
        <v>44</v>
      </c>
      <c r="E7" s="25" t="s">
        <v>45</v>
      </c>
      <c r="F7" s="25" t="s">
        <v>153</v>
      </c>
      <c r="G7" s="25" t="s">
        <v>52</v>
      </c>
      <c r="H7" s="25" t="s">
        <v>53</v>
      </c>
      <c r="I7" s="25" t="s">
        <v>40</v>
      </c>
      <c r="J7" s="25" t="s">
        <v>41</v>
      </c>
      <c r="K7" s="25" t="s">
        <v>130</v>
      </c>
      <c r="L7" s="25" t="s">
        <v>57</v>
      </c>
      <c r="M7" s="25" t="s">
        <v>105</v>
      </c>
      <c r="N7" s="25" t="s">
        <v>56</v>
      </c>
      <c r="O7" s="25" t="s">
        <v>51</v>
      </c>
      <c r="P7" s="25" t="s">
        <v>106</v>
      </c>
      <c r="Q7" s="25" t="s">
        <v>103</v>
      </c>
      <c r="R7" s="25" t="s">
        <v>51</v>
      </c>
      <c r="S7" s="25" t="s">
        <v>107</v>
      </c>
      <c r="T7" s="25" t="s">
        <v>104</v>
      </c>
      <c r="U7" s="25" t="s">
        <v>51</v>
      </c>
      <c r="V7" s="25" t="s">
        <v>108</v>
      </c>
      <c r="W7" s="25" t="s">
        <v>104</v>
      </c>
      <c r="X7" s="25" t="s">
        <v>51</v>
      </c>
      <c r="Y7" s="25" t="s">
        <v>109</v>
      </c>
      <c r="Z7" s="25" t="s">
        <v>103</v>
      </c>
      <c r="AA7" s="25" t="s">
        <v>51</v>
      </c>
      <c r="AB7" s="25" t="s">
        <v>110</v>
      </c>
      <c r="AC7" s="25" t="s">
        <v>104</v>
      </c>
      <c r="AD7" s="25" t="s">
        <v>51</v>
      </c>
      <c r="AE7" s="130" t="s">
        <v>160</v>
      </c>
      <c r="AF7" s="25" t="s">
        <v>118</v>
      </c>
      <c r="AG7" s="25" t="s">
        <v>60</v>
      </c>
      <c r="AH7" s="25" t="s">
        <v>119</v>
      </c>
      <c r="AI7" s="25" t="s">
        <v>60</v>
      </c>
      <c r="AJ7" s="25" t="s">
        <v>120</v>
      </c>
      <c r="AK7" s="25" t="s">
        <v>60</v>
      </c>
      <c r="AL7" s="25" t="s">
        <v>121</v>
      </c>
      <c r="AM7" s="25" t="s">
        <v>60</v>
      </c>
      <c r="AN7" s="25" t="s">
        <v>122</v>
      </c>
      <c r="AO7" s="25" t="s">
        <v>60</v>
      </c>
      <c r="AP7" s="130" t="s">
        <v>162</v>
      </c>
      <c r="AQ7" s="130" t="s">
        <v>158</v>
      </c>
      <c r="AR7" s="130" t="s">
        <v>164</v>
      </c>
      <c r="AS7" s="25" t="s">
        <v>174</v>
      </c>
      <c r="AT7" s="25" t="s">
        <v>175</v>
      </c>
      <c r="AU7" s="25" t="s">
        <v>43</v>
      </c>
      <c r="AV7" s="25" t="s">
        <v>134</v>
      </c>
    </row>
    <row r="8" spans="1:48" s="6" customFormat="1" ht="18" customHeight="1">
      <c r="A8" s="183">
        <v>1</v>
      </c>
      <c r="B8" s="171" t="s">
        <v>176</v>
      </c>
      <c r="C8" s="7" t="s">
        <v>29</v>
      </c>
      <c r="D8" s="41">
        <v>3</v>
      </c>
      <c r="E8" s="3" t="s">
        <v>37</v>
      </c>
      <c r="F8" s="41">
        <v>0.33</v>
      </c>
      <c r="G8" s="3">
        <v>884</v>
      </c>
      <c r="H8" s="39">
        <v>186</v>
      </c>
      <c r="I8" s="13"/>
      <c r="J8" s="3"/>
      <c r="K8" s="27">
        <f t="shared" ref="K8:K16" si="0">J8/G8</f>
        <v>0</v>
      </c>
      <c r="L8" s="59">
        <f t="shared" ref="L8:L16" si="1">IF(K8=0,0,(IF(K8&lt;=0.05,1,(IF(K8&lt;=0.1,2,(IF(K8&lt;0.2,3,4)))))))</f>
        <v>0</v>
      </c>
      <c r="M8" s="74"/>
      <c r="N8" s="27" t="e">
        <f t="shared" ref="N8:N49" si="2">M8/$I8</f>
        <v>#DIV/0!</v>
      </c>
      <c r="O8" s="66" t="e">
        <f>IF(N8=0,1,(IF(N8&lt;=0.05,1,(IF(N8&lt;=0.1,2,(IF(N8&lt;0.2,3,4)))))))</f>
        <v>#DIV/0!</v>
      </c>
      <c r="P8" s="75"/>
      <c r="Q8" s="27" t="e">
        <f t="shared" ref="Q8:Q49" si="3">P8/$I8</f>
        <v>#DIV/0!</v>
      </c>
      <c r="R8" s="66" t="e">
        <f>IF(Q8=0,1,(IF(Q8&lt;=0.05,1,(IF(Q8&lt;=0.1,2,(IF(Q8&lt;0.2,3,4)))))))</f>
        <v>#DIV/0!</v>
      </c>
      <c r="S8" s="96"/>
      <c r="T8" s="76" t="e">
        <f>S8/$J8</f>
        <v>#DIV/0!</v>
      </c>
      <c r="U8" s="66" t="e">
        <f>IF(T8=0,1,(IF(T8&lt;=0.05,1,(IF(T8&lt;=0.1,2,(IF(T8&lt;0.2,3,4)))))))</f>
        <v>#DIV/0!</v>
      </c>
      <c r="V8" s="96">
        <v>1</v>
      </c>
      <c r="W8" s="76" t="e">
        <f>V8/$J8</f>
        <v>#DIV/0!</v>
      </c>
      <c r="X8" s="66" t="e">
        <f>IF(W8=0,1,(IF(W8&lt;=0.05,1,(IF(W8&lt;=0.1,2,(IF(W8&lt;0.2,3,4)))))))</f>
        <v>#DIV/0!</v>
      </c>
      <c r="Y8" s="75"/>
      <c r="Z8" s="27" t="e">
        <f t="shared" ref="Z8:Z49" si="4">Y8/$I8</f>
        <v>#DIV/0!</v>
      </c>
      <c r="AA8" s="66" t="e">
        <f>IF(Z8=0,1,(IF(Z8&lt;=0.05,1,(IF(Z8&lt;=0.1,2,(IF(Z8&lt;0.2,3,4)))))))</f>
        <v>#DIV/0!</v>
      </c>
      <c r="AB8" s="96"/>
      <c r="AC8" s="76" t="e">
        <f t="shared" ref="AC8:AC16" si="5">AB8/$J8</f>
        <v>#DIV/0!</v>
      </c>
      <c r="AD8" s="66" t="e">
        <f>IF(AC8=0,1,(IF(AC8&lt;=0.05,1,(IF(AC8&lt;=0.1,2,(IF(AC8&lt;0.2,3,4)))))))</f>
        <v>#DIV/0!</v>
      </c>
      <c r="AE8" s="131" t="e">
        <f>ROUNDUP((AVERAGE(AD8,AA8,X8,U8,R8,O8)),0)</f>
        <v>#DIV/0!</v>
      </c>
      <c r="AF8" s="76">
        <v>0.125</v>
      </c>
      <c r="AG8" s="132">
        <f>IF(AF8=0,1,(IF(AF8&lt;=0.05,1,(IF(AF8&lt;=0.1,2,(IF(AF8&lt;0.2,3,4)))))))</f>
        <v>3</v>
      </c>
      <c r="AH8" s="87">
        <v>0.15</v>
      </c>
      <c r="AI8" s="132">
        <f>IF(AH8=0,1,(IF(AH8&lt;=0.05,1,(IF(AH8&lt;=0.1,2,(IF(AH8&lt;0.2,3,4)))))))</f>
        <v>3</v>
      </c>
      <c r="AJ8" s="87">
        <v>0.14000000000000001</v>
      </c>
      <c r="AK8" s="132">
        <f>IF(AJ8=0,1,(IF(AJ8&lt;=0.05,1,(IF(AJ8&lt;=0.1,2,(IF(AJ8&lt;0.2,3,4)))))))</f>
        <v>3</v>
      </c>
      <c r="AL8" s="87">
        <v>0.22</v>
      </c>
      <c r="AM8" s="132">
        <f>IF(AL8=0,1,(IF(AL8&lt;=0.05,1,(IF(AL8&lt;=0.1,2,(IF(AL8&lt;0.2,3,4)))))))</f>
        <v>4</v>
      </c>
      <c r="AN8" s="86" t="s">
        <v>123</v>
      </c>
      <c r="AO8" s="81">
        <f>(IF(AN8="very high",4,(IF(AN8="high",3,(IF(AN8="moderate",2,(IF(AN8="low",1))))))))</f>
        <v>1</v>
      </c>
      <c r="AP8" s="137">
        <f>ROUNDDOWN((AVERAGE(AG8,AI8,AK8,AM8,AO8)),0)</f>
        <v>2</v>
      </c>
      <c r="AQ8" s="140">
        <f>F8*L8</f>
        <v>0</v>
      </c>
      <c r="AR8" s="78" t="e">
        <f>AE8/AP8</f>
        <v>#DIV/0!</v>
      </c>
      <c r="AS8" s="157" t="e">
        <f>IF(AR8&lt;=0.5,0.25,(IF(AR8&lt;=1,0.5,(IF(AR8&lt;=2,0.75,(IF(AR8&lt;=4,1,1)))))))</f>
        <v>#DIV/0!</v>
      </c>
      <c r="AT8" s="97" t="e">
        <f>ROUNDUP((AQ8*AS8),0)</f>
        <v>#DIV/0!</v>
      </c>
      <c r="AU8" s="98" t="e">
        <f t="shared" ref="AU8:AU16" si="6">AT8*D8</f>
        <v>#DIV/0!</v>
      </c>
      <c r="AV8" s="38" t="e">
        <f>IF(AU8=0,"none",(IF(AU8&lt;5,"low",(IF(AU8&lt;=12,"moderate","high")))))</f>
        <v>#DIV/0!</v>
      </c>
    </row>
    <row r="9" spans="1:48" s="6" customFormat="1" ht="19.5" customHeight="1">
      <c r="A9" s="183"/>
      <c r="B9" s="172"/>
      <c r="C9" s="7" t="s">
        <v>31</v>
      </c>
      <c r="D9" s="41">
        <v>4</v>
      </c>
      <c r="E9" s="3" t="s">
        <v>37</v>
      </c>
      <c r="F9" s="41">
        <v>0.66</v>
      </c>
      <c r="G9" s="3">
        <v>884</v>
      </c>
      <c r="H9" s="39">
        <v>186</v>
      </c>
      <c r="I9" s="13"/>
      <c r="J9" s="3"/>
      <c r="K9" s="27">
        <f t="shared" si="0"/>
        <v>0</v>
      </c>
      <c r="L9" s="59">
        <f t="shared" si="1"/>
        <v>0</v>
      </c>
      <c r="M9" s="74"/>
      <c r="N9" s="27" t="e">
        <f t="shared" si="2"/>
        <v>#DIV/0!</v>
      </c>
      <c r="O9" s="66" t="e">
        <f t="shared" ref="O9:O16" si="7">IF(N9=0,1,(IF(N9&lt;=0.05,1,(IF(N9&lt;=0.1,2,(IF(N9&lt;0.2,3,4)))))))</f>
        <v>#DIV/0!</v>
      </c>
      <c r="P9" s="75"/>
      <c r="Q9" s="27" t="e">
        <f t="shared" si="3"/>
        <v>#DIV/0!</v>
      </c>
      <c r="R9" s="66" t="e">
        <f t="shared" ref="R9:R16" si="8">IF(Q9=0,1,(IF(Q9&lt;=0.05,1,(IF(Q9&lt;=0.1,2,(IF(Q9&lt;0.2,3,4)))))))</f>
        <v>#DIV/0!</v>
      </c>
      <c r="S9" s="96"/>
      <c r="T9" s="76" t="e">
        <f t="shared" ref="T9:T16" si="9">S9/$J9</f>
        <v>#DIV/0!</v>
      </c>
      <c r="U9" s="66" t="e">
        <f t="shared" ref="U9:U16" si="10">IF(T9=0,1,(IF(T9&lt;=0.05,1,(IF(T9&lt;=0.1,2,(IF(T9&lt;0.2,3,4)))))))</f>
        <v>#DIV/0!</v>
      </c>
      <c r="V9" s="96">
        <v>3</v>
      </c>
      <c r="W9" s="76" t="e">
        <f t="shared" ref="W9:W16" si="11">V9/$J9</f>
        <v>#DIV/0!</v>
      </c>
      <c r="X9" s="66" t="e">
        <f t="shared" ref="X9:X16" si="12">IF(W9=0,1,(IF(W9&lt;=0.05,1,(IF(W9&lt;=0.1,2,(IF(W9&lt;0.2,3,4)))))))</f>
        <v>#DIV/0!</v>
      </c>
      <c r="Y9" s="75"/>
      <c r="Z9" s="27" t="e">
        <f t="shared" si="4"/>
        <v>#DIV/0!</v>
      </c>
      <c r="AA9" s="66" t="e">
        <f t="shared" ref="AA9:AA16" si="13">IF(Z9=0,1,(IF(Z9&lt;=0.05,1,(IF(Z9&lt;=0.1,2,(IF(Z9&lt;0.2,3,4)))))))</f>
        <v>#DIV/0!</v>
      </c>
      <c r="AB9" s="96"/>
      <c r="AC9" s="76" t="e">
        <f t="shared" si="5"/>
        <v>#DIV/0!</v>
      </c>
      <c r="AD9" s="66" t="e">
        <f t="shared" ref="AD9:AD16" si="14">IF(AC9=0,1,(IF(AC9&lt;=0.05,1,(IF(AC9&lt;=0.1,2,(IF(AC9&lt;0.2,3,4)))))))</f>
        <v>#DIV/0!</v>
      </c>
      <c r="AE9" s="131" t="e">
        <f t="shared" ref="AE9:AE16" si="15">ROUNDUP((AVERAGE(AD9,AA9,X9,U9,R9,O9)),0)</f>
        <v>#DIV/0!</v>
      </c>
      <c r="AF9" s="76">
        <v>0.2</v>
      </c>
      <c r="AG9" s="132">
        <f t="shared" ref="AG9:AG16" si="16">IF(AF9=0,1,(IF(AF9&lt;=0.05,1,(IF(AF9&lt;=0.1,2,(IF(AF9&lt;0.2,3,4)))))))</f>
        <v>4</v>
      </c>
      <c r="AH9" s="87">
        <v>0.12</v>
      </c>
      <c r="AI9" s="132">
        <f t="shared" ref="AI9:AI16" si="17">IF(AH9=0,1,(IF(AH9&lt;=0.05,1,(IF(AH9&lt;=0.1,2,(IF(AH9&lt;0.2,3,4)))))))</f>
        <v>3</v>
      </c>
      <c r="AJ9" s="87">
        <v>0.13</v>
      </c>
      <c r="AK9" s="132">
        <f t="shared" ref="AK9:AK16" si="18">IF(AJ9=0,1,(IF(AJ9&lt;=0.05,1,(IF(AJ9&lt;=0.1,2,(IF(AJ9&lt;0.2,3,4)))))))</f>
        <v>3</v>
      </c>
      <c r="AL9" s="87">
        <v>0.15</v>
      </c>
      <c r="AM9" s="132">
        <f t="shared" ref="AM9:AM16" si="19">IF(AL9=0,1,(IF(AL9&lt;=0.05,1,(IF(AL9&lt;=0.1,2,(IF(AL9&lt;0.2,3,4)))))))</f>
        <v>3</v>
      </c>
      <c r="AN9" s="86" t="s">
        <v>126</v>
      </c>
      <c r="AO9" s="132">
        <f t="shared" ref="AO9:AO16" si="20">(IF(AN9="very high",4,(IF(AN9="high",3,(IF(AN9="moderate",2,(IF(AN9="low",1))))))))</f>
        <v>2</v>
      </c>
      <c r="AP9" s="137">
        <f t="shared" ref="AP9:AP16" si="21">ROUNDDOWN((AVERAGE(AG9,AI9,AK9,AM9,AO9)),0)</f>
        <v>3</v>
      </c>
      <c r="AQ9" s="140">
        <f t="shared" ref="AQ9:AQ16" si="22">F9*L9</f>
        <v>0</v>
      </c>
      <c r="AR9" s="78" t="e">
        <f t="shared" ref="AR9:AR16" si="23">AE9/AP9</f>
        <v>#DIV/0!</v>
      </c>
      <c r="AS9" s="157" t="e">
        <f t="shared" ref="AS9:AS16" si="24">IF(AR9&lt;=0.5,0.25,(IF(AR9&lt;=1,0.5,(IF(AR9&lt;=2,0.75,(IF(AR9&lt;=4,1,1)))))))</f>
        <v>#DIV/0!</v>
      </c>
      <c r="AT9" s="133" t="e">
        <f t="shared" ref="AT9:AT16" si="25">ROUNDUP((AQ9*AS9),0)</f>
        <v>#DIV/0!</v>
      </c>
      <c r="AU9" s="98" t="e">
        <f t="shared" si="6"/>
        <v>#DIV/0!</v>
      </c>
      <c r="AV9" s="112" t="e">
        <f t="shared" ref="AV9:AV16" si="26">IF(AU9=0,"none",(IF(AU9&lt;5,"low",(IF(AU9&lt;=12,"moderate","high")))))</f>
        <v>#DIV/0!</v>
      </c>
    </row>
    <row r="10" spans="1:48" s="6" customFormat="1" ht="17.25" customHeight="1">
      <c r="A10" s="183"/>
      <c r="B10" s="173"/>
      <c r="C10" s="7" t="s">
        <v>32</v>
      </c>
      <c r="D10" s="41">
        <v>5</v>
      </c>
      <c r="E10" s="3" t="s">
        <v>37</v>
      </c>
      <c r="F10" s="41">
        <v>1</v>
      </c>
      <c r="G10" s="3">
        <v>884</v>
      </c>
      <c r="H10" s="39">
        <v>186</v>
      </c>
      <c r="I10" s="13"/>
      <c r="J10" s="3"/>
      <c r="K10" s="27">
        <f t="shared" si="0"/>
        <v>0</v>
      </c>
      <c r="L10" s="59">
        <f>IF(K10=0,0,(IF(K10&lt;=0.05,1,(IF(K10&lt;=0.1,2,(IF(K10&lt;0.2,3,4)))))))</f>
        <v>0</v>
      </c>
      <c r="M10" s="74"/>
      <c r="N10" s="27" t="e">
        <f t="shared" si="2"/>
        <v>#DIV/0!</v>
      </c>
      <c r="O10" s="66" t="e">
        <f t="shared" si="7"/>
        <v>#DIV/0!</v>
      </c>
      <c r="P10" s="75"/>
      <c r="Q10" s="27" t="e">
        <f t="shared" si="3"/>
        <v>#DIV/0!</v>
      </c>
      <c r="R10" s="66" t="e">
        <f t="shared" si="8"/>
        <v>#DIV/0!</v>
      </c>
      <c r="S10" s="96"/>
      <c r="T10" s="76" t="e">
        <f t="shared" si="9"/>
        <v>#DIV/0!</v>
      </c>
      <c r="U10" s="66" t="e">
        <f t="shared" si="10"/>
        <v>#DIV/0!</v>
      </c>
      <c r="V10" s="96">
        <v>10</v>
      </c>
      <c r="W10" s="76" t="e">
        <f t="shared" si="11"/>
        <v>#DIV/0!</v>
      </c>
      <c r="X10" s="66" t="e">
        <f t="shared" si="12"/>
        <v>#DIV/0!</v>
      </c>
      <c r="Y10" s="75"/>
      <c r="Z10" s="27" t="e">
        <f t="shared" si="4"/>
        <v>#DIV/0!</v>
      </c>
      <c r="AA10" s="66" t="e">
        <f t="shared" si="13"/>
        <v>#DIV/0!</v>
      </c>
      <c r="AB10" s="96"/>
      <c r="AC10" s="76" t="e">
        <f t="shared" si="5"/>
        <v>#DIV/0!</v>
      </c>
      <c r="AD10" s="66" t="e">
        <f t="shared" si="14"/>
        <v>#DIV/0!</v>
      </c>
      <c r="AE10" s="131" t="e">
        <f t="shared" si="15"/>
        <v>#DIV/0!</v>
      </c>
      <c r="AF10" s="76">
        <v>1.7094017094017096E-2</v>
      </c>
      <c r="AG10" s="132">
        <f t="shared" si="16"/>
        <v>1</v>
      </c>
      <c r="AH10" s="87">
        <v>0.11</v>
      </c>
      <c r="AI10" s="132">
        <f t="shared" si="17"/>
        <v>3</v>
      </c>
      <c r="AJ10" s="87">
        <v>0.125</v>
      </c>
      <c r="AK10" s="132">
        <f t="shared" si="18"/>
        <v>3</v>
      </c>
      <c r="AL10" s="87">
        <v>0.23</v>
      </c>
      <c r="AM10" s="132">
        <f t="shared" si="19"/>
        <v>4</v>
      </c>
      <c r="AN10" s="86" t="s">
        <v>127</v>
      </c>
      <c r="AO10" s="132">
        <f t="shared" si="20"/>
        <v>3</v>
      </c>
      <c r="AP10" s="137">
        <f t="shared" si="21"/>
        <v>2</v>
      </c>
      <c r="AQ10" s="140">
        <f t="shared" si="22"/>
        <v>0</v>
      </c>
      <c r="AR10" s="78" t="e">
        <f t="shared" si="23"/>
        <v>#DIV/0!</v>
      </c>
      <c r="AS10" s="157" t="e">
        <f t="shared" si="24"/>
        <v>#DIV/0!</v>
      </c>
      <c r="AT10" s="133" t="e">
        <f t="shared" si="25"/>
        <v>#DIV/0!</v>
      </c>
      <c r="AU10" s="98" t="e">
        <f t="shared" si="6"/>
        <v>#DIV/0!</v>
      </c>
      <c r="AV10" s="112" t="e">
        <f t="shared" si="26"/>
        <v>#DIV/0!</v>
      </c>
    </row>
    <row r="11" spans="1:48" s="6" customFormat="1" ht="18" customHeight="1">
      <c r="A11" s="183">
        <v>2</v>
      </c>
      <c r="B11" s="171" t="s">
        <v>177</v>
      </c>
      <c r="C11" s="7" t="s">
        <v>34</v>
      </c>
      <c r="D11" s="41">
        <v>3</v>
      </c>
      <c r="E11" s="3" t="s">
        <v>37</v>
      </c>
      <c r="F11" s="41">
        <v>0.33</v>
      </c>
      <c r="G11" s="3">
        <v>720</v>
      </c>
      <c r="H11" s="39">
        <v>181</v>
      </c>
      <c r="I11" s="13"/>
      <c r="J11" s="3"/>
      <c r="K11" s="27">
        <f t="shared" si="0"/>
        <v>0</v>
      </c>
      <c r="L11" s="59">
        <f t="shared" si="1"/>
        <v>0</v>
      </c>
      <c r="M11" s="74"/>
      <c r="N11" s="27" t="e">
        <f t="shared" si="2"/>
        <v>#DIV/0!</v>
      </c>
      <c r="O11" s="66" t="e">
        <f t="shared" si="7"/>
        <v>#DIV/0!</v>
      </c>
      <c r="P11" s="75"/>
      <c r="Q11" s="27" t="e">
        <f t="shared" si="3"/>
        <v>#DIV/0!</v>
      </c>
      <c r="R11" s="66" t="e">
        <f t="shared" si="8"/>
        <v>#DIV/0!</v>
      </c>
      <c r="S11" s="96"/>
      <c r="T11" s="76" t="e">
        <f t="shared" si="9"/>
        <v>#DIV/0!</v>
      </c>
      <c r="U11" s="66" t="e">
        <f t="shared" si="10"/>
        <v>#DIV/0!</v>
      </c>
      <c r="V11" s="96">
        <v>5</v>
      </c>
      <c r="W11" s="76" t="e">
        <f t="shared" si="11"/>
        <v>#DIV/0!</v>
      </c>
      <c r="X11" s="66" t="e">
        <f t="shared" si="12"/>
        <v>#DIV/0!</v>
      </c>
      <c r="Y11" s="75"/>
      <c r="Z11" s="27" t="e">
        <f t="shared" si="4"/>
        <v>#DIV/0!</v>
      </c>
      <c r="AA11" s="66" t="e">
        <f t="shared" si="13"/>
        <v>#DIV/0!</v>
      </c>
      <c r="AB11" s="96"/>
      <c r="AC11" s="76" t="e">
        <f t="shared" si="5"/>
        <v>#DIV/0!</v>
      </c>
      <c r="AD11" s="66" t="e">
        <f t="shared" si="14"/>
        <v>#DIV/0!</v>
      </c>
      <c r="AE11" s="131" t="e">
        <f t="shared" si="15"/>
        <v>#DIV/0!</v>
      </c>
      <c r="AF11" s="76">
        <v>0.1111111111111111</v>
      </c>
      <c r="AG11" s="132">
        <f t="shared" si="16"/>
        <v>3</v>
      </c>
      <c r="AH11" s="87">
        <v>0.1</v>
      </c>
      <c r="AI11" s="132">
        <f t="shared" si="17"/>
        <v>2</v>
      </c>
      <c r="AJ11" s="87">
        <v>0.15</v>
      </c>
      <c r="AK11" s="132">
        <f t="shared" si="18"/>
        <v>3</v>
      </c>
      <c r="AL11" s="87">
        <v>0.18</v>
      </c>
      <c r="AM11" s="132">
        <f t="shared" si="19"/>
        <v>3</v>
      </c>
      <c r="AN11" s="86" t="s">
        <v>128</v>
      </c>
      <c r="AO11" s="132">
        <f t="shared" si="20"/>
        <v>4</v>
      </c>
      <c r="AP11" s="137">
        <f t="shared" si="21"/>
        <v>3</v>
      </c>
      <c r="AQ11" s="140">
        <f t="shared" si="22"/>
        <v>0</v>
      </c>
      <c r="AR11" s="78" t="e">
        <f t="shared" si="23"/>
        <v>#DIV/0!</v>
      </c>
      <c r="AS11" s="157" t="e">
        <f t="shared" si="24"/>
        <v>#DIV/0!</v>
      </c>
      <c r="AT11" s="133" t="e">
        <f t="shared" si="25"/>
        <v>#DIV/0!</v>
      </c>
      <c r="AU11" s="98" t="e">
        <f t="shared" si="6"/>
        <v>#DIV/0!</v>
      </c>
      <c r="AV11" s="112" t="e">
        <f t="shared" si="26"/>
        <v>#DIV/0!</v>
      </c>
    </row>
    <row r="12" spans="1:48">
      <c r="A12" s="183"/>
      <c r="B12" s="172"/>
      <c r="C12" s="7" t="s">
        <v>31</v>
      </c>
      <c r="D12" s="41">
        <v>4</v>
      </c>
      <c r="E12" s="3" t="s">
        <v>37</v>
      </c>
      <c r="F12" s="41">
        <v>0.66</v>
      </c>
      <c r="G12" s="3">
        <v>720</v>
      </c>
      <c r="H12" s="39">
        <v>181</v>
      </c>
      <c r="I12" s="13"/>
      <c r="J12" s="14"/>
      <c r="K12" s="27">
        <f t="shared" si="0"/>
        <v>0</v>
      </c>
      <c r="L12" s="59">
        <f t="shared" si="1"/>
        <v>0</v>
      </c>
      <c r="M12" s="74"/>
      <c r="N12" s="27" t="e">
        <f t="shared" si="2"/>
        <v>#DIV/0!</v>
      </c>
      <c r="O12" s="66" t="e">
        <f t="shared" si="7"/>
        <v>#DIV/0!</v>
      </c>
      <c r="P12" s="75"/>
      <c r="Q12" s="27" t="e">
        <f t="shared" si="3"/>
        <v>#DIV/0!</v>
      </c>
      <c r="R12" s="66" t="e">
        <f t="shared" si="8"/>
        <v>#DIV/0!</v>
      </c>
      <c r="S12" s="96"/>
      <c r="T12" s="76" t="e">
        <f t="shared" si="9"/>
        <v>#DIV/0!</v>
      </c>
      <c r="U12" s="66" t="e">
        <f t="shared" si="10"/>
        <v>#DIV/0!</v>
      </c>
      <c r="V12" s="96">
        <v>4</v>
      </c>
      <c r="W12" s="76" t="e">
        <f t="shared" si="11"/>
        <v>#DIV/0!</v>
      </c>
      <c r="X12" s="66" t="e">
        <f t="shared" si="12"/>
        <v>#DIV/0!</v>
      </c>
      <c r="Y12" s="75"/>
      <c r="Z12" s="27" t="e">
        <f t="shared" si="4"/>
        <v>#DIV/0!</v>
      </c>
      <c r="AA12" s="66" t="e">
        <f t="shared" si="13"/>
        <v>#DIV/0!</v>
      </c>
      <c r="AB12" s="96"/>
      <c r="AC12" s="76" t="e">
        <f t="shared" si="5"/>
        <v>#DIV/0!</v>
      </c>
      <c r="AD12" s="66" t="e">
        <f t="shared" si="14"/>
        <v>#DIV/0!</v>
      </c>
      <c r="AE12" s="131" t="e">
        <f t="shared" si="15"/>
        <v>#DIV/0!</v>
      </c>
      <c r="AF12" s="76">
        <v>1.2658227848101266E-2</v>
      </c>
      <c r="AG12" s="132">
        <f t="shared" si="16"/>
        <v>1</v>
      </c>
      <c r="AH12" s="87">
        <v>7.0000000000000007E-2</v>
      </c>
      <c r="AI12" s="132">
        <f t="shared" si="17"/>
        <v>2</v>
      </c>
      <c r="AJ12" s="87">
        <v>0.11</v>
      </c>
      <c r="AK12" s="132">
        <f t="shared" si="18"/>
        <v>3</v>
      </c>
      <c r="AL12" s="87">
        <v>0.19</v>
      </c>
      <c r="AM12" s="132">
        <f t="shared" si="19"/>
        <v>3</v>
      </c>
      <c r="AN12" s="86" t="s">
        <v>127</v>
      </c>
      <c r="AO12" s="132">
        <f t="shared" si="20"/>
        <v>3</v>
      </c>
      <c r="AP12" s="137">
        <f t="shared" si="21"/>
        <v>2</v>
      </c>
      <c r="AQ12" s="140">
        <f t="shared" si="22"/>
        <v>0</v>
      </c>
      <c r="AR12" s="78" t="e">
        <f t="shared" si="23"/>
        <v>#DIV/0!</v>
      </c>
      <c r="AS12" s="157" t="e">
        <f t="shared" si="24"/>
        <v>#DIV/0!</v>
      </c>
      <c r="AT12" s="133" t="e">
        <f t="shared" si="25"/>
        <v>#DIV/0!</v>
      </c>
      <c r="AU12" s="98" t="e">
        <f t="shared" si="6"/>
        <v>#DIV/0!</v>
      </c>
      <c r="AV12" s="112" t="e">
        <f t="shared" si="26"/>
        <v>#DIV/0!</v>
      </c>
    </row>
    <row r="13" spans="1:48">
      <c r="A13" s="183"/>
      <c r="B13" s="173"/>
      <c r="C13" s="7" t="s">
        <v>32</v>
      </c>
      <c r="D13" s="41">
        <v>5</v>
      </c>
      <c r="E13" s="3" t="s">
        <v>37</v>
      </c>
      <c r="F13" s="41">
        <v>1</v>
      </c>
      <c r="G13" s="3">
        <v>720</v>
      </c>
      <c r="H13" s="39">
        <v>181</v>
      </c>
      <c r="I13" s="13"/>
      <c r="J13" s="14"/>
      <c r="K13" s="27">
        <f t="shared" si="0"/>
        <v>0</v>
      </c>
      <c r="L13" s="59">
        <f t="shared" si="1"/>
        <v>0</v>
      </c>
      <c r="M13" s="74"/>
      <c r="N13" s="27" t="e">
        <f t="shared" si="2"/>
        <v>#DIV/0!</v>
      </c>
      <c r="O13" s="66" t="e">
        <f t="shared" si="7"/>
        <v>#DIV/0!</v>
      </c>
      <c r="P13" s="75"/>
      <c r="Q13" s="27" t="e">
        <f t="shared" si="3"/>
        <v>#DIV/0!</v>
      </c>
      <c r="R13" s="66" t="e">
        <f t="shared" si="8"/>
        <v>#DIV/0!</v>
      </c>
      <c r="S13" s="96"/>
      <c r="T13" s="76" t="e">
        <f t="shared" si="9"/>
        <v>#DIV/0!</v>
      </c>
      <c r="U13" s="66" t="e">
        <f t="shared" si="10"/>
        <v>#DIV/0!</v>
      </c>
      <c r="V13" s="96">
        <v>10</v>
      </c>
      <c r="W13" s="76" t="e">
        <f t="shared" si="11"/>
        <v>#DIV/0!</v>
      </c>
      <c r="X13" s="66" t="e">
        <f t="shared" si="12"/>
        <v>#DIV/0!</v>
      </c>
      <c r="Y13" s="75"/>
      <c r="Z13" s="27" t="e">
        <f t="shared" si="4"/>
        <v>#DIV/0!</v>
      </c>
      <c r="AA13" s="66" t="e">
        <f t="shared" si="13"/>
        <v>#DIV/0!</v>
      </c>
      <c r="AB13" s="96"/>
      <c r="AC13" s="76" t="e">
        <f t="shared" si="5"/>
        <v>#DIV/0!</v>
      </c>
      <c r="AD13" s="66" t="e">
        <f t="shared" si="14"/>
        <v>#DIV/0!</v>
      </c>
      <c r="AE13" s="131" t="e">
        <f t="shared" si="15"/>
        <v>#DIV/0!</v>
      </c>
      <c r="AF13" s="76">
        <v>8.4210526315789472E-2</v>
      </c>
      <c r="AG13" s="132">
        <f t="shared" si="16"/>
        <v>2</v>
      </c>
      <c r="AH13" s="87">
        <v>0.89</v>
      </c>
      <c r="AI13" s="132">
        <f t="shared" si="17"/>
        <v>4</v>
      </c>
      <c r="AJ13" s="87">
        <v>0.1</v>
      </c>
      <c r="AK13" s="132">
        <f t="shared" si="18"/>
        <v>2</v>
      </c>
      <c r="AL13" s="87">
        <v>0.21</v>
      </c>
      <c r="AM13" s="132">
        <f t="shared" si="19"/>
        <v>4</v>
      </c>
      <c r="AN13" s="86" t="s">
        <v>128</v>
      </c>
      <c r="AO13" s="132">
        <f t="shared" si="20"/>
        <v>4</v>
      </c>
      <c r="AP13" s="137">
        <f t="shared" si="21"/>
        <v>3</v>
      </c>
      <c r="AQ13" s="140">
        <f t="shared" si="22"/>
        <v>0</v>
      </c>
      <c r="AR13" s="78" t="e">
        <f t="shared" si="23"/>
        <v>#DIV/0!</v>
      </c>
      <c r="AS13" s="157" t="e">
        <f t="shared" si="24"/>
        <v>#DIV/0!</v>
      </c>
      <c r="AT13" s="133" t="e">
        <f t="shared" si="25"/>
        <v>#DIV/0!</v>
      </c>
      <c r="AU13" s="98" t="e">
        <f t="shared" si="6"/>
        <v>#DIV/0!</v>
      </c>
      <c r="AV13" s="112" t="e">
        <f t="shared" si="26"/>
        <v>#DIV/0!</v>
      </c>
    </row>
    <row r="14" spans="1:48">
      <c r="A14" s="183">
        <v>3</v>
      </c>
      <c r="B14" s="171" t="s">
        <v>178</v>
      </c>
      <c r="C14" s="7" t="s">
        <v>34</v>
      </c>
      <c r="D14" s="41">
        <v>3</v>
      </c>
      <c r="E14" s="3" t="s">
        <v>37</v>
      </c>
      <c r="F14" s="41">
        <v>0.33</v>
      </c>
      <c r="G14" s="14">
        <v>865</v>
      </c>
      <c r="H14" s="39">
        <v>187</v>
      </c>
      <c r="I14" s="15"/>
      <c r="J14" s="14"/>
      <c r="K14" s="27">
        <f t="shared" si="0"/>
        <v>0</v>
      </c>
      <c r="L14" s="59">
        <f t="shared" si="1"/>
        <v>0</v>
      </c>
      <c r="M14" s="74"/>
      <c r="N14" s="27" t="e">
        <f t="shared" si="2"/>
        <v>#DIV/0!</v>
      </c>
      <c r="O14" s="66" t="e">
        <f t="shared" si="7"/>
        <v>#DIV/0!</v>
      </c>
      <c r="P14" s="75"/>
      <c r="Q14" s="27" t="e">
        <f t="shared" si="3"/>
        <v>#DIV/0!</v>
      </c>
      <c r="R14" s="66" t="e">
        <f t="shared" si="8"/>
        <v>#DIV/0!</v>
      </c>
      <c r="S14" s="96"/>
      <c r="T14" s="76" t="e">
        <f t="shared" si="9"/>
        <v>#DIV/0!</v>
      </c>
      <c r="U14" s="66" t="e">
        <f t="shared" si="10"/>
        <v>#DIV/0!</v>
      </c>
      <c r="V14" s="96">
        <v>15</v>
      </c>
      <c r="W14" s="76" t="e">
        <f t="shared" si="11"/>
        <v>#DIV/0!</v>
      </c>
      <c r="X14" s="66" t="e">
        <f t="shared" si="12"/>
        <v>#DIV/0!</v>
      </c>
      <c r="Y14" s="75"/>
      <c r="Z14" s="27" t="e">
        <f t="shared" si="4"/>
        <v>#DIV/0!</v>
      </c>
      <c r="AA14" s="66" t="e">
        <f t="shared" si="13"/>
        <v>#DIV/0!</v>
      </c>
      <c r="AB14" s="96"/>
      <c r="AC14" s="76" t="e">
        <f t="shared" si="5"/>
        <v>#DIV/0!</v>
      </c>
      <c r="AD14" s="66" t="e">
        <f t="shared" si="14"/>
        <v>#DIV/0!</v>
      </c>
      <c r="AE14" s="131" t="e">
        <f t="shared" si="15"/>
        <v>#DIV/0!</v>
      </c>
      <c r="AF14" s="76">
        <v>4.3010752688172046E-2</v>
      </c>
      <c r="AG14" s="132">
        <f t="shared" si="16"/>
        <v>1</v>
      </c>
      <c r="AH14" s="87">
        <v>0.05</v>
      </c>
      <c r="AI14" s="132">
        <f t="shared" si="17"/>
        <v>1</v>
      </c>
      <c r="AJ14" s="87">
        <v>0.25</v>
      </c>
      <c r="AK14" s="132">
        <f t="shared" si="18"/>
        <v>4</v>
      </c>
      <c r="AL14" s="87">
        <v>0.22</v>
      </c>
      <c r="AM14" s="132">
        <f t="shared" si="19"/>
        <v>4</v>
      </c>
      <c r="AN14" s="86" t="s">
        <v>126</v>
      </c>
      <c r="AO14" s="132">
        <f t="shared" si="20"/>
        <v>2</v>
      </c>
      <c r="AP14" s="137">
        <f t="shared" si="21"/>
        <v>2</v>
      </c>
      <c r="AQ14" s="140">
        <f t="shared" si="22"/>
        <v>0</v>
      </c>
      <c r="AR14" s="78" t="e">
        <f t="shared" si="23"/>
        <v>#DIV/0!</v>
      </c>
      <c r="AS14" s="157" t="e">
        <f t="shared" si="24"/>
        <v>#DIV/0!</v>
      </c>
      <c r="AT14" s="133" t="e">
        <f t="shared" si="25"/>
        <v>#DIV/0!</v>
      </c>
      <c r="AU14" s="98" t="e">
        <f t="shared" si="6"/>
        <v>#DIV/0!</v>
      </c>
      <c r="AV14" s="112" t="e">
        <f t="shared" si="26"/>
        <v>#DIV/0!</v>
      </c>
    </row>
    <row r="15" spans="1:48">
      <c r="A15" s="183"/>
      <c r="B15" s="172"/>
      <c r="C15" s="7" t="s">
        <v>31</v>
      </c>
      <c r="D15" s="41">
        <v>4</v>
      </c>
      <c r="E15" s="3" t="s">
        <v>37</v>
      </c>
      <c r="F15" s="41">
        <v>0.66</v>
      </c>
      <c r="G15" s="14">
        <v>865</v>
      </c>
      <c r="H15" s="39">
        <v>187</v>
      </c>
      <c r="I15" s="15"/>
      <c r="J15" s="14"/>
      <c r="K15" s="27">
        <f t="shared" si="0"/>
        <v>0</v>
      </c>
      <c r="L15" s="59">
        <f t="shared" si="1"/>
        <v>0</v>
      </c>
      <c r="M15" s="74"/>
      <c r="N15" s="27" t="e">
        <f t="shared" si="2"/>
        <v>#DIV/0!</v>
      </c>
      <c r="O15" s="66" t="e">
        <f t="shared" si="7"/>
        <v>#DIV/0!</v>
      </c>
      <c r="P15" s="75"/>
      <c r="Q15" s="27" t="e">
        <f t="shared" si="3"/>
        <v>#DIV/0!</v>
      </c>
      <c r="R15" s="66" t="e">
        <f t="shared" si="8"/>
        <v>#DIV/0!</v>
      </c>
      <c r="S15" s="96"/>
      <c r="T15" s="76" t="e">
        <f t="shared" si="9"/>
        <v>#DIV/0!</v>
      </c>
      <c r="U15" s="66" t="e">
        <f t="shared" si="10"/>
        <v>#DIV/0!</v>
      </c>
      <c r="V15" s="96">
        <v>1</v>
      </c>
      <c r="W15" s="76" t="e">
        <f t="shared" si="11"/>
        <v>#DIV/0!</v>
      </c>
      <c r="X15" s="66" t="e">
        <f t="shared" si="12"/>
        <v>#DIV/0!</v>
      </c>
      <c r="Y15" s="75"/>
      <c r="Z15" s="27" t="e">
        <f t="shared" si="4"/>
        <v>#DIV/0!</v>
      </c>
      <c r="AA15" s="66" t="e">
        <f t="shared" si="13"/>
        <v>#DIV/0!</v>
      </c>
      <c r="AB15" s="96"/>
      <c r="AC15" s="76" t="e">
        <f t="shared" si="5"/>
        <v>#DIV/0!</v>
      </c>
      <c r="AD15" s="66" t="e">
        <f t="shared" si="14"/>
        <v>#DIV/0!</v>
      </c>
      <c r="AE15" s="131" t="e">
        <f t="shared" si="15"/>
        <v>#DIV/0!</v>
      </c>
      <c r="AF15" s="76">
        <v>1.6129032258064516E-2</v>
      </c>
      <c r="AG15" s="132">
        <f t="shared" si="16"/>
        <v>1</v>
      </c>
      <c r="AH15" s="87">
        <v>0.62</v>
      </c>
      <c r="AI15" s="132">
        <f t="shared" si="17"/>
        <v>4</v>
      </c>
      <c r="AJ15" s="87">
        <v>0.3</v>
      </c>
      <c r="AK15" s="132">
        <f t="shared" si="18"/>
        <v>4</v>
      </c>
      <c r="AL15" s="87">
        <v>0.23</v>
      </c>
      <c r="AM15" s="132">
        <f t="shared" si="19"/>
        <v>4</v>
      </c>
      <c r="AN15" s="86" t="s">
        <v>123</v>
      </c>
      <c r="AO15" s="132">
        <f t="shared" si="20"/>
        <v>1</v>
      </c>
      <c r="AP15" s="137">
        <f t="shared" si="21"/>
        <v>2</v>
      </c>
      <c r="AQ15" s="140">
        <f t="shared" si="22"/>
        <v>0</v>
      </c>
      <c r="AR15" s="78" t="e">
        <f t="shared" si="23"/>
        <v>#DIV/0!</v>
      </c>
      <c r="AS15" s="157" t="e">
        <f t="shared" si="24"/>
        <v>#DIV/0!</v>
      </c>
      <c r="AT15" s="133" t="e">
        <f t="shared" si="25"/>
        <v>#DIV/0!</v>
      </c>
      <c r="AU15" s="98" t="e">
        <f t="shared" si="6"/>
        <v>#DIV/0!</v>
      </c>
      <c r="AV15" s="112" t="e">
        <f t="shared" si="26"/>
        <v>#DIV/0!</v>
      </c>
    </row>
    <row r="16" spans="1:48">
      <c r="A16" s="183"/>
      <c r="B16" s="173"/>
      <c r="C16" s="7" t="s">
        <v>32</v>
      </c>
      <c r="D16" s="41">
        <v>5</v>
      </c>
      <c r="E16" s="3" t="s">
        <v>37</v>
      </c>
      <c r="F16" s="41">
        <v>1</v>
      </c>
      <c r="G16" s="14">
        <v>865</v>
      </c>
      <c r="H16" s="39">
        <v>187</v>
      </c>
      <c r="I16" s="15"/>
      <c r="J16" s="14"/>
      <c r="K16" s="27">
        <f t="shared" si="0"/>
        <v>0</v>
      </c>
      <c r="L16" s="59">
        <f t="shared" si="1"/>
        <v>0</v>
      </c>
      <c r="M16" s="74"/>
      <c r="N16" s="27" t="e">
        <f t="shared" si="2"/>
        <v>#DIV/0!</v>
      </c>
      <c r="O16" s="66" t="e">
        <f t="shared" si="7"/>
        <v>#DIV/0!</v>
      </c>
      <c r="P16" s="75"/>
      <c r="Q16" s="27" t="e">
        <f t="shared" si="3"/>
        <v>#DIV/0!</v>
      </c>
      <c r="R16" s="66" t="e">
        <f t="shared" si="8"/>
        <v>#DIV/0!</v>
      </c>
      <c r="S16" s="96"/>
      <c r="T16" s="76" t="e">
        <f t="shared" si="9"/>
        <v>#DIV/0!</v>
      </c>
      <c r="U16" s="66" t="e">
        <f t="shared" si="10"/>
        <v>#DIV/0!</v>
      </c>
      <c r="V16" s="96">
        <v>20</v>
      </c>
      <c r="W16" s="76" t="e">
        <f t="shared" si="11"/>
        <v>#DIV/0!</v>
      </c>
      <c r="X16" s="66" t="e">
        <f t="shared" si="12"/>
        <v>#DIV/0!</v>
      </c>
      <c r="Y16" s="75"/>
      <c r="Z16" s="27" t="e">
        <f t="shared" si="4"/>
        <v>#DIV/0!</v>
      </c>
      <c r="AA16" s="66" t="e">
        <f t="shared" si="13"/>
        <v>#DIV/0!</v>
      </c>
      <c r="AB16" s="96"/>
      <c r="AC16" s="76" t="e">
        <f t="shared" si="5"/>
        <v>#DIV/0!</v>
      </c>
      <c r="AD16" s="66" t="e">
        <f t="shared" si="14"/>
        <v>#DIV/0!</v>
      </c>
      <c r="AE16" s="131" t="e">
        <f t="shared" si="15"/>
        <v>#DIV/0!</v>
      </c>
      <c r="AF16" s="76">
        <v>4.8309178743961352E-2</v>
      </c>
      <c r="AG16" s="132">
        <f t="shared" si="16"/>
        <v>1</v>
      </c>
      <c r="AH16" s="87">
        <v>0.03</v>
      </c>
      <c r="AI16" s="132">
        <f t="shared" si="17"/>
        <v>1</v>
      </c>
      <c r="AJ16" s="87">
        <v>0.5</v>
      </c>
      <c r="AK16" s="132">
        <f t="shared" si="18"/>
        <v>4</v>
      </c>
      <c r="AL16" s="87">
        <v>0.24</v>
      </c>
      <c r="AM16" s="132">
        <f t="shared" si="19"/>
        <v>4</v>
      </c>
      <c r="AN16" s="86" t="s">
        <v>127</v>
      </c>
      <c r="AO16" s="132">
        <f t="shared" si="20"/>
        <v>3</v>
      </c>
      <c r="AP16" s="137">
        <f t="shared" si="21"/>
        <v>2</v>
      </c>
      <c r="AQ16" s="140">
        <f t="shared" si="22"/>
        <v>0</v>
      </c>
      <c r="AR16" s="78" t="e">
        <f t="shared" si="23"/>
        <v>#DIV/0!</v>
      </c>
      <c r="AS16" s="157" t="e">
        <f t="shared" si="24"/>
        <v>#DIV/0!</v>
      </c>
      <c r="AT16" s="133" t="e">
        <f t="shared" si="25"/>
        <v>#DIV/0!</v>
      </c>
      <c r="AU16" s="98" t="e">
        <f t="shared" si="6"/>
        <v>#DIV/0!</v>
      </c>
      <c r="AV16" s="112" t="e">
        <f t="shared" si="26"/>
        <v>#DIV/0!</v>
      </c>
    </row>
    <row r="17" spans="1:48" s="6" customFormat="1" ht="18" customHeight="1">
      <c r="A17" s="183">
        <v>4</v>
      </c>
      <c r="B17" s="171" t="s">
        <v>179</v>
      </c>
      <c r="C17" s="159" t="s">
        <v>29</v>
      </c>
      <c r="D17" s="41">
        <v>3</v>
      </c>
      <c r="E17" s="3" t="s">
        <v>37</v>
      </c>
      <c r="F17" s="41">
        <v>0.33</v>
      </c>
      <c r="G17" s="3">
        <v>554</v>
      </c>
      <c r="H17" s="39">
        <v>121</v>
      </c>
      <c r="I17" s="13"/>
      <c r="J17" s="3"/>
      <c r="K17" s="27">
        <f t="shared" ref="K17:K49" si="27">J17/G17</f>
        <v>0</v>
      </c>
      <c r="L17" s="59">
        <f t="shared" ref="L17:L19" si="28">IF(K17=0,0,(IF(K17&lt;=0.05,1,(IF(K17&lt;=0.1,2,(IF(K17&lt;0.2,3,4)))))))</f>
        <v>0</v>
      </c>
      <c r="M17" s="74"/>
      <c r="N17" s="27" t="e">
        <f t="shared" si="2"/>
        <v>#DIV/0!</v>
      </c>
      <c r="O17" s="66" t="e">
        <f>IF(N17=0,1,(IF(N17&lt;=0.05,1,(IF(N17&lt;=0.1,2,(IF(N17&lt;0.2,3,4)))))))</f>
        <v>#DIV/0!</v>
      </c>
      <c r="P17" s="75"/>
      <c r="Q17" s="27" t="e">
        <f t="shared" si="3"/>
        <v>#DIV/0!</v>
      </c>
      <c r="R17" s="66" t="e">
        <f>IF(Q17=0,1,(IF(Q17&lt;=0.05,1,(IF(Q17&lt;=0.1,2,(IF(Q17&lt;0.2,3,4)))))))</f>
        <v>#DIV/0!</v>
      </c>
      <c r="S17" s="96"/>
      <c r="T17" s="76" t="e">
        <f>S17/$J17</f>
        <v>#DIV/0!</v>
      </c>
      <c r="U17" s="66" t="e">
        <f>IF(T17=0,1,(IF(T17&lt;=0.05,1,(IF(T17&lt;=0.1,2,(IF(T17&lt;0.2,3,4)))))))</f>
        <v>#DIV/0!</v>
      </c>
      <c r="V17" s="96">
        <v>1</v>
      </c>
      <c r="W17" s="76" t="e">
        <f>V17/$J17</f>
        <v>#DIV/0!</v>
      </c>
      <c r="X17" s="66" t="e">
        <f>IF(W17=0,1,(IF(W17&lt;=0.05,1,(IF(W17&lt;=0.1,2,(IF(W17&lt;0.2,3,4)))))))</f>
        <v>#DIV/0!</v>
      </c>
      <c r="Y17" s="75"/>
      <c r="Z17" s="27" t="e">
        <f t="shared" si="4"/>
        <v>#DIV/0!</v>
      </c>
      <c r="AA17" s="66" t="e">
        <f>IF(Z17=0,1,(IF(Z17&lt;=0.05,1,(IF(Z17&lt;=0.1,2,(IF(Z17&lt;0.2,3,4)))))))</f>
        <v>#DIV/0!</v>
      </c>
      <c r="AB17" s="96"/>
      <c r="AC17" s="76" t="e">
        <f t="shared" ref="AC17:AC49" si="29">AB17/$J17</f>
        <v>#DIV/0!</v>
      </c>
      <c r="AD17" s="66" t="e">
        <f>IF(AC17=0,1,(IF(AC17&lt;=0.05,1,(IF(AC17&lt;=0.1,2,(IF(AC17&lt;0.2,3,4)))))))</f>
        <v>#DIV/0!</v>
      </c>
      <c r="AE17" s="131" t="e">
        <f>ROUNDUP((AVERAGE(AD17,AA17,X17,U17,R17,O17)),0)</f>
        <v>#DIV/0!</v>
      </c>
      <c r="AF17" s="76">
        <v>0.125</v>
      </c>
      <c r="AG17" s="132">
        <f>IF(AF17=0,1,(IF(AF17&lt;=0.05,1,(IF(AF17&lt;=0.1,2,(IF(AF17&lt;0.2,3,4)))))))</f>
        <v>3</v>
      </c>
      <c r="AH17" s="87">
        <v>0.15</v>
      </c>
      <c r="AI17" s="132">
        <f>IF(AH17=0,1,(IF(AH17&lt;=0.05,1,(IF(AH17&lt;=0.1,2,(IF(AH17&lt;0.2,3,4)))))))</f>
        <v>3</v>
      </c>
      <c r="AJ17" s="87">
        <v>0.14000000000000001</v>
      </c>
      <c r="AK17" s="132">
        <f>IF(AJ17=0,1,(IF(AJ17&lt;=0.05,1,(IF(AJ17&lt;=0.1,2,(IF(AJ17&lt;0.2,3,4)))))))</f>
        <v>3</v>
      </c>
      <c r="AL17" s="87">
        <v>0.22</v>
      </c>
      <c r="AM17" s="132">
        <f>IF(AL17=0,1,(IF(AL17&lt;=0.05,1,(IF(AL17&lt;=0.1,2,(IF(AL17&lt;0.2,3,4)))))))</f>
        <v>4</v>
      </c>
      <c r="AN17" s="86" t="s">
        <v>123</v>
      </c>
      <c r="AO17" s="132">
        <f>(IF(AN17="very high",4,(IF(AN17="high",3,(IF(AN17="moderate",2,(IF(AN17="low",1))))))))</f>
        <v>1</v>
      </c>
      <c r="AP17" s="137">
        <f>ROUNDDOWN((AVERAGE(AG17,AI17,AK17,AM17,AO17)),0)</f>
        <v>2</v>
      </c>
      <c r="AQ17" s="140">
        <f>F17*L17</f>
        <v>0</v>
      </c>
      <c r="AR17" s="78" t="e">
        <f>AE17/AP17</f>
        <v>#DIV/0!</v>
      </c>
      <c r="AS17" s="157" t="e">
        <f>IF(AR17&lt;=0.5,0.25,(IF(AR17&lt;=1,0.5,(IF(AR17&lt;=2,0.75,(IF(AR17&lt;=4,1,1)))))))</f>
        <v>#DIV/0!</v>
      </c>
      <c r="AT17" s="133" t="e">
        <f>ROUNDUP((AQ17*AS17),0)</f>
        <v>#DIV/0!</v>
      </c>
      <c r="AU17" s="98" t="e">
        <f t="shared" ref="AU17:AU49" si="30">AT17*D17</f>
        <v>#DIV/0!</v>
      </c>
      <c r="AV17" s="158" t="e">
        <f>IF(AU17=0,"none",(IF(AU17&lt;5,"low",(IF(AU17&lt;=12,"moderate","high")))))</f>
        <v>#DIV/0!</v>
      </c>
    </row>
    <row r="18" spans="1:48" s="6" customFormat="1" ht="19.5" customHeight="1">
      <c r="A18" s="183"/>
      <c r="B18" s="172"/>
      <c r="C18" s="159" t="s">
        <v>31</v>
      </c>
      <c r="D18" s="41">
        <v>4</v>
      </c>
      <c r="E18" s="3" t="s">
        <v>37</v>
      </c>
      <c r="F18" s="41">
        <v>0.66</v>
      </c>
      <c r="G18" s="3">
        <v>554</v>
      </c>
      <c r="H18" s="39">
        <v>121</v>
      </c>
      <c r="I18" s="13"/>
      <c r="J18" s="3"/>
      <c r="K18" s="27">
        <f t="shared" si="27"/>
        <v>0</v>
      </c>
      <c r="L18" s="59">
        <f t="shared" si="28"/>
        <v>0</v>
      </c>
      <c r="M18" s="74"/>
      <c r="N18" s="27" t="e">
        <f t="shared" si="2"/>
        <v>#DIV/0!</v>
      </c>
      <c r="O18" s="66" t="e">
        <f t="shared" ref="O18:O19" si="31">IF(N18=0,1,(IF(N18&lt;=0.05,1,(IF(N18&lt;=0.1,2,(IF(N18&lt;0.2,3,4)))))))</f>
        <v>#DIV/0!</v>
      </c>
      <c r="P18" s="75"/>
      <c r="Q18" s="27" t="e">
        <f t="shared" si="3"/>
        <v>#DIV/0!</v>
      </c>
      <c r="R18" s="66" t="e">
        <f t="shared" ref="R18:R19" si="32">IF(Q18=0,1,(IF(Q18&lt;=0.05,1,(IF(Q18&lt;=0.1,2,(IF(Q18&lt;0.2,3,4)))))))</f>
        <v>#DIV/0!</v>
      </c>
      <c r="S18" s="96"/>
      <c r="T18" s="76" t="e">
        <f t="shared" ref="T18:T19" si="33">S18/$J18</f>
        <v>#DIV/0!</v>
      </c>
      <c r="U18" s="66" t="e">
        <f t="shared" ref="U18:U19" si="34">IF(T18=0,1,(IF(T18&lt;=0.05,1,(IF(T18&lt;=0.1,2,(IF(T18&lt;0.2,3,4)))))))</f>
        <v>#DIV/0!</v>
      </c>
      <c r="V18" s="96">
        <v>3</v>
      </c>
      <c r="W18" s="76" t="e">
        <f t="shared" ref="W18:W19" si="35">V18/$J18</f>
        <v>#DIV/0!</v>
      </c>
      <c r="X18" s="66" t="e">
        <f t="shared" ref="X18:X19" si="36">IF(W18=0,1,(IF(W18&lt;=0.05,1,(IF(W18&lt;=0.1,2,(IF(W18&lt;0.2,3,4)))))))</f>
        <v>#DIV/0!</v>
      </c>
      <c r="Y18" s="75"/>
      <c r="Z18" s="27" t="e">
        <f t="shared" si="4"/>
        <v>#DIV/0!</v>
      </c>
      <c r="AA18" s="66" t="e">
        <f t="shared" ref="AA18:AA19" si="37">IF(Z18=0,1,(IF(Z18&lt;=0.05,1,(IF(Z18&lt;=0.1,2,(IF(Z18&lt;0.2,3,4)))))))</f>
        <v>#DIV/0!</v>
      </c>
      <c r="AB18" s="96"/>
      <c r="AC18" s="76" t="e">
        <f t="shared" si="29"/>
        <v>#DIV/0!</v>
      </c>
      <c r="AD18" s="66" t="e">
        <f t="shared" ref="AD18:AD19" si="38">IF(AC18=0,1,(IF(AC18&lt;=0.05,1,(IF(AC18&lt;=0.1,2,(IF(AC18&lt;0.2,3,4)))))))</f>
        <v>#DIV/0!</v>
      </c>
      <c r="AE18" s="131" t="e">
        <f t="shared" ref="AE18:AE19" si="39">ROUNDUP((AVERAGE(AD18,AA18,X18,U18,R18,O18)),0)</f>
        <v>#DIV/0!</v>
      </c>
      <c r="AF18" s="76">
        <v>0.2</v>
      </c>
      <c r="AG18" s="132">
        <f t="shared" ref="AG18:AG19" si="40">IF(AF18=0,1,(IF(AF18&lt;=0.05,1,(IF(AF18&lt;=0.1,2,(IF(AF18&lt;0.2,3,4)))))))</f>
        <v>4</v>
      </c>
      <c r="AH18" s="87">
        <v>0.12</v>
      </c>
      <c r="AI18" s="132">
        <f t="shared" ref="AI18:AI19" si="41">IF(AH18=0,1,(IF(AH18&lt;=0.05,1,(IF(AH18&lt;=0.1,2,(IF(AH18&lt;0.2,3,4)))))))</f>
        <v>3</v>
      </c>
      <c r="AJ18" s="87">
        <v>0.13</v>
      </c>
      <c r="AK18" s="132">
        <f t="shared" ref="AK18:AK19" si="42">IF(AJ18=0,1,(IF(AJ18&lt;=0.05,1,(IF(AJ18&lt;=0.1,2,(IF(AJ18&lt;0.2,3,4)))))))</f>
        <v>3</v>
      </c>
      <c r="AL18" s="87">
        <v>0.15</v>
      </c>
      <c r="AM18" s="132">
        <f t="shared" ref="AM18:AM19" si="43">IF(AL18=0,1,(IF(AL18&lt;=0.05,1,(IF(AL18&lt;=0.1,2,(IF(AL18&lt;0.2,3,4)))))))</f>
        <v>3</v>
      </c>
      <c r="AN18" s="86" t="s">
        <v>126</v>
      </c>
      <c r="AO18" s="132">
        <f t="shared" ref="AO18:AO19" si="44">(IF(AN18="very high",4,(IF(AN18="high",3,(IF(AN18="moderate",2,(IF(AN18="low",1))))))))</f>
        <v>2</v>
      </c>
      <c r="AP18" s="137">
        <f t="shared" ref="AP18:AP19" si="45">ROUNDDOWN((AVERAGE(AG18,AI18,AK18,AM18,AO18)),0)</f>
        <v>3</v>
      </c>
      <c r="AQ18" s="140">
        <f t="shared" ref="AQ18:AQ19" si="46">F18*L18</f>
        <v>0</v>
      </c>
      <c r="AR18" s="78" t="e">
        <f t="shared" ref="AR18:AR19" si="47">AE18/AP18</f>
        <v>#DIV/0!</v>
      </c>
      <c r="AS18" s="157" t="e">
        <f t="shared" ref="AS18:AS19" si="48">IF(AR18&lt;=0.5,0.25,(IF(AR18&lt;=1,0.5,(IF(AR18&lt;=2,0.75,(IF(AR18&lt;=4,1,1)))))))</f>
        <v>#DIV/0!</v>
      </c>
      <c r="AT18" s="133" t="e">
        <f t="shared" ref="AT18:AT19" si="49">ROUNDUP((AQ18*AS18),0)</f>
        <v>#DIV/0!</v>
      </c>
      <c r="AU18" s="98" t="e">
        <f t="shared" si="30"/>
        <v>#DIV/0!</v>
      </c>
      <c r="AV18" s="158" t="e">
        <f t="shared" ref="AV18:AV19" si="50">IF(AU18=0,"none",(IF(AU18&lt;5,"low",(IF(AU18&lt;=12,"moderate","high")))))</f>
        <v>#DIV/0!</v>
      </c>
    </row>
    <row r="19" spans="1:48" s="6" customFormat="1" ht="17.25" customHeight="1">
      <c r="A19" s="183"/>
      <c r="B19" s="173"/>
      <c r="C19" s="159" t="s">
        <v>32</v>
      </c>
      <c r="D19" s="41">
        <v>5</v>
      </c>
      <c r="E19" s="3" t="s">
        <v>37</v>
      </c>
      <c r="F19" s="41">
        <v>1</v>
      </c>
      <c r="G19" s="3">
        <v>554</v>
      </c>
      <c r="H19" s="39">
        <v>121</v>
      </c>
      <c r="I19" s="13"/>
      <c r="J19" s="3"/>
      <c r="K19" s="27">
        <f t="shared" si="27"/>
        <v>0</v>
      </c>
      <c r="L19" s="59">
        <f>IF(K19=0,0,(IF(K19&lt;=0.05,1,(IF(K19&lt;=0.1,2,(IF(K19&lt;0.2,3,4)))))))</f>
        <v>0</v>
      </c>
      <c r="M19" s="74"/>
      <c r="N19" s="27" t="e">
        <f t="shared" si="2"/>
        <v>#DIV/0!</v>
      </c>
      <c r="O19" s="66" t="e">
        <f t="shared" si="31"/>
        <v>#DIV/0!</v>
      </c>
      <c r="P19" s="75"/>
      <c r="Q19" s="27" t="e">
        <f t="shared" si="3"/>
        <v>#DIV/0!</v>
      </c>
      <c r="R19" s="66" t="e">
        <f t="shared" si="32"/>
        <v>#DIV/0!</v>
      </c>
      <c r="S19" s="96"/>
      <c r="T19" s="76" t="e">
        <f t="shared" si="33"/>
        <v>#DIV/0!</v>
      </c>
      <c r="U19" s="66" t="e">
        <f t="shared" si="34"/>
        <v>#DIV/0!</v>
      </c>
      <c r="V19" s="96">
        <v>10</v>
      </c>
      <c r="W19" s="76" t="e">
        <f t="shared" si="35"/>
        <v>#DIV/0!</v>
      </c>
      <c r="X19" s="66" t="e">
        <f t="shared" si="36"/>
        <v>#DIV/0!</v>
      </c>
      <c r="Y19" s="75"/>
      <c r="Z19" s="27" t="e">
        <f t="shared" si="4"/>
        <v>#DIV/0!</v>
      </c>
      <c r="AA19" s="66" t="e">
        <f t="shared" si="37"/>
        <v>#DIV/0!</v>
      </c>
      <c r="AB19" s="96"/>
      <c r="AC19" s="76" t="e">
        <f t="shared" si="29"/>
        <v>#DIV/0!</v>
      </c>
      <c r="AD19" s="66" t="e">
        <f t="shared" si="38"/>
        <v>#DIV/0!</v>
      </c>
      <c r="AE19" s="131" t="e">
        <f t="shared" si="39"/>
        <v>#DIV/0!</v>
      </c>
      <c r="AF19" s="76">
        <v>1.7094017094017096E-2</v>
      </c>
      <c r="AG19" s="132">
        <f t="shared" si="40"/>
        <v>1</v>
      </c>
      <c r="AH19" s="87">
        <v>0.11</v>
      </c>
      <c r="AI19" s="132">
        <f t="shared" si="41"/>
        <v>3</v>
      </c>
      <c r="AJ19" s="87">
        <v>0.125</v>
      </c>
      <c r="AK19" s="132">
        <f t="shared" si="42"/>
        <v>3</v>
      </c>
      <c r="AL19" s="87">
        <v>0.23</v>
      </c>
      <c r="AM19" s="132">
        <f t="shared" si="43"/>
        <v>4</v>
      </c>
      <c r="AN19" s="86" t="s">
        <v>127</v>
      </c>
      <c r="AO19" s="132">
        <f t="shared" si="44"/>
        <v>3</v>
      </c>
      <c r="AP19" s="137">
        <f t="shared" si="45"/>
        <v>2</v>
      </c>
      <c r="AQ19" s="140">
        <f t="shared" si="46"/>
        <v>0</v>
      </c>
      <c r="AR19" s="78" t="e">
        <f t="shared" si="47"/>
        <v>#DIV/0!</v>
      </c>
      <c r="AS19" s="157" t="e">
        <f t="shared" si="48"/>
        <v>#DIV/0!</v>
      </c>
      <c r="AT19" s="133" t="e">
        <f t="shared" si="49"/>
        <v>#DIV/0!</v>
      </c>
      <c r="AU19" s="98" t="e">
        <f t="shared" si="30"/>
        <v>#DIV/0!</v>
      </c>
      <c r="AV19" s="158" t="e">
        <f t="shared" si="50"/>
        <v>#DIV/0!</v>
      </c>
    </row>
    <row r="20" spans="1:48" s="6" customFormat="1" ht="18" customHeight="1">
      <c r="A20" s="183">
        <v>5</v>
      </c>
      <c r="B20" s="171" t="s">
        <v>180</v>
      </c>
      <c r="C20" s="159" t="s">
        <v>29</v>
      </c>
      <c r="D20" s="41">
        <v>3</v>
      </c>
      <c r="E20" s="3" t="s">
        <v>37</v>
      </c>
      <c r="F20" s="41">
        <v>0.33</v>
      </c>
      <c r="G20" s="3">
        <v>175</v>
      </c>
      <c r="H20" s="39">
        <v>41</v>
      </c>
      <c r="I20" s="13"/>
      <c r="J20" s="3"/>
      <c r="K20" s="27">
        <f t="shared" si="27"/>
        <v>0</v>
      </c>
      <c r="L20" s="59">
        <f t="shared" ref="L20:L22" si="51">IF(K20=0,0,(IF(K20&lt;=0.05,1,(IF(K20&lt;=0.1,2,(IF(K20&lt;0.2,3,4)))))))</f>
        <v>0</v>
      </c>
      <c r="M20" s="74"/>
      <c r="N20" s="27" t="e">
        <f t="shared" si="2"/>
        <v>#DIV/0!</v>
      </c>
      <c r="O20" s="66" t="e">
        <f>IF(N20=0,1,(IF(N20&lt;=0.05,1,(IF(N20&lt;=0.1,2,(IF(N20&lt;0.2,3,4)))))))</f>
        <v>#DIV/0!</v>
      </c>
      <c r="P20" s="75"/>
      <c r="Q20" s="27" t="e">
        <f t="shared" si="3"/>
        <v>#DIV/0!</v>
      </c>
      <c r="R20" s="66" t="e">
        <f>IF(Q20=0,1,(IF(Q20&lt;=0.05,1,(IF(Q20&lt;=0.1,2,(IF(Q20&lt;0.2,3,4)))))))</f>
        <v>#DIV/0!</v>
      </c>
      <c r="S20" s="96"/>
      <c r="T20" s="76" t="e">
        <f>S20/$J20</f>
        <v>#DIV/0!</v>
      </c>
      <c r="U20" s="66" t="e">
        <f>IF(T20=0,1,(IF(T20&lt;=0.05,1,(IF(T20&lt;=0.1,2,(IF(T20&lt;0.2,3,4)))))))</f>
        <v>#DIV/0!</v>
      </c>
      <c r="V20" s="96">
        <v>1</v>
      </c>
      <c r="W20" s="76" t="e">
        <f>V20/$J20</f>
        <v>#DIV/0!</v>
      </c>
      <c r="X20" s="66" t="e">
        <f>IF(W20=0,1,(IF(W20&lt;=0.05,1,(IF(W20&lt;=0.1,2,(IF(W20&lt;0.2,3,4)))))))</f>
        <v>#DIV/0!</v>
      </c>
      <c r="Y20" s="75"/>
      <c r="Z20" s="27" t="e">
        <f t="shared" si="4"/>
        <v>#DIV/0!</v>
      </c>
      <c r="AA20" s="66" t="e">
        <f>IF(Z20=0,1,(IF(Z20&lt;=0.05,1,(IF(Z20&lt;=0.1,2,(IF(Z20&lt;0.2,3,4)))))))</f>
        <v>#DIV/0!</v>
      </c>
      <c r="AB20" s="96"/>
      <c r="AC20" s="76" t="e">
        <f t="shared" si="29"/>
        <v>#DIV/0!</v>
      </c>
      <c r="AD20" s="66" t="e">
        <f>IF(AC20=0,1,(IF(AC20&lt;=0.05,1,(IF(AC20&lt;=0.1,2,(IF(AC20&lt;0.2,3,4)))))))</f>
        <v>#DIV/0!</v>
      </c>
      <c r="AE20" s="131" t="e">
        <f>ROUNDUP((AVERAGE(AD20,AA20,X20,U20,R20,O20)),0)</f>
        <v>#DIV/0!</v>
      </c>
      <c r="AF20" s="76">
        <v>0.125</v>
      </c>
      <c r="AG20" s="132">
        <f>IF(AF20=0,1,(IF(AF20&lt;=0.05,1,(IF(AF20&lt;=0.1,2,(IF(AF20&lt;0.2,3,4)))))))</f>
        <v>3</v>
      </c>
      <c r="AH20" s="87">
        <v>0.15</v>
      </c>
      <c r="AI20" s="132">
        <f>IF(AH20=0,1,(IF(AH20&lt;=0.05,1,(IF(AH20&lt;=0.1,2,(IF(AH20&lt;0.2,3,4)))))))</f>
        <v>3</v>
      </c>
      <c r="AJ20" s="87">
        <v>0.14000000000000001</v>
      </c>
      <c r="AK20" s="132">
        <f>IF(AJ20=0,1,(IF(AJ20&lt;=0.05,1,(IF(AJ20&lt;=0.1,2,(IF(AJ20&lt;0.2,3,4)))))))</f>
        <v>3</v>
      </c>
      <c r="AL20" s="87">
        <v>0.22</v>
      </c>
      <c r="AM20" s="132">
        <f>IF(AL20=0,1,(IF(AL20&lt;=0.05,1,(IF(AL20&lt;=0.1,2,(IF(AL20&lt;0.2,3,4)))))))</f>
        <v>4</v>
      </c>
      <c r="AN20" s="86" t="s">
        <v>123</v>
      </c>
      <c r="AO20" s="132">
        <f>(IF(AN20="very high",4,(IF(AN20="high",3,(IF(AN20="moderate",2,(IF(AN20="low",1))))))))</f>
        <v>1</v>
      </c>
      <c r="AP20" s="137">
        <f>ROUNDDOWN((AVERAGE(AG20,AI20,AK20,AM20,AO20)),0)</f>
        <v>2</v>
      </c>
      <c r="AQ20" s="140">
        <f>F20*L20</f>
        <v>0</v>
      </c>
      <c r="AR20" s="78" t="e">
        <f>AE20/AP20</f>
        <v>#DIV/0!</v>
      </c>
      <c r="AS20" s="157" t="e">
        <f>IF(AR20&lt;=0.5,0.25,(IF(AR20&lt;=1,0.5,(IF(AR20&lt;=2,0.75,(IF(AR20&lt;=4,1,1)))))))</f>
        <v>#DIV/0!</v>
      </c>
      <c r="AT20" s="133" t="e">
        <f>ROUNDUP((AQ20*AS20),0)</f>
        <v>#DIV/0!</v>
      </c>
      <c r="AU20" s="98" t="e">
        <f t="shared" si="30"/>
        <v>#DIV/0!</v>
      </c>
      <c r="AV20" s="158" t="e">
        <f>IF(AU20=0,"none",(IF(AU20&lt;5,"low",(IF(AU20&lt;=12,"moderate","high")))))</f>
        <v>#DIV/0!</v>
      </c>
    </row>
    <row r="21" spans="1:48" s="6" customFormat="1" ht="19.5" customHeight="1">
      <c r="A21" s="183"/>
      <c r="B21" s="172"/>
      <c r="C21" s="159" t="s">
        <v>31</v>
      </c>
      <c r="D21" s="41">
        <v>4</v>
      </c>
      <c r="E21" s="3" t="s">
        <v>37</v>
      </c>
      <c r="F21" s="41">
        <v>0.66</v>
      </c>
      <c r="G21" s="3">
        <v>175</v>
      </c>
      <c r="H21" s="39">
        <v>41</v>
      </c>
      <c r="I21" s="13"/>
      <c r="J21" s="3"/>
      <c r="K21" s="27">
        <f t="shared" si="27"/>
        <v>0</v>
      </c>
      <c r="L21" s="59">
        <f t="shared" si="51"/>
        <v>0</v>
      </c>
      <c r="M21" s="74"/>
      <c r="N21" s="27" t="e">
        <f t="shared" si="2"/>
        <v>#DIV/0!</v>
      </c>
      <c r="O21" s="66" t="e">
        <f t="shared" ref="O21:O22" si="52">IF(N21=0,1,(IF(N21&lt;=0.05,1,(IF(N21&lt;=0.1,2,(IF(N21&lt;0.2,3,4)))))))</f>
        <v>#DIV/0!</v>
      </c>
      <c r="P21" s="75"/>
      <c r="Q21" s="27" t="e">
        <f t="shared" si="3"/>
        <v>#DIV/0!</v>
      </c>
      <c r="R21" s="66" t="e">
        <f t="shared" ref="R21:R22" si="53">IF(Q21=0,1,(IF(Q21&lt;=0.05,1,(IF(Q21&lt;=0.1,2,(IF(Q21&lt;0.2,3,4)))))))</f>
        <v>#DIV/0!</v>
      </c>
      <c r="S21" s="96"/>
      <c r="T21" s="76" t="e">
        <f t="shared" ref="T21:T22" si="54">S21/$J21</f>
        <v>#DIV/0!</v>
      </c>
      <c r="U21" s="66" t="e">
        <f t="shared" ref="U21:U22" si="55">IF(T21=0,1,(IF(T21&lt;=0.05,1,(IF(T21&lt;=0.1,2,(IF(T21&lt;0.2,3,4)))))))</f>
        <v>#DIV/0!</v>
      </c>
      <c r="V21" s="96">
        <v>3</v>
      </c>
      <c r="W21" s="76" t="e">
        <f t="shared" ref="W21:W22" si="56">V21/$J21</f>
        <v>#DIV/0!</v>
      </c>
      <c r="X21" s="66" t="e">
        <f t="shared" ref="X21:X22" si="57">IF(W21=0,1,(IF(W21&lt;=0.05,1,(IF(W21&lt;=0.1,2,(IF(W21&lt;0.2,3,4)))))))</f>
        <v>#DIV/0!</v>
      </c>
      <c r="Y21" s="75"/>
      <c r="Z21" s="27" t="e">
        <f t="shared" si="4"/>
        <v>#DIV/0!</v>
      </c>
      <c r="AA21" s="66" t="e">
        <f t="shared" ref="AA21:AA22" si="58">IF(Z21=0,1,(IF(Z21&lt;=0.05,1,(IF(Z21&lt;=0.1,2,(IF(Z21&lt;0.2,3,4)))))))</f>
        <v>#DIV/0!</v>
      </c>
      <c r="AB21" s="96"/>
      <c r="AC21" s="76" t="e">
        <f t="shared" si="29"/>
        <v>#DIV/0!</v>
      </c>
      <c r="AD21" s="66" t="e">
        <f t="shared" ref="AD21:AD22" si="59">IF(AC21=0,1,(IF(AC21&lt;=0.05,1,(IF(AC21&lt;=0.1,2,(IF(AC21&lt;0.2,3,4)))))))</f>
        <v>#DIV/0!</v>
      </c>
      <c r="AE21" s="131" t="e">
        <f t="shared" ref="AE21:AE22" si="60">ROUNDUP((AVERAGE(AD21,AA21,X21,U21,R21,O21)),0)</f>
        <v>#DIV/0!</v>
      </c>
      <c r="AF21" s="76">
        <v>0.2</v>
      </c>
      <c r="AG21" s="132">
        <f t="shared" ref="AG21:AG22" si="61">IF(AF21=0,1,(IF(AF21&lt;=0.05,1,(IF(AF21&lt;=0.1,2,(IF(AF21&lt;0.2,3,4)))))))</f>
        <v>4</v>
      </c>
      <c r="AH21" s="87">
        <v>0.12</v>
      </c>
      <c r="AI21" s="132">
        <f t="shared" ref="AI21:AI22" si="62">IF(AH21=0,1,(IF(AH21&lt;=0.05,1,(IF(AH21&lt;=0.1,2,(IF(AH21&lt;0.2,3,4)))))))</f>
        <v>3</v>
      </c>
      <c r="AJ21" s="87">
        <v>0.13</v>
      </c>
      <c r="AK21" s="132">
        <f t="shared" ref="AK21:AK22" si="63">IF(AJ21=0,1,(IF(AJ21&lt;=0.05,1,(IF(AJ21&lt;=0.1,2,(IF(AJ21&lt;0.2,3,4)))))))</f>
        <v>3</v>
      </c>
      <c r="AL21" s="87">
        <v>0.15</v>
      </c>
      <c r="AM21" s="132">
        <f t="shared" ref="AM21:AM22" si="64">IF(AL21=0,1,(IF(AL21&lt;=0.05,1,(IF(AL21&lt;=0.1,2,(IF(AL21&lt;0.2,3,4)))))))</f>
        <v>3</v>
      </c>
      <c r="AN21" s="86" t="s">
        <v>126</v>
      </c>
      <c r="AO21" s="132">
        <f t="shared" ref="AO21:AO22" si="65">(IF(AN21="very high",4,(IF(AN21="high",3,(IF(AN21="moderate",2,(IF(AN21="low",1))))))))</f>
        <v>2</v>
      </c>
      <c r="AP21" s="137">
        <f t="shared" ref="AP21:AP22" si="66">ROUNDDOWN((AVERAGE(AG21,AI21,AK21,AM21,AO21)),0)</f>
        <v>3</v>
      </c>
      <c r="AQ21" s="140">
        <f t="shared" ref="AQ21:AQ22" si="67">F21*L21</f>
        <v>0</v>
      </c>
      <c r="AR21" s="78" t="e">
        <f t="shared" ref="AR21:AR22" si="68">AE21/AP21</f>
        <v>#DIV/0!</v>
      </c>
      <c r="AS21" s="157" t="e">
        <f t="shared" ref="AS21:AS22" si="69">IF(AR21&lt;=0.5,0.25,(IF(AR21&lt;=1,0.5,(IF(AR21&lt;=2,0.75,(IF(AR21&lt;=4,1,1)))))))</f>
        <v>#DIV/0!</v>
      </c>
      <c r="AT21" s="133" t="e">
        <f t="shared" ref="AT21:AT22" si="70">ROUNDUP((AQ21*AS21),0)</f>
        <v>#DIV/0!</v>
      </c>
      <c r="AU21" s="98" t="e">
        <f t="shared" si="30"/>
        <v>#DIV/0!</v>
      </c>
      <c r="AV21" s="158" t="e">
        <f t="shared" ref="AV21:AV22" si="71">IF(AU21=0,"none",(IF(AU21&lt;5,"low",(IF(AU21&lt;=12,"moderate","high")))))</f>
        <v>#DIV/0!</v>
      </c>
    </row>
    <row r="22" spans="1:48" s="6" customFormat="1" ht="17.25" customHeight="1">
      <c r="A22" s="183"/>
      <c r="B22" s="173"/>
      <c r="C22" s="159" t="s">
        <v>32</v>
      </c>
      <c r="D22" s="41">
        <v>5</v>
      </c>
      <c r="E22" s="3" t="s">
        <v>37</v>
      </c>
      <c r="F22" s="41">
        <v>1</v>
      </c>
      <c r="G22" s="3">
        <v>175</v>
      </c>
      <c r="H22" s="39">
        <v>41</v>
      </c>
      <c r="I22" s="13"/>
      <c r="J22" s="3"/>
      <c r="K22" s="27">
        <f t="shared" si="27"/>
        <v>0</v>
      </c>
      <c r="L22" s="59">
        <f>IF(K22=0,0,(IF(K22&lt;=0.05,1,(IF(K22&lt;=0.1,2,(IF(K22&lt;0.2,3,4)))))))</f>
        <v>0</v>
      </c>
      <c r="M22" s="74"/>
      <c r="N22" s="27" t="e">
        <f t="shared" si="2"/>
        <v>#DIV/0!</v>
      </c>
      <c r="O22" s="66" t="e">
        <f t="shared" si="52"/>
        <v>#DIV/0!</v>
      </c>
      <c r="P22" s="75"/>
      <c r="Q22" s="27" t="e">
        <f t="shared" si="3"/>
        <v>#DIV/0!</v>
      </c>
      <c r="R22" s="66" t="e">
        <f t="shared" si="53"/>
        <v>#DIV/0!</v>
      </c>
      <c r="S22" s="96"/>
      <c r="T22" s="76" t="e">
        <f t="shared" si="54"/>
        <v>#DIV/0!</v>
      </c>
      <c r="U22" s="66" t="e">
        <f t="shared" si="55"/>
        <v>#DIV/0!</v>
      </c>
      <c r="V22" s="96">
        <v>10</v>
      </c>
      <c r="W22" s="76" t="e">
        <f t="shared" si="56"/>
        <v>#DIV/0!</v>
      </c>
      <c r="X22" s="66" t="e">
        <f t="shared" si="57"/>
        <v>#DIV/0!</v>
      </c>
      <c r="Y22" s="75"/>
      <c r="Z22" s="27" t="e">
        <f t="shared" si="4"/>
        <v>#DIV/0!</v>
      </c>
      <c r="AA22" s="66" t="e">
        <f t="shared" si="58"/>
        <v>#DIV/0!</v>
      </c>
      <c r="AB22" s="96"/>
      <c r="AC22" s="76" t="e">
        <f t="shared" si="29"/>
        <v>#DIV/0!</v>
      </c>
      <c r="AD22" s="66" t="e">
        <f t="shared" si="59"/>
        <v>#DIV/0!</v>
      </c>
      <c r="AE22" s="131" t="e">
        <f t="shared" si="60"/>
        <v>#DIV/0!</v>
      </c>
      <c r="AF22" s="76">
        <v>1.7094017094017096E-2</v>
      </c>
      <c r="AG22" s="132">
        <f t="shared" si="61"/>
        <v>1</v>
      </c>
      <c r="AH22" s="87">
        <v>0.11</v>
      </c>
      <c r="AI22" s="132">
        <f t="shared" si="62"/>
        <v>3</v>
      </c>
      <c r="AJ22" s="87">
        <v>0.125</v>
      </c>
      <c r="AK22" s="132">
        <f t="shared" si="63"/>
        <v>3</v>
      </c>
      <c r="AL22" s="87">
        <v>0.23</v>
      </c>
      <c r="AM22" s="132">
        <f t="shared" si="64"/>
        <v>4</v>
      </c>
      <c r="AN22" s="86" t="s">
        <v>127</v>
      </c>
      <c r="AO22" s="132">
        <f t="shared" si="65"/>
        <v>3</v>
      </c>
      <c r="AP22" s="137">
        <f t="shared" si="66"/>
        <v>2</v>
      </c>
      <c r="AQ22" s="140">
        <f t="shared" si="67"/>
        <v>0</v>
      </c>
      <c r="AR22" s="78" t="e">
        <f t="shared" si="68"/>
        <v>#DIV/0!</v>
      </c>
      <c r="AS22" s="157" t="e">
        <f t="shared" si="69"/>
        <v>#DIV/0!</v>
      </c>
      <c r="AT22" s="133" t="e">
        <f t="shared" si="70"/>
        <v>#DIV/0!</v>
      </c>
      <c r="AU22" s="98" t="e">
        <f t="shared" si="30"/>
        <v>#DIV/0!</v>
      </c>
      <c r="AV22" s="158" t="e">
        <f t="shared" si="71"/>
        <v>#DIV/0!</v>
      </c>
    </row>
    <row r="23" spans="1:48" s="6" customFormat="1" ht="18" customHeight="1">
      <c r="A23" s="183">
        <v>6</v>
      </c>
      <c r="B23" s="171" t="s">
        <v>181</v>
      </c>
      <c r="C23" s="159" t="s">
        <v>29</v>
      </c>
      <c r="D23" s="41">
        <v>3</v>
      </c>
      <c r="E23" s="3" t="s">
        <v>37</v>
      </c>
      <c r="F23" s="41">
        <v>0.33</v>
      </c>
      <c r="G23" s="3">
        <v>150</v>
      </c>
      <c r="H23" s="39">
        <v>37</v>
      </c>
      <c r="I23" s="13"/>
      <c r="J23" s="3"/>
      <c r="K23" s="27">
        <f t="shared" si="27"/>
        <v>0</v>
      </c>
      <c r="L23" s="59">
        <f t="shared" ref="L23:L25" si="72">IF(K23=0,0,(IF(K23&lt;=0.05,1,(IF(K23&lt;=0.1,2,(IF(K23&lt;0.2,3,4)))))))</f>
        <v>0</v>
      </c>
      <c r="M23" s="74"/>
      <c r="N23" s="27" t="e">
        <f t="shared" si="2"/>
        <v>#DIV/0!</v>
      </c>
      <c r="O23" s="66" t="e">
        <f>IF(N23=0,1,(IF(N23&lt;=0.05,1,(IF(N23&lt;=0.1,2,(IF(N23&lt;0.2,3,4)))))))</f>
        <v>#DIV/0!</v>
      </c>
      <c r="P23" s="75"/>
      <c r="Q23" s="27" t="e">
        <f t="shared" si="3"/>
        <v>#DIV/0!</v>
      </c>
      <c r="R23" s="66" t="e">
        <f>IF(Q23=0,1,(IF(Q23&lt;=0.05,1,(IF(Q23&lt;=0.1,2,(IF(Q23&lt;0.2,3,4)))))))</f>
        <v>#DIV/0!</v>
      </c>
      <c r="S23" s="96"/>
      <c r="T23" s="76" t="e">
        <f>S23/$J23</f>
        <v>#DIV/0!</v>
      </c>
      <c r="U23" s="66" t="e">
        <f>IF(T23=0,1,(IF(T23&lt;=0.05,1,(IF(T23&lt;=0.1,2,(IF(T23&lt;0.2,3,4)))))))</f>
        <v>#DIV/0!</v>
      </c>
      <c r="V23" s="96">
        <v>1</v>
      </c>
      <c r="W23" s="76" t="e">
        <f>V23/$J23</f>
        <v>#DIV/0!</v>
      </c>
      <c r="X23" s="66" t="e">
        <f>IF(W23=0,1,(IF(W23&lt;=0.05,1,(IF(W23&lt;=0.1,2,(IF(W23&lt;0.2,3,4)))))))</f>
        <v>#DIV/0!</v>
      </c>
      <c r="Y23" s="75"/>
      <c r="Z23" s="27" t="e">
        <f t="shared" si="4"/>
        <v>#DIV/0!</v>
      </c>
      <c r="AA23" s="66" t="e">
        <f>IF(Z23=0,1,(IF(Z23&lt;=0.05,1,(IF(Z23&lt;=0.1,2,(IF(Z23&lt;0.2,3,4)))))))</f>
        <v>#DIV/0!</v>
      </c>
      <c r="AB23" s="96"/>
      <c r="AC23" s="76" t="e">
        <f t="shared" si="29"/>
        <v>#DIV/0!</v>
      </c>
      <c r="AD23" s="66" t="e">
        <f>IF(AC23=0,1,(IF(AC23&lt;=0.05,1,(IF(AC23&lt;=0.1,2,(IF(AC23&lt;0.2,3,4)))))))</f>
        <v>#DIV/0!</v>
      </c>
      <c r="AE23" s="131" t="e">
        <f>ROUNDUP((AVERAGE(AD23,AA23,X23,U23,R23,O23)),0)</f>
        <v>#DIV/0!</v>
      </c>
      <c r="AF23" s="76">
        <v>0.125</v>
      </c>
      <c r="AG23" s="132">
        <f>IF(AF23=0,1,(IF(AF23&lt;=0.05,1,(IF(AF23&lt;=0.1,2,(IF(AF23&lt;0.2,3,4)))))))</f>
        <v>3</v>
      </c>
      <c r="AH23" s="87">
        <v>0.15</v>
      </c>
      <c r="AI23" s="132">
        <f>IF(AH23=0,1,(IF(AH23&lt;=0.05,1,(IF(AH23&lt;=0.1,2,(IF(AH23&lt;0.2,3,4)))))))</f>
        <v>3</v>
      </c>
      <c r="AJ23" s="87">
        <v>0.14000000000000001</v>
      </c>
      <c r="AK23" s="132">
        <f>IF(AJ23=0,1,(IF(AJ23&lt;=0.05,1,(IF(AJ23&lt;=0.1,2,(IF(AJ23&lt;0.2,3,4)))))))</f>
        <v>3</v>
      </c>
      <c r="AL23" s="87">
        <v>0.22</v>
      </c>
      <c r="AM23" s="132">
        <f>IF(AL23=0,1,(IF(AL23&lt;=0.05,1,(IF(AL23&lt;=0.1,2,(IF(AL23&lt;0.2,3,4)))))))</f>
        <v>4</v>
      </c>
      <c r="AN23" s="86" t="s">
        <v>123</v>
      </c>
      <c r="AO23" s="132">
        <f>(IF(AN23="very high",4,(IF(AN23="high",3,(IF(AN23="moderate",2,(IF(AN23="low",1))))))))</f>
        <v>1</v>
      </c>
      <c r="AP23" s="137">
        <f>ROUNDDOWN((AVERAGE(AG23,AI23,AK23,AM23,AO23)),0)</f>
        <v>2</v>
      </c>
      <c r="AQ23" s="140">
        <f>F23*L23</f>
        <v>0</v>
      </c>
      <c r="AR23" s="78" t="e">
        <f>AE23/AP23</f>
        <v>#DIV/0!</v>
      </c>
      <c r="AS23" s="157" t="e">
        <f>IF(AR23&lt;=0.5,0.25,(IF(AR23&lt;=1,0.5,(IF(AR23&lt;=2,0.75,(IF(AR23&lt;=4,1,1)))))))</f>
        <v>#DIV/0!</v>
      </c>
      <c r="AT23" s="133" t="e">
        <f>ROUNDUP((AQ23*AS23),0)</f>
        <v>#DIV/0!</v>
      </c>
      <c r="AU23" s="98" t="e">
        <f t="shared" si="30"/>
        <v>#DIV/0!</v>
      </c>
      <c r="AV23" s="158" t="e">
        <f>IF(AU23=0,"none",(IF(AU23&lt;5,"low",(IF(AU23&lt;=12,"moderate","high")))))</f>
        <v>#DIV/0!</v>
      </c>
    </row>
    <row r="24" spans="1:48" s="6" customFormat="1" ht="19.5" customHeight="1">
      <c r="A24" s="183"/>
      <c r="B24" s="172"/>
      <c r="C24" s="159" t="s">
        <v>31</v>
      </c>
      <c r="D24" s="41">
        <v>4</v>
      </c>
      <c r="E24" s="3" t="s">
        <v>37</v>
      </c>
      <c r="F24" s="41">
        <v>0.66</v>
      </c>
      <c r="G24" s="3">
        <v>150</v>
      </c>
      <c r="H24" s="39">
        <v>37</v>
      </c>
      <c r="I24" s="13"/>
      <c r="J24" s="3"/>
      <c r="K24" s="27">
        <f t="shared" si="27"/>
        <v>0</v>
      </c>
      <c r="L24" s="59">
        <f t="shared" si="72"/>
        <v>0</v>
      </c>
      <c r="M24" s="74"/>
      <c r="N24" s="27" t="e">
        <f t="shared" si="2"/>
        <v>#DIV/0!</v>
      </c>
      <c r="O24" s="66" t="e">
        <f t="shared" ref="O24:O25" si="73">IF(N24=0,1,(IF(N24&lt;=0.05,1,(IF(N24&lt;=0.1,2,(IF(N24&lt;0.2,3,4)))))))</f>
        <v>#DIV/0!</v>
      </c>
      <c r="P24" s="75"/>
      <c r="Q24" s="27" t="e">
        <f t="shared" si="3"/>
        <v>#DIV/0!</v>
      </c>
      <c r="R24" s="66" t="e">
        <f t="shared" ref="R24:R25" si="74">IF(Q24=0,1,(IF(Q24&lt;=0.05,1,(IF(Q24&lt;=0.1,2,(IF(Q24&lt;0.2,3,4)))))))</f>
        <v>#DIV/0!</v>
      </c>
      <c r="S24" s="96"/>
      <c r="T24" s="76" t="e">
        <f t="shared" ref="T24:T25" si="75">S24/$J24</f>
        <v>#DIV/0!</v>
      </c>
      <c r="U24" s="66" t="e">
        <f t="shared" ref="U24:U25" si="76">IF(T24=0,1,(IF(T24&lt;=0.05,1,(IF(T24&lt;=0.1,2,(IF(T24&lt;0.2,3,4)))))))</f>
        <v>#DIV/0!</v>
      </c>
      <c r="V24" s="96">
        <v>3</v>
      </c>
      <c r="W24" s="76" t="e">
        <f t="shared" ref="W24:W25" si="77">V24/$J24</f>
        <v>#DIV/0!</v>
      </c>
      <c r="X24" s="66" t="e">
        <f t="shared" ref="X24:X25" si="78">IF(W24=0,1,(IF(W24&lt;=0.05,1,(IF(W24&lt;=0.1,2,(IF(W24&lt;0.2,3,4)))))))</f>
        <v>#DIV/0!</v>
      </c>
      <c r="Y24" s="75"/>
      <c r="Z24" s="27" t="e">
        <f t="shared" si="4"/>
        <v>#DIV/0!</v>
      </c>
      <c r="AA24" s="66" t="e">
        <f t="shared" ref="AA24:AA25" si="79">IF(Z24=0,1,(IF(Z24&lt;=0.05,1,(IF(Z24&lt;=0.1,2,(IF(Z24&lt;0.2,3,4)))))))</f>
        <v>#DIV/0!</v>
      </c>
      <c r="AB24" s="96"/>
      <c r="AC24" s="76" t="e">
        <f t="shared" si="29"/>
        <v>#DIV/0!</v>
      </c>
      <c r="AD24" s="66" t="e">
        <f t="shared" ref="AD24:AD25" si="80">IF(AC24=0,1,(IF(AC24&lt;=0.05,1,(IF(AC24&lt;=0.1,2,(IF(AC24&lt;0.2,3,4)))))))</f>
        <v>#DIV/0!</v>
      </c>
      <c r="AE24" s="131" t="e">
        <f t="shared" ref="AE24:AE25" si="81">ROUNDUP((AVERAGE(AD24,AA24,X24,U24,R24,O24)),0)</f>
        <v>#DIV/0!</v>
      </c>
      <c r="AF24" s="76">
        <v>0.2</v>
      </c>
      <c r="AG24" s="132">
        <f t="shared" ref="AG24:AG25" si="82">IF(AF24=0,1,(IF(AF24&lt;=0.05,1,(IF(AF24&lt;=0.1,2,(IF(AF24&lt;0.2,3,4)))))))</f>
        <v>4</v>
      </c>
      <c r="AH24" s="87">
        <v>0.12</v>
      </c>
      <c r="AI24" s="132">
        <f t="shared" ref="AI24:AI25" si="83">IF(AH24=0,1,(IF(AH24&lt;=0.05,1,(IF(AH24&lt;=0.1,2,(IF(AH24&lt;0.2,3,4)))))))</f>
        <v>3</v>
      </c>
      <c r="AJ24" s="87">
        <v>0.13</v>
      </c>
      <c r="AK24" s="132">
        <f t="shared" ref="AK24:AK25" si="84">IF(AJ24=0,1,(IF(AJ24&lt;=0.05,1,(IF(AJ24&lt;=0.1,2,(IF(AJ24&lt;0.2,3,4)))))))</f>
        <v>3</v>
      </c>
      <c r="AL24" s="87">
        <v>0.15</v>
      </c>
      <c r="AM24" s="132">
        <f t="shared" ref="AM24:AM25" si="85">IF(AL24=0,1,(IF(AL24&lt;=0.05,1,(IF(AL24&lt;=0.1,2,(IF(AL24&lt;0.2,3,4)))))))</f>
        <v>3</v>
      </c>
      <c r="AN24" s="86" t="s">
        <v>126</v>
      </c>
      <c r="AO24" s="132">
        <f t="shared" ref="AO24:AO25" si="86">(IF(AN24="very high",4,(IF(AN24="high",3,(IF(AN24="moderate",2,(IF(AN24="low",1))))))))</f>
        <v>2</v>
      </c>
      <c r="AP24" s="137">
        <f t="shared" ref="AP24:AP25" si="87">ROUNDDOWN((AVERAGE(AG24,AI24,AK24,AM24,AO24)),0)</f>
        <v>3</v>
      </c>
      <c r="AQ24" s="140">
        <f t="shared" ref="AQ24:AQ25" si="88">F24*L24</f>
        <v>0</v>
      </c>
      <c r="AR24" s="78" t="e">
        <f t="shared" ref="AR24:AR25" si="89">AE24/AP24</f>
        <v>#DIV/0!</v>
      </c>
      <c r="AS24" s="157" t="e">
        <f t="shared" ref="AS24:AS25" si="90">IF(AR24&lt;=0.5,0.25,(IF(AR24&lt;=1,0.5,(IF(AR24&lt;=2,0.75,(IF(AR24&lt;=4,1,1)))))))</f>
        <v>#DIV/0!</v>
      </c>
      <c r="AT24" s="133" t="e">
        <f t="shared" ref="AT24:AT25" si="91">ROUNDUP((AQ24*AS24),0)</f>
        <v>#DIV/0!</v>
      </c>
      <c r="AU24" s="98" t="e">
        <f t="shared" si="30"/>
        <v>#DIV/0!</v>
      </c>
      <c r="AV24" s="158" t="e">
        <f t="shared" ref="AV24:AV25" si="92">IF(AU24=0,"none",(IF(AU24&lt;5,"low",(IF(AU24&lt;=12,"moderate","high")))))</f>
        <v>#DIV/0!</v>
      </c>
    </row>
    <row r="25" spans="1:48" s="6" customFormat="1" ht="17.25" customHeight="1">
      <c r="A25" s="183"/>
      <c r="B25" s="173"/>
      <c r="C25" s="159" t="s">
        <v>32</v>
      </c>
      <c r="D25" s="41">
        <v>5</v>
      </c>
      <c r="E25" s="3" t="s">
        <v>37</v>
      </c>
      <c r="F25" s="41">
        <v>1</v>
      </c>
      <c r="G25" s="3">
        <v>150</v>
      </c>
      <c r="H25" s="39">
        <v>37</v>
      </c>
      <c r="I25" s="13"/>
      <c r="J25" s="3"/>
      <c r="K25" s="27">
        <f t="shared" si="27"/>
        <v>0</v>
      </c>
      <c r="L25" s="59">
        <f>IF(K25=0,0,(IF(K25&lt;=0.05,1,(IF(K25&lt;=0.1,2,(IF(K25&lt;0.2,3,4)))))))</f>
        <v>0</v>
      </c>
      <c r="M25" s="74"/>
      <c r="N25" s="27" t="e">
        <f t="shared" si="2"/>
        <v>#DIV/0!</v>
      </c>
      <c r="O25" s="66" t="e">
        <f t="shared" si="73"/>
        <v>#DIV/0!</v>
      </c>
      <c r="P25" s="75"/>
      <c r="Q25" s="27" t="e">
        <f t="shared" si="3"/>
        <v>#DIV/0!</v>
      </c>
      <c r="R25" s="66" t="e">
        <f t="shared" si="74"/>
        <v>#DIV/0!</v>
      </c>
      <c r="S25" s="96"/>
      <c r="T25" s="76" t="e">
        <f t="shared" si="75"/>
        <v>#DIV/0!</v>
      </c>
      <c r="U25" s="66" t="e">
        <f t="shared" si="76"/>
        <v>#DIV/0!</v>
      </c>
      <c r="V25" s="96">
        <v>10</v>
      </c>
      <c r="W25" s="76" t="e">
        <f t="shared" si="77"/>
        <v>#DIV/0!</v>
      </c>
      <c r="X25" s="66" t="e">
        <f t="shared" si="78"/>
        <v>#DIV/0!</v>
      </c>
      <c r="Y25" s="75"/>
      <c r="Z25" s="27" t="e">
        <f t="shared" si="4"/>
        <v>#DIV/0!</v>
      </c>
      <c r="AA25" s="66" t="e">
        <f t="shared" si="79"/>
        <v>#DIV/0!</v>
      </c>
      <c r="AB25" s="96"/>
      <c r="AC25" s="76" t="e">
        <f t="shared" si="29"/>
        <v>#DIV/0!</v>
      </c>
      <c r="AD25" s="66" t="e">
        <f t="shared" si="80"/>
        <v>#DIV/0!</v>
      </c>
      <c r="AE25" s="131" t="e">
        <f t="shared" si="81"/>
        <v>#DIV/0!</v>
      </c>
      <c r="AF25" s="76">
        <v>1.7094017094017096E-2</v>
      </c>
      <c r="AG25" s="132">
        <f t="shared" si="82"/>
        <v>1</v>
      </c>
      <c r="AH25" s="87">
        <v>0.11</v>
      </c>
      <c r="AI25" s="132">
        <f t="shared" si="83"/>
        <v>3</v>
      </c>
      <c r="AJ25" s="87">
        <v>0.125</v>
      </c>
      <c r="AK25" s="132">
        <f t="shared" si="84"/>
        <v>3</v>
      </c>
      <c r="AL25" s="87">
        <v>0.23</v>
      </c>
      <c r="AM25" s="132">
        <f t="shared" si="85"/>
        <v>4</v>
      </c>
      <c r="AN25" s="86" t="s">
        <v>127</v>
      </c>
      <c r="AO25" s="132">
        <f t="shared" si="86"/>
        <v>3</v>
      </c>
      <c r="AP25" s="137">
        <f t="shared" si="87"/>
        <v>2</v>
      </c>
      <c r="AQ25" s="140">
        <f t="shared" si="88"/>
        <v>0</v>
      </c>
      <c r="AR25" s="78" t="e">
        <f t="shared" si="89"/>
        <v>#DIV/0!</v>
      </c>
      <c r="AS25" s="157" t="e">
        <f t="shared" si="90"/>
        <v>#DIV/0!</v>
      </c>
      <c r="AT25" s="133" t="e">
        <f t="shared" si="91"/>
        <v>#DIV/0!</v>
      </c>
      <c r="AU25" s="98" t="e">
        <f t="shared" si="30"/>
        <v>#DIV/0!</v>
      </c>
      <c r="AV25" s="158" t="e">
        <f t="shared" si="92"/>
        <v>#DIV/0!</v>
      </c>
    </row>
    <row r="26" spans="1:48" s="6" customFormat="1" ht="18" customHeight="1">
      <c r="A26" s="183">
        <v>7</v>
      </c>
      <c r="B26" s="171" t="s">
        <v>182</v>
      </c>
      <c r="C26" s="159" t="s">
        <v>29</v>
      </c>
      <c r="D26" s="41">
        <v>3</v>
      </c>
      <c r="E26" s="3" t="s">
        <v>37</v>
      </c>
      <c r="F26" s="41">
        <v>0.33</v>
      </c>
      <c r="G26" s="3">
        <v>157</v>
      </c>
      <c r="H26" s="39">
        <v>31</v>
      </c>
      <c r="I26" s="13"/>
      <c r="J26" s="3"/>
      <c r="K26" s="27">
        <f t="shared" si="27"/>
        <v>0</v>
      </c>
      <c r="L26" s="59">
        <f t="shared" ref="L26:L28" si="93">IF(K26=0,0,(IF(K26&lt;=0.05,1,(IF(K26&lt;=0.1,2,(IF(K26&lt;0.2,3,4)))))))</f>
        <v>0</v>
      </c>
      <c r="M26" s="74"/>
      <c r="N26" s="27" t="e">
        <f t="shared" si="2"/>
        <v>#DIV/0!</v>
      </c>
      <c r="O26" s="66" t="e">
        <f>IF(N26=0,1,(IF(N26&lt;=0.05,1,(IF(N26&lt;=0.1,2,(IF(N26&lt;0.2,3,4)))))))</f>
        <v>#DIV/0!</v>
      </c>
      <c r="P26" s="75"/>
      <c r="Q26" s="27" t="e">
        <f t="shared" si="3"/>
        <v>#DIV/0!</v>
      </c>
      <c r="R26" s="66" t="e">
        <f>IF(Q26=0,1,(IF(Q26&lt;=0.05,1,(IF(Q26&lt;=0.1,2,(IF(Q26&lt;0.2,3,4)))))))</f>
        <v>#DIV/0!</v>
      </c>
      <c r="S26" s="96"/>
      <c r="T26" s="76" t="e">
        <f>S26/$J26</f>
        <v>#DIV/0!</v>
      </c>
      <c r="U26" s="66" t="e">
        <f>IF(T26=0,1,(IF(T26&lt;=0.05,1,(IF(T26&lt;=0.1,2,(IF(T26&lt;0.2,3,4)))))))</f>
        <v>#DIV/0!</v>
      </c>
      <c r="V26" s="96">
        <v>1</v>
      </c>
      <c r="W26" s="76" t="e">
        <f>V26/$J26</f>
        <v>#DIV/0!</v>
      </c>
      <c r="X26" s="66" t="e">
        <f>IF(W26=0,1,(IF(W26&lt;=0.05,1,(IF(W26&lt;=0.1,2,(IF(W26&lt;0.2,3,4)))))))</f>
        <v>#DIV/0!</v>
      </c>
      <c r="Y26" s="75"/>
      <c r="Z26" s="27" t="e">
        <f t="shared" si="4"/>
        <v>#DIV/0!</v>
      </c>
      <c r="AA26" s="66" t="e">
        <f>IF(Z26=0,1,(IF(Z26&lt;=0.05,1,(IF(Z26&lt;=0.1,2,(IF(Z26&lt;0.2,3,4)))))))</f>
        <v>#DIV/0!</v>
      </c>
      <c r="AB26" s="96"/>
      <c r="AC26" s="76" t="e">
        <f t="shared" si="29"/>
        <v>#DIV/0!</v>
      </c>
      <c r="AD26" s="66" t="e">
        <f>IF(AC26=0,1,(IF(AC26&lt;=0.05,1,(IF(AC26&lt;=0.1,2,(IF(AC26&lt;0.2,3,4)))))))</f>
        <v>#DIV/0!</v>
      </c>
      <c r="AE26" s="131" t="e">
        <f>ROUNDUP((AVERAGE(AD26,AA26,X26,U26,R26,O26)),0)</f>
        <v>#DIV/0!</v>
      </c>
      <c r="AF26" s="76">
        <v>0.125</v>
      </c>
      <c r="AG26" s="132">
        <f>IF(AF26=0,1,(IF(AF26&lt;=0.05,1,(IF(AF26&lt;=0.1,2,(IF(AF26&lt;0.2,3,4)))))))</f>
        <v>3</v>
      </c>
      <c r="AH26" s="87">
        <v>0.15</v>
      </c>
      <c r="AI26" s="132">
        <f>IF(AH26=0,1,(IF(AH26&lt;=0.05,1,(IF(AH26&lt;=0.1,2,(IF(AH26&lt;0.2,3,4)))))))</f>
        <v>3</v>
      </c>
      <c r="AJ26" s="87">
        <v>0.14000000000000001</v>
      </c>
      <c r="AK26" s="132">
        <f>IF(AJ26=0,1,(IF(AJ26&lt;=0.05,1,(IF(AJ26&lt;=0.1,2,(IF(AJ26&lt;0.2,3,4)))))))</f>
        <v>3</v>
      </c>
      <c r="AL26" s="87">
        <v>0.22</v>
      </c>
      <c r="AM26" s="132">
        <f>IF(AL26=0,1,(IF(AL26&lt;=0.05,1,(IF(AL26&lt;=0.1,2,(IF(AL26&lt;0.2,3,4)))))))</f>
        <v>4</v>
      </c>
      <c r="AN26" s="86" t="s">
        <v>123</v>
      </c>
      <c r="AO26" s="132">
        <f>(IF(AN26="very high",4,(IF(AN26="high",3,(IF(AN26="moderate",2,(IF(AN26="low",1))))))))</f>
        <v>1</v>
      </c>
      <c r="AP26" s="137">
        <f>ROUNDDOWN((AVERAGE(AG26,AI26,AK26,AM26,AO26)),0)</f>
        <v>2</v>
      </c>
      <c r="AQ26" s="140">
        <f>F26*L26</f>
        <v>0</v>
      </c>
      <c r="AR26" s="78" t="e">
        <f>AE26/AP26</f>
        <v>#DIV/0!</v>
      </c>
      <c r="AS26" s="157" t="e">
        <f>IF(AR26&lt;=0.5,0.25,(IF(AR26&lt;=1,0.5,(IF(AR26&lt;=2,0.75,(IF(AR26&lt;=4,1,1)))))))</f>
        <v>#DIV/0!</v>
      </c>
      <c r="AT26" s="133" t="e">
        <f>ROUNDUP((AQ26*AS26),0)</f>
        <v>#DIV/0!</v>
      </c>
      <c r="AU26" s="98" t="e">
        <f t="shared" si="30"/>
        <v>#DIV/0!</v>
      </c>
      <c r="AV26" s="158" t="e">
        <f>IF(AU26=0,"none",(IF(AU26&lt;5,"low",(IF(AU26&lt;=12,"moderate","high")))))</f>
        <v>#DIV/0!</v>
      </c>
    </row>
    <row r="27" spans="1:48" s="6" customFormat="1" ht="19.5" customHeight="1">
      <c r="A27" s="183"/>
      <c r="B27" s="172"/>
      <c r="C27" s="159" t="s">
        <v>31</v>
      </c>
      <c r="D27" s="41">
        <v>4</v>
      </c>
      <c r="E27" s="3" t="s">
        <v>37</v>
      </c>
      <c r="F27" s="41">
        <v>0.66</v>
      </c>
      <c r="G27" s="3">
        <v>157</v>
      </c>
      <c r="H27" s="39">
        <v>31</v>
      </c>
      <c r="I27" s="13"/>
      <c r="J27" s="3"/>
      <c r="K27" s="27">
        <f t="shared" si="27"/>
        <v>0</v>
      </c>
      <c r="L27" s="59">
        <f t="shared" si="93"/>
        <v>0</v>
      </c>
      <c r="M27" s="74"/>
      <c r="N27" s="27" t="e">
        <f t="shared" si="2"/>
        <v>#DIV/0!</v>
      </c>
      <c r="O27" s="66" t="e">
        <f t="shared" ref="O27:O28" si="94">IF(N27=0,1,(IF(N27&lt;=0.05,1,(IF(N27&lt;=0.1,2,(IF(N27&lt;0.2,3,4)))))))</f>
        <v>#DIV/0!</v>
      </c>
      <c r="P27" s="75"/>
      <c r="Q27" s="27" t="e">
        <f t="shared" si="3"/>
        <v>#DIV/0!</v>
      </c>
      <c r="R27" s="66" t="e">
        <f t="shared" ref="R27:R28" si="95">IF(Q27=0,1,(IF(Q27&lt;=0.05,1,(IF(Q27&lt;=0.1,2,(IF(Q27&lt;0.2,3,4)))))))</f>
        <v>#DIV/0!</v>
      </c>
      <c r="S27" s="96"/>
      <c r="T27" s="76" t="e">
        <f t="shared" ref="T27:T28" si="96">S27/$J27</f>
        <v>#DIV/0!</v>
      </c>
      <c r="U27" s="66" t="e">
        <f t="shared" ref="U27:U28" si="97">IF(T27=0,1,(IF(T27&lt;=0.05,1,(IF(T27&lt;=0.1,2,(IF(T27&lt;0.2,3,4)))))))</f>
        <v>#DIV/0!</v>
      </c>
      <c r="V27" s="96">
        <v>3</v>
      </c>
      <c r="W27" s="76" t="e">
        <f t="shared" ref="W27:W28" si="98">V27/$J27</f>
        <v>#DIV/0!</v>
      </c>
      <c r="X27" s="66" t="e">
        <f t="shared" ref="X27:X28" si="99">IF(W27=0,1,(IF(W27&lt;=0.05,1,(IF(W27&lt;=0.1,2,(IF(W27&lt;0.2,3,4)))))))</f>
        <v>#DIV/0!</v>
      </c>
      <c r="Y27" s="75"/>
      <c r="Z27" s="27" t="e">
        <f t="shared" si="4"/>
        <v>#DIV/0!</v>
      </c>
      <c r="AA27" s="66" t="e">
        <f t="shared" ref="AA27:AA28" si="100">IF(Z27=0,1,(IF(Z27&lt;=0.05,1,(IF(Z27&lt;=0.1,2,(IF(Z27&lt;0.2,3,4)))))))</f>
        <v>#DIV/0!</v>
      </c>
      <c r="AB27" s="96"/>
      <c r="AC27" s="76" t="e">
        <f t="shared" si="29"/>
        <v>#DIV/0!</v>
      </c>
      <c r="AD27" s="66" t="e">
        <f t="shared" ref="AD27:AD28" si="101">IF(AC27=0,1,(IF(AC27&lt;=0.05,1,(IF(AC27&lt;=0.1,2,(IF(AC27&lt;0.2,3,4)))))))</f>
        <v>#DIV/0!</v>
      </c>
      <c r="AE27" s="131" t="e">
        <f t="shared" ref="AE27:AE28" si="102">ROUNDUP((AVERAGE(AD27,AA27,X27,U27,R27,O27)),0)</f>
        <v>#DIV/0!</v>
      </c>
      <c r="AF27" s="76">
        <v>0.2</v>
      </c>
      <c r="AG27" s="132">
        <f t="shared" ref="AG27:AG28" si="103">IF(AF27=0,1,(IF(AF27&lt;=0.05,1,(IF(AF27&lt;=0.1,2,(IF(AF27&lt;0.2,3,4)))))))</f>
        <v>4</v>
      </c>
      <c r="AH27" s="87">
        <v>0.12</v>
      </c>
      <c r="AI27" s="132">
        <f t="shared" ref="AI27:AI28" si="104">IF(AH27=0,1,(IF(AH27&lt;=0.05,1,(IF(AH27&lt;=0.1,2,(IF(AH27&lt;0.2,3,4)))))))</f>
        <v>3</v>
      </c>
      <c r="AJ27" s="87">
        <v>0.13</v>
      </c>
      <c r="AK27" s="132">
        <f t="shared" ref="AK27:AK28" si="105">IF(AJ27=0,1,(IF(AJ27&lt;=0.05,1,(IF(AJ27&lt;=0.1,2,(IF(AJ27&lt;0.2,3,4)))))))</f>
        <v>3</v>
      </c>
      <c r="AL27" s="87">
        <v>0.15</v>
      </c>
      <c r="AM27" s="132">
        <f t="shared" ref="AM27:AM28" si="106">IF(AL27=0,1,(IF(AL27&lt;=0.05,1,(IF(AL27&lt;=0.1,2,(IF(AL27&lt;0.2,3,4)))))))</f>
        <v>3</v>
      </c>
      <c r="AN27" s="86" t="s">
        <v>126</v>
      </c>
      <c r="AO27" s="132">
        <f t="shared" ref="AO27:AO28" si="107">(IF(AN27="very high",4,(IF(AN27="high",3,(IF(AN27="moderate",2,(IF(AN27="low",1))))))))</f>
        <v>2</v>
      </c>
      <c r="AP27" s="137">
        <f t="shared" ref="AP27:AP28" si="108">ROUNDDOWN((AVERAGE(AG27,AI27,AK27,AM27,AO27)),0)</f>
        <v>3</v>
      </c>
      <c r="AQ27" s="140">
        <f t="shared" ref="AQ27:AQ28" si="109">F27*L27</f>
        <v>0</v>
      </c>
      <c r="AR27" s="78" t="e">
        <f t="shared" ref="AR27:AR28" si="110">AE27/AP27</f>
        <v>#DIV/0!</v>
      </c>
      <c r="AS27" s="157" t="e">
        <f t="shared" ref="AS27:AS28" si="111">IF(AR27&lt;=0.5,0.25,(IF(AR27&lt;=1,0.5,(IF(AR27&lt;=2,0.75,(IF(AR27&lt;=4,1,1)))))))</f>
        <v>#DIV/0!</v>
      </c>
      <c r="AT27" s="133" t="e">
        <f t="shared" ref="AT27:AT28" si="112">ROUNDUP((AQ27*AS27),0)</f>
        <v>#DIV/0!</v>
      </c>
      <c r="AU27" s="98" t="e">
        <f t="shared" si="30"/>
        <v>#DIV/0!</v>
      </c>
      <c r="AV27" s="158" t="e">
        <f t="shared" ref="AV27:AV28" si="113">IF(AU27=0,"none",(IF(AU27&lt;5,"low",(IF(AU27&lt;=12,"moderate","high")))))</f>
        <v>#DIV/0!</v>
      </c>
    </row>
    <row r="28" spans="1:48" s="6" customFormat="1" ht="17.25" customHeight="1">
      <c r="A28" s="183"/>
      <c r="B28" s="173"/>
      <c r="C28" s="159" t="s">
        <v>32</v>
      </c>
      <c r="D28" s="41">
        <v>5</v>
      </c>
      <c r="E28" s="3" t="s">
        <v>37</v>
      </c>
      <c r="F28" s="41">
        <v>1</v>
      </c>
      <c r="G28" s="3">
        <v>157</v>
      </c>
      <c r="H28" s="39">
        <v>31</v>
      </c>
      <c r="I28" s="13"/>
      <c r="J28" s="3"/>
      <c r="K28" s="27">
        <f t="shared" si="27"/>
        <v>0</v>
      </c>
      <c r="L28" s="59">
        <f>IF(K28=0,0,(IF(K28&lt;=0.05,1,(IF(K28&lt;=0.1,2,(IF(K28&lt;0.2,3,4)))))))</f>
        <v>0</v>
      </c>
      <c r="M28" s="74"/>
      <c r="N28" s="27" t="e">
        <f t="shared" si="2"/>
        <v>#DIV/0!</v>
      </c>
      <c r="O28" s="66" t="e">
        <f t="shared" si="94"/>
        <v>#DIV/0!</v>
      </c>
      <c r="P28" s="75"/>
      <c r="Q28" s="27" t="e">
        <f t="shared" si="3"/>
        <v>#DIV/0!</v>
      </c>
      <c r="R28" s="66" t="e">
        <f t="shared" si="95"/>
        <v>#DIV/0!</v>
      </c>
      <c r="S28" s="96"/>
      <c r="T28" s="76" t="e">
        <f t="shared" si="96"/>
        <v>#DIV/0!</v>
      </c>
      <c r="U28" s="66" t="e">
        <f t="shared" si="97"/>
        <v>#DIV/0!</v>
      </c>
      <c r="V28" s="96">
        <v>10</v>
      </c>
      <c r="W28" s="76" t="e">
        <f t="shared" si="98"/>
        <v>#DIV/0!</v>
      </c>
      <c r="X28" s="66" t="e">
        <f t="shared" si="99"/>
        <v>#DIV/0!</v>
      </c>
      <c r="Y28" s="75"/>
      <c r="Z28" s="27" t="e">
        <f t="shared" si="4"/>
        <v>#DIV/0!</v>
      </c>
      <c r="AA28" s="66" t="e">
        <f t="shared" si="100"/>
        <v>#DIV/0!</v>
      </c>
      <c r="AB28" s="96"/>
      <c r="AC28" s="76" t="e">
        <f t="shared" si="29"/>
        <v>#DIV/0!</v>
      </c>
      <c r="AD28" s="66" t="e">
        <f t="shared" si="101"/>
        <v>#DIV/0!</v>
      </c>
      <c r="AE28" s="131" t="e">
        <f t="shared" si="102"/>
        <v>#DIV/0!</v>
      </c>
      <c r="AF28" s="76">
        <v>1.7094017094017096E-2</v>
      </c>
      <c r="AG28" s="132">
        <f t="shared" si="103"/>
        <v>1</v>
      </c>
      <c r="AH28" s="87">
        <v>0.11</v>
      </c>
      <c r="AI28" s="132">
        <f t="shared" si="104"/>
        <v>3</v>
      </c>
      <c r="AJ28" s="87">
        <v>0.125</v>
      </c>
      <c r="AK28" s="132">
        <f t="shared" si="105"/>
        <v>3</v>
      </c>
      <c r="AL28" s="87">
        <v>0.23</v>
      </c>
      <c r="AM28" s="132">
        <f t="shared" si="106"/>
        <v>4</v>
      </c>
      <c r="AN28" s="86" t="s">
        <v>127</v>
      </c>
      <c r="AO28" s="132">
        <f t="shared" si="107"/>
        <v>3</v>
      </c>
      <c r="AP28" s="137">
        <f t="shared" si="108"/>
        <v>2</v>
      </c>
      <c r="AQ28" s="140">
        <f t="shared" si="109"/>
        <v>0</v>
      </c>
      <c r="AR28" s="78" t="e">
        <f t="shared" si="110"/>
        <v>#DIV/0!</v>
      </c>
      <c r="AS28" s="157" t="e">
        <f t="shared" si="111"/>
        <v>#DIV/0!</v>
      </c>
      <c r="AT28" s="133" t="e">
        <f t="shared" si="112"/>
        <v>#DIV/0!</v>
      </c>
      <c r="AU28" s="98" t="e">
        <f t="shared" si="30"/>
        <v>#DIV/0!</v>
      </c>
      <c r="AV28" s="158" t="e">
        <f t="shared" si="113"/>
        <v>#DIV/0!</v>
      </c>
    </row>
    <row r="29" spans="1:48" s="6" customFormat="1" ht="18" customHeight="1">
      <c r="A29" s="183">
        <v>8</v>
      </c>
      <c r="B29" s="171" t="s">
        <v>183</v>
      </c>
      <c r="C29" s="159" t="s">
        <v>29</v>
      </c>
      <c r="D29" s="41">
        <v>3</v>
      </c>
      <c r="E29" s="3" t="s">
        <v>37</v>
      </c>
      <c r="F29" s="41">
        <v>0.33</v>
      </c>
      <c r="G29" s="3">
        <v>543</v>
      </c>
      <c r="H29" s="39">
        <v>116</v>
      </c>
      <c r="I29" s="13"/>
      <c r="J29" s="3"/>
      <c r="K29" s="27">
        <f t="shared" si="27"/>
        <v>0</v>
      </c>
      <c r="L29" s="59">
        <f t="shared" ref="L29:L31" si="114">IF(K29=0,0,(IF(K29&lt;=0.05,1,(IF(K29&lt;=0.1,2,(IF(K29&lt;0.2,3,4)))))))</f>
        <v>0</v>
      </c>
      <c r="M29" s="74"/>
      <c r="N29" s="27" t="e">
        <f t="shared" si="2"/>
        <v>#DIV/0!</v>
      </c>
      <c r="O29" s="66" t="e">
        <f>IF(N29=0,1,(IF(N29&lt;=0.05,1,(IF(N29&lt;=0.1,2,(IF(N29&lt;0.2,3,4)))))))</f>
        <v>#DIV/0!</v>
      </c>
      <c r="P29" s="75"/>
      <c r="Q29" s="27" t="e">
        <f t="shared" si="3"/>
        <v>#DIV/0!</v>
      </c>
      <c r="R29" s="66" t="e">
        <f>IF(Q29=0,1,(IF(Q29&lt;=0.05,1,(IF(Q29&lt;=0.1,2,(IF(Q29&lt;0.2,3,4)))))))</f>
        <v>#DIV/0!</v>
      </c>
      <c r="S29" s="96"/>
      <c r="T29" s="76" t="e">
        <f>S29/$J29</f>
        <v>#DIV/0!</v>
      </c>
      <c r="U29" s="66" t="e">
        <f>IF(T29=0,1,(IF(T29&lt;=0.05,1,(IF(T29&lt;=0.1,2,(IF(T29&lt;0.2,3,4)))))))</f>
        <v>#DIV/0!</v>
      </c>
      <c r="V29" s="96">
        <v>1</v>
      </c>
      <c r="W29" s="76" t="e">
        <f>V29/$J29</f>
        <v>#DIV/0!</v>
      </c>
      <c r="X29" s="66" t="e">
        <f>IF(W29=0,1,(IF(W29&lt;=0.05,1,(IF(W29&lt;=0.1,2,(IF(W29&lt;0.2,3,4)))))))</f>
        <v>#DIV/0!</v>
      </c>
      <c r="Y29" s="75"/>
      <c r="Z29" s="27" t="e">
        <f t="shared" si="4"/>
        <v>#DIV/0!</v>
      </c>
      <c r="AA29" s="66" t="e">
        <f>IF(Z29=0,1,(IF(Z29&lt;=0.05,1,(IF(Z29&lt;=0.1,2,(IF(Z29&lt;0.2,3,4)))))))</f>
        <v>#DIV/0!</v>
      </c>
      <c r="AB29" s="96"/>
      <c r="AC29" s="76" t="e">
        <f t="shared" si="29"/>
        <v>#DIV/0!</v>
      </c>
      <c r="AD29" s="66" t="e">
        <f>IF(AC29=0,1,(IF(AC29&lt;=0.05,1,(IF(AC29&lt;=0.1,2,(IF(AC29&lt;0.2,3,4)))))))</f>
        <v>#DIV/0!</v>
      </c>
      <c r="AE29" s="131" t="e">
        <f>ROUNDUP((AVERAGE(AD29,AA29,X29,U29,R29,O29)),0)</f>
        <v>#DIV/0!</v>
      </c>
      <c r="AF29" s="76">
        <v>0.125</v>
      </c>
      <c r="AG29" s="132">
        <f>IF(AF29=0,1,(IF(AF29&lt;=0.05,1,(IF(AF29&lt;=0.1,2,(IF(AF29&lt;0.2,3,4)))))))</f>
        <v>3</v>
      </c>
      <c r="AH29" s="87">
        <v>0.15</v>
      </c>
      <c r="AI29" s="132">
        <f>IF(AH29=0,1,(IF(AH29&lt;=0.05,1,(IF(AH29&lt;=0.1,2,(IF(AH29&lt;0.2,3,4)))))))</f>
        <v>3</v>
      </c>
      <c r="AJ29" s="87">
        <v>0.14000000000000001</v>
      </c>
      <c r="AK29" s="132">
        <f>IF(AJ29=0,1,(IF(AJ29&lt;=0.05,1,(IF(AJ29&lt;=0.1,2,(IF(AJ29&lt;0.2,3,4)))))))</f>
        <v>3</v>
      </c>
      <c r="AL29" s="87">
        <v>0.22</v>
      </c>
      <c r="AM29" s="132">
        <f>IF(AL29=0,1,(IF(AL29&lt;=0.05,1,(IF(AL29&lt;=0.1,2,(IF(AL29&lt;0.2,3,4)))))))</f>
        <v>4</v>
      </c>
      <c r="AN29" s="86" t="s">
        <v>123</v>
      </c>
      <c r="AO29" s="132">
        <f>(IF(AN29="very high",4,(IF(AN29="high",3,(IF(AN29="moderate",2,(IF(AN29="low",1))))))))</f>
        <v>1</v>
      </c>
      <c r="AP29" s="137">
        <f>ROUNDDOWN((AVERAGE(AG29,AI29,AK29,AM29,AO29)),0)</f>
        <v>2</v>
      </c>
      <c r="AQ29" s="140">
        <f>F29*L29</f>
        <v>0</v>
      </c>
      <c r="AR29" s="78" t="e">
        <f>AE29/AP29</f>
        <v>#DIV/0!</v>
      </c>
      <c r="AS29" s="157" t="e">
        <f>IF(AR29&lt;=0.5,0.25,(IF(AR29&lt;=1,0.5,(IF(AR29&lt;=2,0.75,(IF(AR29&lt;=4,1,1)))))))</f>
        <v>#DIV/0!</v>
      </c>
      <c r="AT29" s="133" t="e">
        <f>ROUNDUP((AQ29*AS29),0)</f>
        <v>#DIV/0!</v>
      </c>
      <c r="AU29" s="98" t="e">
        <f t="shared" si="30"/>
        <v>#DIV/0!</v>
      </c>
      <c r="AV29" s="158" t="e">
        <f>IF(AU29=0,"none",(IF(AU29&lt;5,"low",(IF(AU29&lt;=12,"moderate","high")))))</f>
        <v>#DIV/0!</v>
      </c>
    </row>
    <row r="30" spans="1:48" s="6" customFormat="1" ht="19.5" customHeight="1">
      <c r="A30" s="183"/>
      <c r="B30" s="172"/>
      <c r="C30" s="159" t="s">
        <v>31</v>
      </c>
      <c r="D30" s="41">
        <v>4</v>
      </c>
      <c r="E30" s="3" t="s">
        <v>37</v>
      </c>
      <c r="F30" s="41">
        <v>0.66</v>
      </c>
      <c r="G30" s="3">
        <v>543</v>
      </c>
      <c r="H30" s="39">
        <v>116</v>
      </c>
      <c r="I30" s="13"/>
      <c r="J30" s="3"/>
      <c r="K30" s="27">
        <f t="shared" si="27"/>
        <v>0</v>
      </c>
      <c r="L30" s="59">
        <f t="shared" si="114"/>
        <v>0</v>
      </c>
      <c r="M30" s="74"/>
      <c r="N30" s="27" t="e">
        <f t="shared" si="2"/>
        <v>#DIV/0!</v>
      </c>
      <c r="O30" s="66" t="e">
        <f t="shared" ref="O30:O31" si="115">IF(N30=0,1,(IF(N30&lt;=0.05,1,(IF(N30&lt;=0.1,2,(IF(N30&lt;0.2,3,4)))))))</f>
        <v>#DIV/0!</v>
      </c>
      <c r="P30" s="75"/>
      <c r="Q30" s="27" t="e">
        <f t="shared" si="3"/>
        <v>#DIV/0!</v>
      </c>
      <c r="R30" s="66" t="e">
        <f t="shared" ref="R30:R31" si="116">IF(Q30=0,1,(IF(Q30&lt;=0.05,1,(IF(Q30&lt;=0.1,2,(IF(Q30&lt;0.2,3,4)))))))</f>
        <v>#DIV/0!</v>
      </c>
      <c r="S30" s="96"/>
      <c r="T30" s="76" t="e">
        <f t="shared" ref="T30:T31" si="117">S30/$J30</f>
        <v>#DIV/0!</v>
      </c>
      <c r="U30" s="66" t="e">
        <f t="shared" ref="U30:U31" si="118">IF(T30=0,1,(IF(T30&lt;=0.05,1,(IF(T30&lt;=0.1,2,(IF(T30&lt;0.2,3,4)))))))</f>
        <v>#DIV/0!</v>
      </c>
      <c r="V30" s="96">
        <v>3</v>
      </c>
      <c r="W30" s="76" t="e">
        <f t="shared" ref="W30:W31" si="119">V30/$J30</f>
        <v>#DIV/0!</v>
      </c>
      <c r="X30" s="66" t="e">
        <f t="shared" ref="X30:X31" si="120">IF(W30=0,1,(IF(W30&lt;=0.05,1,(IF(W30&lt;=0.1,2,(IF(W30&lt;0.2,3,4)))))))</f>
        <v>#DIV/0!</v>
      </c>
      <c r="Y30" s="75"/>
      <c r="Z30" s="27" t="e">
        <f t="shared" si="4"/>
        <v>#DIV/0!</v>
      </c>
      <c r="AA30" s="66" t="e">
        <f t="shared" ref="AA30:AA31" si="121">IF(Z30=0,1,(IF(Z30&lt;=0.05,1,(IF(Z30&lt;=0.1,2,(IF(Z30&lt;0.2,3,4)))))))</f>
        <v>#DIV/0!</v>
      </c>
      <c r="AB30" s="96"/>
      <c r="AC30" s="76" t="e">
        <f t="shared" si="29"/>
        <v>#DIV/0!</v>
      </c>
      <c r="AD30" s="66" t="e">
        <f t="shared" ref="AD30:AD31" si="122">IF(AC30=0,1,(IF(AC30&lt;=0.05,1,(IF(AC30&lt;=0.1,2,(IF(AC30&lt;0.2,3,4)))))))</f>
        <v>#DIV/0!</v>
      </c>
      <c r="AE30" s="131" t="e">
        <f t="shared" ref="AE30:AE31" si="123">ROUNDUP((AVERAGE(AD30,AA30,X30,U30,R30,O30)),0)</f>
        <v>#DIV/0!</v>
      </c>
      <c r="AF30" s="76">
        <v>0.2</v>
      </c>
      <c r="AG30" s="132">
        <f t="shared" ref="AG30:AG31" si="124">IF(AF30=0,1,(IF(AF30&lt;=0.05,1,(IF(AF30&lt;=0.1,2,(IF(AF30&lt;0.2,3,4)))))))</f>
        <v>4</v>
      </c>
      <c r="AH30" s="87">
        <v>0.12</v>
      </c>
      <c r="AI30" s="132">
        <f t="shared" ref="AI30:AI31" si="125">IF(AH30=0,1,(IF(AH30&lt;=0.05,1,(IF(AH30&lt;=0.1,2,(IF(AH30&lt;0.2,3,4)))))))</f>
        <v>3</v>
      </c>
      <c r="AJ30" s="87">
        <v>0.13</v>
      </c>
      <c r="AK30" s="132">
        <f t="shared" ref="AK30:AK31" si="126">IF(AJ30=0,1,(IF(AJ30&lt;=0.05,1,(IF(AJ30&lt;=0.1,2,(IF(AJ30&lt;0.2,3,4)))))))</f>
        <v>3</v>
      </c>
      <c r="AL30" s="87">
        <v>0.15</v>
      </c>
      <c r="AM30" s="132">
        <f t="shared" ref="AM30:AM31" si="127">IF(AL30=0,1,(IF(AL30&lt;=0.05,1,(IF(AL30&lt;=0.1,2,(IF(AL30&lt;0.2,3,4)))))))</f>
        <v>3</v>
      </c>
      <c r="AN30" s="86" t="s">
        <v>126</v>
      </c>
      <c r="AO30" s="132">
        <f t="shared" ref="AO30:AO31" si="128">(IF(AN30="very high",4,(IF(AN30="high",3,(IF(AN30="moderate",2,(IF(AN30="low",1))))))))</f>
        <v>2</v>
      </c>
      <c r="AP30" s="137">
        <f t="shared" ref="AP30:AP31" si="129">ROUNDDOWN((AVERAGE(AG30,AI30,AK30,AM30,AO30)),0)</f>
        <v>3</v>
      </c>
      <c r="AQ30" s="140">
        <f t="shared" ref="AQ30:AQ31" si="130">F30*L30</f>
        <v>0</v>
      </c>
      <c r="AR30" s="78" t="e">
        <f t="shared" ref="AR30:AR31" si="131">AE30/AP30</f>
        <v>#DIV/0!</v>
      </c>
      <c r="AS30" s="157" t="e">
        <f t="shared" ref="AS30:AS31" si="132">IF(AR30&lt;=0.5,0.25,(IF(AR30&lt;=1,0.5,(IF(AR30&lt;=2,0.75,(IF(AR30&lt;=4,1,1)))))))</f>
        <v>#DIV/0!</v>
      </c>
      <c r="AT30" s="133" t="e">
        <f t="shared" ref="AT30:AT31" si="133">ROUNDUP((AQ30*AS30),0)</f>
        <v>#DIV/0!</v>
      </c>
      <c r="AU30" s="98" t="e">
        <f t="shared" si="30"/>
        <v>#DIV/0!</v>
      </c>
      <c r="AV30" s="158" t="e">
        <f t="shared" ref="AV30:AV31" si="134">IF(AU30=0,"none",(IF(AU30&lt;5,"low",(IF(AU30&lt;=12,"moderate","high")))))</f>
        <v>#DIV/0!</v>
      </c>
    </row>
    <row r="31" spans="1:48" s="6" customFormat="1" ht="17.25" customHeight="1">
      <c r="A31" s="183"/>
      <c r="B31" s="173"/>
      <c r="C31" s="159" t="s">
        <v>32</v>
      </c>
      <c r="D31" s="41">
        <v>5</v>
      </c>
      <c r="E31" s="3" t="s">
        <v>37</v>
      </c>
      <c r="F31" s="41">
        <v>1</v>
      </c>
      <c r="G31" s="3">
        <v>543</v>
      </c>
      <c r="H31" s="39">
        <v>116</v>
      </c>
      <c r="I31" s="13"/>
      <c r="J31" s="3"/>
      <c r="K31" s="27">
        <f t="shared" si="27"/>
        <v>0</v>
      </c>
      <c r="L31" s="59">
        <f>IF(K31=0,0,(IF(K31&lt;=0.05,1,(IF(K31&lt;=0.1,2,(IF(K31&lt;0.2,3,4)))))))</f>
        <v>0</v>
      </c>
      <c r="M31" s="74"/>
      <c r="N31" s="27" t="e">
        <f t="shared" si="2"/>
        <v>#DIV/0!</v>
      </c>
      <c r="O31" s="66" t="e">
        <f t="shared" si="115"/>
        <v>#DIV/0!</v>
      </c>
      <c r="P31" s="75"/>
      <c r="Q31" s="27" t="e">
        <f t="shared" si="3"/>
        <v>#DIV/0!</v>
      </c>
      <c r="R31" s="66" t="e">
        <f t="shared" si="116"/>
        <v>#DIV/0!</v>
      </c>
      <c r="S31" s="96"/>
      <c r="T31" s="76" t="e">
        <f t="shared" si="117"/>
        <v>#DIV/0!</v>
      </c>
      <c r="U31" s="66" t="e">
        <f t="shared" si="118"/>
        <v>#DIV/0!</v>
      </c>
      <c r="V31" s="96">
        <v>10</v>
      </c>
      <c r="W31" s="76" t="e">
        <f t="shared" si="119"/>
        <v>#DIV/0!</v>
      </c>
      <c r="X31" s="66" t="e">
        <f t="shared" si="120"/>
        <v>#DIV/0!</v>
      </c>
      <c r="Y31" s="75"/>
      <c r="Z31" s="27" t="e">
        <f t="shared" si="4"/>
        <v>#DIV/0!</v>
      </c>
      <c r="AA31" s="66" t="e">
        <f t="shared" si="121"/>
        <v>#DIV/0!</v>
      </c>
      <c r="AB31" s="96"/>
      <c r="AC31" s="76" t="e">
        <f t="shared" si="29"/>
        <v>#DIV/0!</v>
      </c>
      <c r="AD31" s="66" t="e">
        <f t="shared" si="122"/>
        <v>#DIV/0!</v>
      </c>
      <c r="AE31" s="131" t="e">
        <f t="shared" si="123"/>
        <v>#DIV/0!</v>
      </c>
      <c r="AF31" s="76">
        <v>1.7094017094017096E-2</v>
      </c>
      <c r="AG31" s="132">
        <f t="shared" si="124"/>
        <v>1</v>
      </c>
      <c r="AH31" s="87">
        <v>0.11</v>
      </c>
      <c r="AI31" s="132">
        <f t="shared" si="125"/>
        <v>3</v>
      </c>
      <c r="AJ31" s="87">
        <v>0.125</v>
      </c>
      <c r="AK31" s="132">
        <f t="shared" si="126"/>
        <v>3</v>
      </c>
      <c r="AL31" s="87">
        <v>0.23</v>
      </c>
      <c r="AM31" s="132">
        <f t="shared" si="127"/>
        <v>4</v>
      </c>
      <c r="AN31" s="86" t="s">
        <v>127</v>
      </c>
      <c r="AO31" s="132">
        <f t="shared" si="128"/>
        <v>3</v>
      </c>
      <c r="AP31" s="137">
        <f t="shared" si="129"/>
        <v>2</v>
      </c>
      <c r="AQ31" s="140">
        <f t="shared" si="130"/>
        <v>0</v>
      </c>
      <c r="AR31" s="78" t="e">
        <f t="shared" si="131"/>
        <v>#DIV/0!</v>
      </c>
      <c r="AS31" s="157" t="e">
        <f t="shared" si="132"/>
        <v>#DIV/0!</v>
      </c>
      <c r="AT31" s="133" t="e">
        <f t="shared" si="133"/>
        <v>#DIV/0!</v>
      </c>
      <c r="AU31" s="98" t="e">
        <f t="shared" si="30"/>
        <v>#DIV/0!</v>
      </c>
      <c r="AV31" s="158" t="e">
        <f t="shared" si="134"/>
        <v>#DIV/0!</v>
      </c>
    </row>
    <row r="32" spans="1:48" s="6" customFormat="1" ht="18" customHeight="1">
      <c r="A32" s="183">
        <v>9</v>
      </c>
      <c r="B32" s="171" t="s">
        <v>184</v>
      </c>
      <c r="C32" s="159" t="s">
        <v>29</v>
      </c>
      <c r="D32" s="41">
        <v>3</v>
      </c>
      <c r="E32" s="3" t="s">
        <v>37</v>
      </c>
      <c r="F32" s="41">
        <v>0.33</v>
      </c>
      <c r="G32" s="3">
        <v>305</v>
      </c>
      <c r="H32" s="39">
        <v>80</v>
      </c>
      <c r="I32" s="13"/>
      <c r="J32" s="3"/>
      <c r="K32" s="27">
        <f t="shared" si="27"/>
        <v>0</v>
      </c>
      <c r="L32" s="59">
        <f t="shared" ref="L32:L34" si="135">IF(K32=0,0,(IF(K32&lt;=0.05,1,(IF(K32&lt;=0.1,2,(IF(K32&lt;0.2,3,4)))))))</f>
        <v>0</v>
      </c>
      <c r="M32" s="74"/>
      <c r="N32" s="27" t="e">
        <f t="shared" si="2"/>
        <v>#DIV/0!</v>
      </c>
      <c r="O32" s="66" t="e">
        <f>IF(N32=0,1,(IF(N32&lt;=0.05,1,(IF(N32&lt;=0.1,2,(IF(N32&lt;0.2,3,4)))))))</f>
        <v>#DIV/0!</v>
      </c>
      <c r="P32" s="75"/>
      <c r="Q32" s="27" t="e">
        <f t="shared" si="3"/>
        <v>#DIV/0!</v>
      </c>
      <c r="R32" s="66" t="e">
        <f>IF(Q32=0,1,(IF(Q32&lt;=0.05,1,(IF(Q32&lt;=0.1,2,(IF(Q32&lt;0.2,3,4)))))))</f>
        <v>#DIV/0!</v>
      </c>
      <c r="S32" s="96"/>
      <c r="T32" s="76" t="e">
        <f>S32/$J32</f>
        <v>#DIV/0!</v>
      </c>
      <c r="U32" s="66" t="e">
        <f>IF(T32=0,1,(IF(T32&lt;=0.05,1,(IF(T32&lt;=0.1,2,(IF(T32&lt;0.2,3,4)))))))</f>
        <v>#DIV/0!</v>
      </c>
      <c r="V32" s="96">
        <v>1</v>
      </c>
      <c r="W32" s="76" t="e">
        <f>V32/$J32</f>
        <v>#DIV/0!</v>
      </c>
      <c r="X32" s="66" t="e">
        <f>IF(W32=0,1,(IF(W32&lt;=0.05,1,(IF(W32&lt;=0.1,2,(IF(W32&lt;0.2,3,4)))))))</f>
        <v>#DIV/0!</v>
      </c>
      <c r="Y32" s="75"/>
      <c r="Z32" s="27" t="e">
        <f t="shared" si="4"/>
        <v>#DIV/0!</v>
      </c>
      <c r="AA32" s="66" t="e">
        <f>IF(Z32=0,1,(IF(Z32&lt;=0.05,1,(IF(Z32&lt;=0.1,2,(IF(Z32&lt;0.2,3,4)))))))</f>
        <v>#DIV/0!</v>
      </c>
      <c r="AB32" s="96"/>
      <c r="AC32" s="76" t="e">
        <f t="shared" si="29"/>
        <v>#DIV/0!</v>
      </c>
      <c r="AD32" s="66" t="e">
        <f>IF(AC32=0,1,(IF(AC32&lt;=0.05,1,(IF(AC32&lt;=0.1,2,(IF(AC32&lt;0.2,3,4)))))))</f>
        <v>#DIV/0!</v>
      </c>
      <c r="AE32" s="131" t="e">
        <f>ROUNDUP((AVERAGE(AD32,AA32,X32,U32,R32,O32)),0)</f>
        <v>#DIV/0!</v>
      </c>
      <c r="AF32" s="76">
        <v>0.125</v>
      </c>
      <c r="AG32" s="132">
        <f>IF(AF32=0,1,(IF(AF32&lt;=0.05,1,(IF(AF32&lt;=0.1,2,(IF(AF32&lt;0.2,3,4)))))))</f>
        <v>3</v>
      </c>
      <c r="AH32" s="87">
        <v>0.15</v>
      </c>
      <c r="AI32" s="132">
        <f>IF(AH32=0,1,(IF(AH32&lt;=0.05,1,(IF(AH32&lt;=0.1,2,(IF(AH32&lt;0.2,3,4)))))))</f>
        <v>3</v>
      </c>
      <c r="AJ32" s="87">
        <v>0.14000000000000001</v>
      </c>
      <c r="AK32" s="132">
        <f>IF(AJ32=0,1,(IF(AJ32&lt;=0.05,1,(IF(AJ32&lt;=0.1,2,(IF(AJ32&lt;0.2,3,4)))))))</f>
        <v>3</v>
      </c>
      <c r="AL32" s="87">
        <v>0.22</v>
      </c>
      <c r="AM32" s="132">
        <f>IF(AL32=0,1,(IF(AL32&lt;=0.05,1,(IF(AL32&lt;=0.1,2,(IF(AL32&lt;0.2,3,4)))))))</f>
        <v>4</v>
      </c>
      <c r="AN32" s="86" t="s">
        <v>123</v>
      </c>
      <c r="AO32" s="132">
        <f>(IF(AN32="very high",4,(IF(AN32="high",3,(IF(AN32="moderate",2,(IF(AN32="low",1))))))))</f>
        <v>1</v>
      </c>
      <c r="AP32" s="137">
        <f>ROUNDDOWN((AVERAGE(AG32,AI32,AK32,AM32,AO32)),0)</f>
        <v>2</v>
      </c>
      <c r="AQ32" s="140">
        <f>F32*L32</f>
        <v>0</v>
      </c>
      <c r="AR32" s="78" t="e">
        <f>AE32/AP32</f>
        <v>#DIV/0!</v>
      </c>
      <c r="AS32" s="157" t="e">
        <f>IF(AR32&lt;=0.5,0.25,(IF(AR32&lt;=1,0.5,(IF(AR32&lt;=2,0.75,(IF(AR32&lt;=4,1,1)))))))</f>
        <v>#DIV/0!</v>
      </c>
      <c r="AT32" s="133" t="e">
        <f>ROUNDUP((AQ32*AS32),0)</f>
        <v>#DIV/0!</v>
      </c>
      <c r="AU32" s="98" t="e">
        <f t="shared" si="30"/>
        <v>#DIV/0!</v>
      </c>
      <c r="AV32" s="158" t="e">
        <f>IF(AU32=0,"none",(IF(AU32&lt;5,"low",(IF(AU32&lt;=12,"moderate","high")))))</f>
        <v>#DIV/0!</v>
      </c>
    </row>
    <row r="33" spans="1:48" s="6" customFormat="1" ht="19.5" customHeight="1">
      <c r="A33" s="183"/>
      <c r="B33" s="172"/>
      <c r="C33" s="159" t="s">
        <v>31</v>
      </c>
      <c r="D33" s="41">
        <v>4</v>
      </c>
      <c r="E33" s="3" t="s">
        <v>37</v>
      </c>
      <c r="F33" s="41">
        <v>0.66</v>
      </c>
      <c r="G33" s="3">
        <v>305</v>
      </c>
      <c r="H33" s="39">
        <v>80</v>
      </c>
      <c r="I33" s="13"/>
      <c r="J33" s="3"/>
      <c r="K33" s="27">
        <f t="shared" si="27"/>
        <v>0</v>
      </c>
      <c r="L33" s="59">
        <f t="shared" si="135"/>
        <v>0</v>
      </c>
      <c r="M33" s="74"/>
      <c r="N33" s="27" t="e">
        <f t="shared" si="2"/>
        <v>#DIV/0!</v>
      </c>
      <c r="O33" s="66" t="e">
        <f t="shared" ref="O33:O34" si="136">IF(N33=0,1,(IF(N33&lt;=0.05,1,(IF(N33&lt;=0.1,2,(IF(N33&lt;0.2,3,4)))))))</f>
        <v>#DIV/0!</v>
      </c>
      <c r="P33" s="75"/>
      <c r="Q33" s="27" t="e">
        <f t="shared" si="3"/>
        <v>#DIV/0!</v>
      </c>
      <c r="R33" s="66" t="e">
        <f t="shared" ref="R33:R34" si="137">IF(Q33=0,1,(IF(Q33&lt;=0.05,1,(IF(Q33&lt;=0.1,2,(IF(Q33&lt;0.2,3,4)))))))</f>
        <v>#DIV/0!</v>
      </c>
      <c r="S33" s="96"/>
      <c r="T33" s="76" t="e">
        <f t="shared" ref="T33:T34" si="138">S33/$J33</f>
        <v>#DIV/0!</v>
      </c>
      <c r="U33" s="66" t="e">
        <f t="shared" ref="U33:U34" si="139">IF(T33=0,1,(IF(T33&lt;=0.05,1,(IF(T33&lt;=0.1,2,(IF(T33&lt;0.2,3,4)))))))</f>
        <v>#DIV/0!</v>
      </c>
      <c r="V33" s="96">
        <v>3</v>
      </c>
      <c r="W33" s="76" t="e">
        <f t="shared" ref="W33:W34" si="140">V33/$J33</f>
        <v>#DIV/0!</v>
      </c>
      <c r="X33" s="66" t="e">
        <f t="shared" ref="X33:X34" si="141">IF(W33=0,1,(IF(W33&lt;=0.05,1,(IF(W33&lt;=0.1,2,(IF(W33&lt;0.2,3,4)))))))</f>
        <v>#DIV/0!</v>
      </c>
      <c r="Y33" s="75"/>
      <c r="Z33" s="27" t="e">
        <f t="shared" si="4"/>
        <v>#DIV/0!</v>
      </c>
      <c r="AA33" s="66" t="e">
        <f t="shared" ref="AA33:AA34" si="142">IF(Z33=0,1,(IF(Z33&lt;=0.05,1,(IF(Z33&lt;=0.1,2,(IF(Z33&lt;0.2,3,4)))))))</f>
        <v>#DIV/0!</v>
      </c>
      <c r="AB33" s="96"/>
      <c r="AC33" s="76" t="e">
        <f t="shared" si="29"/>
        <v>#DIV/0!</v>
      </c>
      <c r="AD33" s="66" t="e">
        <f t="shared" ref="AD33:AD34" si="143">IF(AC33=0,1,(IF(AC33&lt;=0.05,1,(IF(AC33&lt;=0.1,2,(IF(AC33&lt;0.2,3,4)))))))</f>
        <v>#DIV/0!</v>
      </c>
      <c r="AE33" s="131" t="e">
        <f t="shared" ref="AE33:AE34" si="144">ROUNDUP((AVERAGE(AD33,AA33,X33,U33,R33,O33)),0)</f>
        <v>#DIV/0!</v>
      </c>
      <c r="AF33" s="76">
        <v>0.2</v>
      </c>
      <c r="AG33" s="132">
        <f t="shared" ref="AG33:AG34" si="145">IF(AF33=0,1,(IF(AF33&lt;=0.05,1,(IF(AF33&lt;=0.1,2,(IF(AF33&lt;0.2,3,4)))))))</f>
        <v>4</v>
      </c>
      <c r="AH33" s="87">
        <v>0.12</v>
      </c>
      <c r="AI33" s="132">
        <f t="shared" ref="AI33:AI34" si="146">IF(AH33=0,1,(IF(AH33&lt;=0.05,1,(IF(AH33&lt;=0.1,2,(IF(AH33&lt;0.2,3,4)))))))</f>
        <v>3</v>
      </c>
      <c r="AJ33" s="87">
        <v>0.13</v>
      </c>
      <c r="AK33" s="132">
        <f t="shared" ref="AK33:AK34" si="147">IF(AJ33=0,1,(IF(AJ33&lt;=0.05,1,(IF(AJ33&lt;=0.1,2,(IF(AJ33&lt;0.2,3,4)))))))</f>
        <v>3</v>
      </c>
      <c r="AL33" s="87">
        <v>0.15</v>
      </c>
      <c r="AM33" s="132">
        <f t="shared" ref="AM33:AM34" si="148">IF(AL33=0,1,(IF(AL33&lt;=0.05,1,(IF(AL33&lt;=0.1,2,(IF(AL33&lt;0.2,3,4)))))))</f>
        <v>3</v>
      </c>
      <c r="AN33" s="86" t="s">
        <v>126</v>
      </c>
      <c r="AO33" s="132">
        <f t="shared" ref="AO33:AO34" si="149">(IF(AN33="very high",4,(IF(AN33="high",3,(IF(AN33="moderate",2,(IF(AN33="low",1))))))))</f>
        <v>2</v>
      </c>
      <c r="AP33" s="137">
        <f t="shared" ref="AP33:AP34" si="150">ROUNDDOWN((AVERAGE(AG33,AI33,AK33,AM33,AO33)),0)</f>
        <v>3</v>
      </c>
      <c r="AQ33" s="140">
        <f t="shared" ref="AQ33:AQ34" si="151">F33*L33</f>
        <v>0</v>
      </c>
      <c r="AR33" s="78" t="e">
        <f t="shared" ref="AR33:AR34" si="152">AE33/AP33</f>
        <v>#DIV/0!</v>
      </c>
      <c r="AS33" s="157" t="e">
        <f t="shared" ref="AS33:AS34" si="153">IF(AR33&lt;=0.5,0.25,(IF(AR33&lt;=1,0.5,(IF(AR33&lt;=2,0.75,(IF(AR33&lt;=4,1,1)))))))</f>
        <v>#DIV/0!</v>
      </c>
      <c r="AT33" s="133" t="e">
        <f t="shared" ref="AT33:AT34" si="154">ROUNDUP((AQ33*AS33),0)</f>
        <v>#DIV/0!</v>
      </c>
      <c r="AU33" s="98" t="e">
        <f t="shared" si="30"/>
        <v>#DIV/0!</v>
      </c>
      <c r="AV33" s="158" t="e">
        <f t="shared" ref="AV33:AV34" si="155">IF(AU33=0,"none",(IF(AU33&lt;5,"low",(IF(AU33&lt;=12,"moderate","high")))))</f>
        <v>#DIV/0!</v>
      </c>
    </row>
    <row r="34" spans="1:48" s="6" customFormat="1" ht="17.25" customHeight="1">
      <c r="A34" s="183"/>
      <c r="B34" s="173"/>
      <c r="C34" s="159" t="s">
        <v>32</v>
      </c>
      <c r="D34" s="41">
        <v>5</v>
      </c>
      <c r="E34" s="3" t="s">
        <v>37</v>
      </c>
      <c r="F34" s="41">
        <v>1</v>
      </c>
      <c r="G34" s="3">
        <v>305</v>
      </c>
      <c r="H34" s="39">
        <v>80</v>
      </c>
      <c r="I34" s="13"/>
      <c r="J34" s="3"/>
      <c r="K34" s="27">
        <f t="shared" si="27"/>
        <v>0</v>
      </c>
      <c r="L34" s="59">
        <f>IF(K34=0,0,(IF(K34&lt;=0.05,1,(IF(K34&lt;=0.1,2,(IF(K34&lt;0.2,3,4)))))))</f>
        <v>0</v>
      </c>
      <c r="M34" s="74"/>
      <c r="N34" s="27" t="e">
        <f t="shared" si="2"/>
        <v>#DIV/0!</v>
      </c>
      <c r="O34" s="66" t="e">
        <f t="shared" si="136"/>
        <v>#DIV/0!</v>
      </c>
      <c r="P34" s="75"/>
      <c r="Q34" s="27" t="e">
        <f t="shared" si="3"/>
        <v>#DIV/0!</v>
      </c>
      <c r="R34" s="66" t="e">
        <f t="shared" si="137"/>
        <v>#DIV/0!</v>
      </c>
      <c r="S34" s="96"/>
      <c r="T34" s="76" t="e">
        <f t="shared" si="138"/>
        <v>#DIV/0!</v>
      </c>
      <c r="U34" s="66" t="e">
        <f t="shared" si="139"/>
        <v>#DIV/0!</v>
      </c>
      <c r="V34" s="96">
        <v>10</v>
      </c>
      <c r="W34" s="76" t="e">
        <f t="shared" si="140"/>
        <v>#DIV/0!</v>
      </c>
      <c r="X34" s="66" t="e">
        <f t="shared" si="141"/>
        <v>#DIV/0!</v>
      </c>
      <c r="Y34" s="75"/>
      <c r="Z34" s="27" t="e">
        <f t="shared" si="4"/>
        <v>#DIV/0!</v>
      </c>
      <c r="AA34" s="66" t="e">
        <f t="shared" si="142"/>
        <v>#DIV/0!</v>
      </c>
      <c r="AB34" s="96"/>
      <c r="AC34" s="76" t="e">
        <f t="shared" si="29"/>
        <v>#DIV/0!</v>
      </c>
      <c r="AD34" s="66" t="e">
        <f t="shared" si="143"/>
        <v>#DIV/0!</v>
      </c>
      <c r="AE34" s="131" t="e">
        <f t="shared" si="144"/>
        <v>#DIV/0!</v>
      </c>
      <c r="AF34" s="76">
        <v>1.7094017094017096E-2</v>
      </c>
      <c r="AG34" s="132">
        <f t="shared" si="145"/>
        <v>1</v>
      </c>
      <c r="AH34" s="87">
        <v>0.11</v>
      </c>
      <c r="AI34" s="132">
        <f t="shared" si="146"/>
        <v>3</v>
      </c>
      <c r="AJ34" s="87">
        <v>0.125</v>
      </c>
      <c r="AK34" s="132">
        <f t="shared" si="147"/>
        <v>3</v>
      </c>
      <c r="AL34" s="87">
        <v>0.23</v>
      </c>
      <c r="AM34" s="132">
        <f t="shared" si="148"/>
        <v>4</v>
      </c>
      <c r="AN34" s="86" t="s">
        <v>127</v>
      </c>
      <c r="AO34" s="132">
        <f t="shared" si="149"/>
        <v>3</v>
      </c>
      <c r="AP34" s="137">
        <f t="shared" si="150"/>
        <v>2</v>
      </c>
      <c r="AQ34" s="140">
        <f t="shared" si="151"/>
        <v>0</v>
      </c>
      <c r="AR34" s="78" t="e">
        <f t="shared" si="152"/>
        <v>#DIV/0!</v>
      </c>
      <c r="AS34" s="157" t="e">
        <f t="shared" si="153"/>
        <v>#DIV/0!</v>
      </c>
      <c r="AT34" s="133" t="e">
        <f t="shared" si="154"/>
        <v>#DIV/0!</v>
      </c>
      <c r="AU34" s="98" t="e">
        <f t="shared" si="30"/>
        <v>#DIV/0!</v>
      </c>
      <c r="AV34" s="158" t="e">
        <f t="shared" si="155"/>
        <v>#DIV/0!</v>
      </c>
    </row>
    <row r="35" spans="1:48" s="6" customFormat="1" ht="18" customHeight="1">
      <c r="A35" s="183">
        <v>10</v>
      </c>
      <c r="B35" s="171" t="s">
        <v>185</v>
      </c>
      <c r="C35" s="159" t="s">
        <v>29</v>
      </c>
      <c r="D35" s="41">
        <v>3</v>
      </c>
      <c r="E35" s="3" t="s">
        <v>37</v>
      </c>
      <c r="F35" s="41">
        <v>0.33</v>
      </c>
      <c r="G35" s="3">
        <v>167</v>
      </c>
      <c r="H35" s="39">
        <v>46</v>
      </c>
      <c r="I35" s="13"/>
      <c r="J35" s="3"/>
      <c r="K35" s="27">
        <f t="shared" si="27"/>
        <v>0</v>
      </c>
      <c r="L35" s="59">
        <f t="shared" ref="L35:L37" si="156">IF(K35=0,0,(IF(K35&lt;=0.05,1,(IF(K35&lt;=0.1,2,(IF(K35&lt;0.2,3,4)))))))</f>
        <v>0</v>
      </c>
      <c r="M35" s="74"/>
      <c r="N35" s="27" t="e">
        <f t="shared" si="2"/>
        <v>#DIV/0!</v>
      </c>
      <c r="O35" s="66" t="e">
        <f>IF(N35=0,1,(IF(N35&lt;=0.05,1,(IF(N35&lt;=0.1,2,(IF(N35&lt;0.2,3,4)))))))</f>
        <v>#DIV/0!</v>
      </c>
      <c r="P35" s="75"/>
      <c r="Q35" s="27" t="e">
        <f t="shared" si="3"/>
        <v>#DIV/0!</v>
      </c>
      <c r="R35" s="66" t="e">
        <f>IF(Q35=0,1,(IF(Q35&lt;=0.05,1,(IF(Q35&lt;=0.1,2,(IF(Q35&lt;0.2,3,4)))))))</f>
        <v>#DIV/0!</v>
      </c>
      <c r="S35" s="96"/>
      <c r="T35" s="76" t="e">
        <f>S35/$J35</f>
        <v>#DIV/0!</v>
      </c>
      <c r="U35" s="66" t="e">
        <f>IF(T35=0,1,(IF(T35&lt;=0.05,1,(IF(T35&lt;=0.1,2,(IF(T35&lt;0.2,3,4)))))))</f>
        <v>#DIV/0!</v>
      </c>
      <c r="V35" s="96">
        <v>1</v>
      </c>
      <c r="W35" s="76" t="e">
        <f>V35/$J35</f>
        <v>#DIV/0!</v>
      </c>
      <c r="X35" s="66" t="e">
        <f>IF(W35=0,1,(IF(W35&lt;=0.05,1,(IF(W35&lt;=0.1,2,(IF(W35&lt;0.2,3,4)))))))</f>
        <v>#DIV/0!</v>
      </c>
      <c r="Y35" s="75"/>
      <c r="Z35" s="27" t="e">
        <f t="shared" si="4"/>
        <v>#DIV/0!</v>
      </c>
      <c r="AA35" s="66" t="e">
        <f>IF(Z35=0,1,(IF(Z35&lt;=0.05,1,(IF(Z35&lt;=0.1,2,(IF(Z35&lt;0.2,3,4)))))))</f>
        <v>#DIV/0!</v>
      </c>
      <c r="AB35" s="96"/>
      <c r="AC35" s="76" t="e">
        <f t="shared" si="29"/>
        <v>#DIV/0!</v>
      </c>
      <c r="AD35" s="66" t="e">
        <f>IF(AC35=0,1,(IF(AC35&lt;=0.05,1,(IF(AC35&lt;=0.1,2,(IF(AC35&lt;0.2,3,4)))))))</f>
        <v>#DIV/0!</v>
      </c>
      <c r="AE35" s="131" t="e">
        <f>ROUNDUP((AVERAGE(AD35,AA35,X35,U35,R35,O35)),0)</f>
        <v>#DIV/0!</v>
      </c>
      <c r="AF35" s="76">
        <v>0.125</v>
      </c>
      <c r="AG35" s="132">
        <f>IF(AF35=0,1,(IF(AF35&lt;=0.05,1,(IF(AF35&lt;=0.1,2,(IF(AF35&lt;0.2,3,4)))))))</f>
        <v>3</v>
      </c>
      <c r="AH35" s="87">
        <v>0.15</v>
      </c>
      <c r="AI35" s="132">
        <f>IF(AH35=0,1,(IF(AH35&lt;=0.05,1,(IF(AH35&lt;=0.1,2,(IF(AH35&lt;0.2,3,4)))))))</f>
        <v>3</v>
      </c>
      <c r="AJ35" s="87">
        <v>0.14000000000000001</v>
      </c>
      <c r="AK35" s="132">
        <f>IF(AJ35=0,1,(IF(AJ35&lt;=0.05,1,(IF(AJ35&lt;=0.1,2,(IF(AJ35&lt;0.2,3,4)))))))</f>
        <v>3</v>
      </c>
      <c r="AL35" s="87">
        <v>0.22</v>
      </c>
      <c r="AM35" s="132">
        <f>IF(AL35=0,1,(IF(AL35&lt;=0.05,1,(IF(AL35&lt;=0.1,2,(IF(AL35&lt;0.2,3,4)))))))</f>
        <v>4</v>
      </c>
      <c r="AN35" s="86" t="s">
        <v>123</v>
      </c>
      <c r="AO35" s="132">
        <f>(IF(AN35="very high",4,(IF(AN35="high",3,(IF(AN35="moderate",2,(IF(AN35="low",1))))))))</f>
        <v>1</v>
      </c>
      <c r="AP35" s="137">
        <f>ROUNDDOWN((AVERAGE(AG35,AI35,AK35,AM35,AO35)),0)</f>
        <v>2</v>
      </c>
      <c r="AQ35" s="140">
        <f>F35*L35</f>
        <v>0</v>
      </c>
      <c r="AR35" s="78" t="e">
        <f>AE35/AP35</f>
        <v>#DIV/0!</v>
      </c>
      <c r="AS35" s="157" t="e">
        <f>IF(AR35&lt;=0.5,0.25,(IF(AR35&lt;=1,0.5,(IF(AR35&lt;=2,0.75,(IF(AR35&lt;=4,1,1)))))))</f>
        <v>#DIV/0!</v>
      </c>
      <c r="AT35" s="133" t="e">
        <f>ROUNDUP((AQ35*AS35),0)</f>
        <v>#DIV/0!</v>
      </c>
      <c r="AU35" s="98" t="e">
        <f t="shared" si="30"/>
        <v>#DIV/0!</v>
      </c>
      <c r="AV35" s="158" t="e">
        <f>IF(AU35=0,"none",(IF(AU35&lt;5,"low",(IF(AU35&lt;=12,"moderate","high")))))</f>
        <v>#DIV/0!</v>
      </c>
    </row>
    <row r="36" spans="1:48" s="6" customFormat="1" ht="19.5" customHeight="1">
      <c r="A36" s="183"/>
      <c r="B36" s="172"/>
      <c r="C36" s="159" t="s">
        <v>31</v>
      </c>
      <c r="D36" s="41">
        <v>4</v>
      </c>
      <c r="E36" s="3" t="s">
        <v>37</v>
      </c>
      <c r="F36" s="41">
        <v>0.66</v>
      </c>
      <c r="G36" s="3">
        <v>167</v>
      </c>
      <c r="H36" s="39">
        <v>46</v>
      </c>
      <c r="I36" s="13"/>
      <c r="J36" s="3"/>
      <c r="K36" s="27">
        <f t="shared" si="27"/>
        <v>0</v>
      </c>
      <c r="L36" s="59">
        <f t="shared" si="156"/>
        <v>0</v>
      </c>
      <c r="M36" s="74"/>
      <c r="N36" s="27" t="e">
        <f t="shared" si="2"/>
        <v>#DIV/0!</v>
      </c>
      <c r="O36" s="66" t="e">
        <f t="shared" ref="O36:O37" si="157">IF(N36=0,1,(IF(N36&lt;=0.05,1,(IF(N36&lt;=0.1,2,(IF(N36&lt;0.2,3,4)))))))</f>
        <v>#DIV/0!</v>
      </c>
      <c r="P36" s="75"/>
      <c r="Q36" s="27" t="e">
        <f t="shared" si="3"/>
        <v>#DIV/0!</v>
      </c>
      <c r="R36" s="66" t="e">
        <f t="shared" ref="R36:R37" si="158">IF(Q36=0,1,(IF(Q36&lt;=0.05,1,(IF(Q36&lt;=0.1,2,(IF(Q36&lt;0.2,3,4)))))))</f>
        <v>#DIV/0!</v>
      </c>
      <c r="S36" s="96"/>
      <c r="T36" s="76" t="e">
        <f t="shared" ref="T36:T37" si="159">S36/$J36</f>
        <v>#DIV/0!</v>
      </c>
      <c r="U36" s="66" t="e">
        <f t="shared" ref="U36:U37" si="160">IF(T36=0,1,(IF(T36&lt;=0.05,1,(IF(T36&lt;=0.1,2,(IF(T36&lt;0.2,3,4)))))))</f>
        <v>#DIV/0!</v>
      </c>
      <c r="V36" s="96">
        <v>3</v>
      </c>
      <c r="W36" s="76" t="e">
        <f t="shared" ref="W36:W37" si="161">V36/$J36</f>
        <v>#DIV/0!</v>
      </c>
      <c r="X36" s="66" t="e">
        <f t="shared" ref="X36:X37" si="162">IF(W36=0,1,(IF(W36&lt;=0.05,1,(IF(W36&lt;=0.1,2,(IF(W36&lt;0.2,3,4)))))))</f>
        <v>#DIV/0!</v>
      </c>
      <c r="Y36" s="75"/>
      <c r="Z36" s="27" t="e">
        <f t="shared" si="4"/>
        <v>#DIV/0!</v>
      </c>
      <c r="AA36" s="66" t="e">
        <f t="shared" ref="AA36:AA37" si="163">IF(Z36=0,1,(IF(Z36&lt;=0.05,1,(IF(Z36&lt;=0.1,2,(IF(Z36&lt;0.2,3,4)))))))</f>
        <v>#DIV/0!</v>
      </c>
      <c r="AB36" s="96"/>
      <c r="AC36" s="76" t="e">
        <f t="shared" si="29"/>
        <v>#DIV/0!</v>
      </c>
      <c r="AD36" s="66" t="e">
        <f t="shared" ref="AD36:AD37" si="164">IF(AC36=0,1,(IF(AC36&lt;=0.05,1,(IF(AC36&lt;=0.1,2,(IF(AC36&lt;0.2,3,4)))))))</f>
        <v>#DIV/0!</v>
      </c>
      <c r="AE36" s="131" t="e">
        <f t="shared" ref="AE36:AE37" si="165">ROUNDUP((AVERAGE(AD36,AA36,X36,U36,R36,O36)),0)</f>
        <v>#DIV/0!</v>
      </c>
      <c r="AF36" s="76">
        <v>0.2</v>
      </c>
      <c r="AG36" s="132">
        <f t="shared" ref="AG36:AG37" si="166">IF(AF36=0,1,(IF(AF36&lt;=0.05,1,(IF(AF36&lt;=0.1,2,(IF(AF36&lt;0.2,3,4)))))))</f>
        <v>4</v>
      </c>
      <c r="AH36" s="87">
        <v>0.12</v>
      </c>
      <c r="AI36" s="132">
        <f t="shared" ref="AI36:AI37" si="167">IF(AH36=0,1,(IF(AH36&lt;=0.05,1,(IF(AH36&lt;=0.1,2,(IF(AH36&lt;0.2,3,4)))))))</f>
        <v>3</v>
      </c>
      <c r="AJ36" s="87">
        <v>0.13</v>
      </c>
      <c r="AK36" s="132">
        <f t="shared" ref="AK36:AK37" si="168">IF(AJ36=0,1,(IF(AJ36&lt;=0.05,1,(IF(AJ36&lt;=0.1,2,(IF(AJ36&lt;0.2,3,4)))))))</f>
        <v>3</v>
      </c>
      <c r="AL36" s="87">
        <v>0.15</v>
      </c>
      <c r="AM36" s="132">
        <f t="shared" ref="AM36:AM37" si="169">IF(AL36=0,1,(IF(AL36&lt;=0.05,1,(IF(AL36&lt;=0.1,2,(IF(AL36&lt;0.2,3,4)))))))</f>
        <v>3</v>
      </c>
      <c r="AN36" s="86" t="s">
        <v>126</v>
      </c>
      <c r="AO36" s="132">
        <f t="shared" ref="AO36:AO37" si="170">(IF(AN36="very high",4,(IF(AN36="high",3,(IF(AN36="moderate",2,(IF(AN36="low",1))))))))</f>
        <v>2</v>
      </c>
      <c r="AP36" s="137">
        <f t="shared" ref="AP36:AP37" si="171">ROUNDDOWN((AVERAGE(AG36,AI36,AK36,AM36,AO36)),0)</f>
        <v>3</v>
      </c>
      <c r="AQ36" s="140">
        <f t="shared" ref="AQ36:AQ37" si="172">F36*L36</f>
        <v>0</v>
      </c>
      <c r="AR36" s="78" t="e">
        <f t="shared" ref="AR36:AR37" si="173">AE36/AP36</f>
        <v>#DIV/0!</v>
      </c>
      <c r="AS36" s="157" t="e">
        <f t="shared" ref="AS36:AS37" si="174">IF(AR36&lt;=0.5,0.25,(IF(AR36&lt;=1,0.5,(IF(AR36&lt;=2,0.75,(IF(AR36&lt;=4,1,1)))))))</f>
        <v>#DIV/0!</v>
      </c>
      <c r="AT36" s="133" t="e">
        <f t="shared" ref="AT36:AT37" si="175">ROUNDUP((AQ36*AS36),0)</f>
        <v>#DIV/0!</v>
      </c>
      <c r="AU36" s="98" t="e">
        <f t="shared" si="30"/>
        <v>#DIV/0!</v>
      </c>
      <c r="AV36" s="158" t="e">
        <f t="shared" ref="AV36:AV37" si="176">IF(AU36=0,"none",(IF(AU36&lt;5,"low",(IF(AU36&lt;=12,"moderate","high")))))</f>
        <v>#DIV/0!</v>
      </c>
    </row>
    <row r="37" spans="1:48" s="6" customFormat="1" ht="17.25" customHeight="1">
      <c r="A37" s="183"/>
      <c r="B37" s="173"/>
      <c r="C37" s="159" t="s">
        <v>32</v>
      </c>
      <c r="D37" s="41">
        <v>5</v>
      </c>
      <c r="E37" s="3" t="s">
        <v>37</v>
      </c>
      <c r="F37" s="41">
        <v>1</v>
      </c>
      <c r="G37" s="3">
        <v>167</v>
      </c>
      <c r="H37" s="39">
        <v>46</v>
      </c>
      <c r="I37" s="13"/>
      <c r="J37" s="3"/>
      <c r="K37" s="27">
        <f t="shared" si="27"/>
        <v>0</v>
      </c>
      <c r="L37" s="59">
        <f>IF(K37=0,0,(IF(K37&lt;=0.05,1,(IF(K37&lt;=0.1,2,(IF(K37&lt;0.2,3,4)))))))</f>
        <v>0</v>
      </c>
      <c r="M37" s="74"/>
      <c r="N37" s="27" t="e">
        <f t="shared" si="2"/>
        <v>#DIV/0!</v>
      </c>
      <c r="O37" s="66" t="e">
        <f t="shared" si="157"/>
        <v>#DIV/0!</v>
      </c>
      <c r="P37" s="75"/>
      <c r="Q37" s="27" t="e">
        <f t="shared" si="3"/>
        <v>#DIV/0!</v>
      </c>
      <c r="R37" s="66" t="e">
        <f t="shared" si="158"/>
        <v>#DIV/0!</v>
      </c>
      <c r="S37" s="96"/>
      <c r="T37" s="76" t="e">
        <f t="shared" si="159"/>
        <v>#DIV/0!</v>
      </c>
      <c r="U37" s="66" t="e">
        <f t="shared" si="160"/>
        <v>#DIV/0!</v>
      </c>
      <c r="V37" s="96">
        <v>10</v>
      </c>
      <c r="W37" s="76" t="e">
        <f t="shared" si="161"/>
        <v>#DIV/0!</v>
      </c>
      <c r="X37" s="66" t="e">
        <f t="shared" si="162"/>
        <v>#DIV/0!</v>
      </c>
      <c r="Y37" s="75"/>
      <c r="Z37" s="27" t="e">
        <f t="shared" si="4"/>
        <v>#DIV/0!</v>
      </c>
      <c r="AA37" s="66" t="e">
        <f t="shared" si="163"/>
        <v>#DIV/0!</v>
      </c>
      <c r="AB37" s="96"/>
      <c r="AC37" s="76" t="e">
        <f t="shared" si="29"/>
        <v>#DIV/0!</v>
      </c>
      <c r="AD37" s="66" t="e">
        <f t="shared" si="164"/>
        <v>#DIV/0!</v>
      </c>
      <c r="AE37" s="131" t="e">
        <f t="shared" si="165"/>
        <v>#DIV/0!</v>
      </c>
      <c r="AF37" s="76">
        <v>1.7094017094017096E-2</v>
      </c>
      <c r="AG37" s="132">
        <f t="shared" si="166"/>
        <v>1</v>
      </c>
      <c r="AH37" s="87">
        <v>0.11</v>
      </c>
      <c r="AI37" s="132">
        <f t="shared" si="167"/>
        <v>3</v>
      </c>
      <c r="AJ37" s="87">
        <v>0.125</v>
      </c>
      <c r="AK37" s="132">
        <f t="shared" si="168"/>
        <v>3</v>
      </c>
      <c r="AL37" s="87">
        <v>0.23</v>
      </c>
      <c r="AM37" s="132">
        <f t="shared" si="169"/>
        <v>4</v>
      </c>
      <c r="AN37" s="86" t="s">
        <v>127</v>
      </c>
      <c r="AO37" s="132">
        <f t="shared" si="170"/>
        <v>3</v>
      </c>
      <c r="AP37" s="137">
        <f t="shared" si="171"/>
        <v>2</v>
      </c>
      <c r="AQ37" s="140">
        <f t="shared" si="172"/>
        <v>0</v>
      </c>
      <c r="AR37" s="78" t="e">
        <f t="shared" si="173"/>
        <v>#DIV/0!</v>
      </c>
      <c r="AS37" s="157" t="e">
        <f t="shared" si="174"/>
        <v>#DIV/0!</v>
      </c>
      <c r="AT37" s="133" t="e">
        <f t="shared" si="175"/>
        <v>#DIV/0!</v>
      </c>
      <c r="AU37" s="98" t="e">
        <f t="shared" si="30"/>
        <v>#DIV/0!</v>
      </c>
      <c r="AV37" s="158" t="e">
        <f t="shared" si="176"/>
        <v>#DIV/0!</v>
      </c>
    </row>
    <row r="38" spans="1:48" s="6" customFormat="1" ht="18" customHeight="1">
      <c r="A38" s="183">
        <v>11</v>
      </c>
      <c r="B38" s="171" t="s">
        <v>186</v>
      </c>
      <c r="C38" s="159" t="s">
        <v>29</v>
      </c>
      <c r="D38" s="41">
        <v>3</v>
      </c>
      <c r="E38" s="3" t="s">
        <v>37</v>
      </c>
      <c r="F38" s="41">
        <v>0.33</v>
      </c>
      <c r="G38" s="3">
        <v>848</v>
      </c>
      <c r="H38" s="39">
        <v>211</v>
      </c>
      <c r="I38" s="13"/>
      <c r="J38" s="3"/>
      <c r="K38" s="27">
        <f t="shared" si="27"/>
        <v>0</v>
      </c>
      <c r="L38" s="59">
        <f t="shared" ref="L38:L40" si="177">IF(K38=0,0,(IF(K38&lt;=0.05,1,(IF(K38&lt;=0.1,2,(IF(K38&lt;0.2,3,4)))))))</f>
        <v>0</v>
      </c>
      <c r="M38" s="74"/>
      <c r="N38" s="27" t="e">
        <f t="shared" si="2"/>
        <v>#DIV/0!</v>
      </c>
      <c r="O38" s="66" t="e">
        <f>IF(N38=0,1,(IF(N38&lt;=0.05,1,(IF(N38&lt;=0.1,2,(IF(N38&lt;0.2,3,4)))))))</f>
        <v>#DIV/0!</v>
      </c>
      <c r="P38" s="75"/>
      <c r="Q38" s="27" t="e">
        <f t="shared" si="3"/>
        <v>#DIV/0!</v>
      </c>
      <c r="R38" s="66" t="e">
        <f>IF(Q38=0,1,(IF(Q38&lt;=0.05,1,(IF(Q38&lt;=0.1,2,(IF(Q38&lt;0.2,3,4)))))))</f>
        <v>#DIV/0!</v>
      </c>
      <c r="S38" s="96"/>
      <c r="T38" s="76" t="e">
        <f>S38/$J38</f>
        <v>#DIV/0!</v>
      </c>
      <c r="U38" s="66" t="e">
        <f>IF(T38=0,1,(IF(T38&lt;=0.05,1,(IF(T38&lt;=0.1,2,(IF(T38&lt;0.2,3,4)))))))</f>
        <v>#DIV/0!</v>
      </c>
      <c r="V38" s="96">
        <v>1</v>
      </c>
      <c r="W38" s="76" t="e">
        <f>V38/$J38</f>
        <v>#DIV/0!</v>
      </c>
      <c r="X38" s="66" t="e">
        <f>IF(W38=0,1,(IF(W38&lt;=0.05,1,(IF(W38&lt;=0.1,2,(IF(W38&lt;0.2,3,4)))))))</f>
        <v>#DIV/0!</v>
      </c>
      <c r="Y38" s="75"/>
      <c r="Z38" s="27" t="e">
        <f t="shared" si="4"/>
        <v>#DIV/0!</v>
      </c>
      <c r="AA38" s="66" t="e">
        <f>IF(Z38=0,1,(IF(Z38&lt;=0.05,1,(IF(Z38&lt;=0.1,2,(IF(Z38&lt;0.2,3,4)))))))</f>
        <v>#DIV/0!</v>
      </c>
      <c r="AB38" s="96"/>
      <c r="AC38" s="76" t="e">
        <f t="shared" si="29"/>
        <v>#DIV/0!</v>
      </c>
      <c r="AD38" s="66" t="e">
        <f>IF(AC38=0,1,(IF(AC38&lt;=0.05,1,(IF(AC38&lt;=0.1,2,(IF(AC38&lt;0.2,3,4)))))))</f>
        <v>#DIV/0!</v>
      </c>
      <c r="AE38" s="131" t="e">
        <f>ROUNDUP((AVERAGE(AD38,AA38,X38,U38,R38,O38)),0)</f>
        <v>#DIV/0!</v>
      </c>
      <c r="AF38" s="76">
        <v>0.125</v>
      </c>
      <c r="AG38" s="132">
        <f>IF(AF38=0,1,(IF(AF38&lt;=0.05,1,(IF(AF38&lt;=0.1,2,(IF(AF38&lt;0.2,3,4)))))))</f>
        <v>3</v>
      </c>
      <c r="AH38" s="87">
        <v>0.15</v>
      </c>
      <c r="AI38" s="132">
        <f>IF(AH38=0,1,(IF(AH38&lt;=0.05,1,(IF(AH38&lt;=0.1,2,(IF(AH38&lt;0.2,3,4)))))))</f>
        <v>3</v>
      </c>
      <c r="AJ38" s="87">
        <v>0.14000000000000001</v>
      </c>
      <c r="AK38" s="132">
        <f>IF(AJ38=0,1,(IF(AJ38&lt;=0.05,1,(IF(AJ38&lt;=0.1,2,(IF(AJ38&lt;0.2,3,4)))))))</f>
        <v>3</v>
      </c>
      <c r="AL38" s="87">
        <v>0.22</v>
      </c>
      <c r="AM38" s="132">
        <f>IF(AL38=0,1,(IF(AL38&lt;=0.05,1,(IF(AL38&lt;=0.1,2,(IF(AL38&lt;0.2,3,4)))))))</f>
        <v>4</v>
      </c>
      <c r="AN38" s="86" t="s">
        <v>123</v>
      </c>
      <c r="AO38" s="132">
        <f>(IF(AN38="very high",4,(IF(AN38="high",3,(IF(AN38="moderate",2,(IF(AN38="low",1))))))))</f>
        <v>1</v>
      </c>
      <c r="AP38" s="137">
        <f>ROUNDDOWN((AVERAGE(AG38,AI38,AK38,AM38,AO38)),0)</f>
        <v>2</v>
      </c>
      <c r="AQ38" s="140">
        <f>F38*L38</f>
        <v>0</v>
      </c>
      <c r="AR38" s="78" t="e">
        <f>AE38/AP38</f>
        <v>#DIV/0!</v>
      </c>
      <c r="AS38" s="157" t="e">
        <f>IF(AR38&lt;=0.5,0.25,(IF(AR38&lt;=1,0.5,(IF(AR38&lt;=2,0.75,(IF(AR38&lt;=4,1,1)))))))</f>
        <v>#DIV/0!</v>
      </c>
      <c r="AT38" s="133" t="e">
        <f>ROUNDUP((AQ38*AS38),0)</f>
        <v>#DIV/0!</v>
      </c>
      <c r="AU38" s="98" t="e">
        <f t="shared" si="30"/>
        <v>#DIV/0!</v>
      </c>
      <c r="AV38" s="158" t="e">
        <f>IF(AU38=0,"none",(IF(AU38&lt;5,"low",(IF(AU38&lt;=12,"moderate","high")))))</f>
        <v>#DIV/0!</v>
      </c>
    </row>
    <row r="39" spans="1:48" s="6" customFormat="1" ht="19.5" customHeight="1">
      <c r="A39" s="183"/>
      <c r="B39" s="172"/>
      <c r="C39" s="159" t="s">
        <v>31</v>
      </c>
      <c r="D39" s="41">
        <v>4</v>
      </c>
      <c r="E39" s="3" t="s">
        <v>37</v>
      </c>
      <c r="F39" s="41">
        <v>0.66</v>
      </c>
      <c r="G39" s="3">
        <v>848</v>
      </c>
      <c r="H39" s="39">
        <v>211</v>
      </c>
      <c r="I39" s="13"/>
      <c r="J39" s="3"/>
      <c r="K39" s="27">
        <f t="shared" si="27"/>
        <v>0</v>
      </c>
      <c r="L39" s="59">
        <f t="shared" si="177"/>
        <v>0</v>
      </c>
      <c r="M39" s="74"/>
      <c r="N39" s="27" t="e">
        <f t="shared" si="2"/>
        <v>#DIV/0!</v>
      </c>
      <c r="O39" s="66" t="e">
        <f t="shared" ref="O39:O40" si="178">IF(N39=0,1,(IF(N39&lt;=0.05,1,(IF(N39&lt;=0.1,2,(IF(N39&lt;0.2,3,4)))))))</f>
        <v>#DIV/0!</v>
      </c>
      <c r="P39" s="75"/>
      <c r="Q39" s="27" t="e">
        <f t="shared" si="3"/>
        <v>#DIV/0!</v>
      </c>
      <c r="R39" s="66" t="e">
        <f t="shared" ref="R39:R40" si="179">IF(Q39=0,1,(IF(Q39&lt;=0.05,1,(IF(Q39&lt;=0.1,2,(IF(Q39&lt;0.2,3,4)))))))</f>
        <v>#DIV/0!</v>
      </c>
      <c r="S39" s="96"/>
      <c r="T39" s="76" t="e">
        <f t="shared" ref="T39:T40" si="180">S39/$J39</f>
        <v>#DIV/0!</v>
      </c>
      <c r="U39" s="66" t="e">
        <f t="shared" ref="U39:U40" si="181">IF(T39=0,1,(IF(T39&lt;=0.05,1,(IF(T39&lt;=0.1,2,(IF(T39&lt;0.2,3,4)))))))</f>
        <v>#DIV/0!</v>
      </c>
      <c r="V39" s="96">
        <v>3</v>
      </c>
      <c r="W39" s="76" t="e">
        <f t="shared" ref="W39:W40" si="182">V39/$J39</f>
        <v>#DIV/0!</v>
      </c>
      <c r="X39" s="66" t="e">
        <f t="shared" ref="X39:X40" si="183">IF(W39=0,1,(IF(W39&lt;=0.05,1,(IF(W39&lt;=0.1,2,(IF(W39&lt;0.2,3,4)))))))</f>
        <v>#DIV/0!</v>
      </c>
      <c r="Y39" s="75"/>
      <c r="Z39" s="27" t="e">
        <f t="shared" si="4"/>
        <v>#DIV/0!</v>
      </c>
      <c r="AA39" s="66" t="e">
        <f t="shared" ref="AA39:AA40" si="184">IF(Z39=0,1,(IF(Z39&lt;=0.05,1,(IF(Z39&lt;=0.1,2,(IF(Z39&lt;0.2,3,4)))))))</f>
        <v>#DIV/0!</v>
      </c>
      <c r="AB39" s="96"/>
      <c r="AC39" s="76" t="e">
        <f t="shared" si="29"/>
        <v>#DIV/0!</v>
      </c>
      <c r="AD39" s="66" t="e">
        <f t="shared" ref="AD39:AD40" si="185">IF(AC39=0,1,(IF(AC39&lt;=0.05,1,(IF(AC39&lt;=0.1,2,(IF(AC39&lt;0.2,3,4)))))))</f>
        <v>#DIV/0!</v>
      </c>
      <c r="AE39" s="131" t="e">
        <f t="shared" ref="AE39:AE40" si="186">ROUNDUP((AVERAGE(AD39,AA39,X39,U39,R39,O39)),0)</f>
        <v>#DIV/0!</v>
      </c>
      <c r="AF39" s="76">
        <v>0.2</v>
      </c>
      <c r="AG39" s="132">
        <f t="shared" ref="AG39:AG40" si="187">IF(AF39=0,1,(IF(AF39&lt;=0.05,1,(IF(AF39&lt;=0.1,2,(IF(AF39&lt;0.2,3,4)))))))</f>
        <v>4</v>
      </c>
      <c r="AH39" s="87">
        <v>0.12</v>
      </c>
      <c r="AI39" s="132">
        <f t="shared" ref="AI39:AI40" si="188">IF(AH39=0,1,(IF(AH39&lt;=0.05,1,(IF(AH39&lt;=0.1,2,(IF(AH39&lt;0.2,3,4)))))))</f>
        <v>3</v>
      </c>
      <c r="AJ39" s="87">
        <v>0.13</v>
      </c>
      <c r="AK39" s="132">
        <f t="shared" ref="AK39:AK40" si="189">IF(AJ39=0,1,(IF(AJ39&lt;=0.05,1,(IF(AJ39&lt;=0.1,2,(IF(AJ39&lt;0.2,3,4)))))))</f>
        <v>3</v>
      </c>
      <c r="AL39" s="87">
        <v>0.15</v>
      </c>
      <c r="AM39" s="132">
        <f t="shared" ref="AM39:AM40" si="190">IF(AL39=0,1,(IF(AL39&lt;=0.05,1,(IF(AL39&lt;=0.1,2,(IF(AL39&lt;0.2,3,4)))))))</f>
        <v>3</v>
      </c>
      <c r="AN39" s="86" t="s">
        <v>126</v>
      </c>
      <c r="AO39" s="132">
        <f t="shared" ref="AO39:AO40" si="191">(IF(AN39="very high",4,(IF(AN39="high",3,(IF(AN39="moderate",2,(IF(AN39="low",1))))))))</f>
        <v>2</v>
      </c>
      <c r="AP39" s="137">
        <f t="shared" ref="AP39:AP40" si="192">ROUNDDOWN((AVERAGE(AG39,AI39,AK39,AM39,AO39)),0)</f>
        <v>3</v>
      </c>
      <c r="AQ39" s="140">
        <f t="shared" ref="AQ39:AQ40" si="193">F39*L39</f>
        <v>0</v>
      </c>
      <c r="AR39" s="78" t="e">
        <f t="shared" ref="AR39:AR40" si="194">AE39/AP39</f>
        <v>#DIV/0!</v>
      </c>
      <c r="AS39" s="157" t="e">
        <f t="shared" ref="AS39:AS40" si="195">IF(AR39&lt;=0.5,0.25,(IF(AR39&lt;=1,0.5,(IF(AR39&lt;=2,0.75,(IF(AR39&lt;=4,1,1)))))))</f>
        <v>#DIV/0!</v>
      </c>
      <c r="AT39" s="133" t="e">
        <f t="shared" ref="AT39:AT40" si="196">ROUNDUP((AQ39*AS39),0)</f>
        <v>#DIV/0!</v>
      </c>
      <c r="AU39" s="98" t="e">
        <f t="shared" si="30"/>
        <v>#DIV/0!</v>
      </c>
      <c r="AV39" s="158" t="e">
        <f t="shared" ref="AV39:AV40" si="197">IF(AU39=0,"none",(IF(AU39&lt;5,"low",(IF(AU39&lt;=12,"moderate","high")))))</f>
        <v>#DIV/0!</v>
      </c>
    </row>
    <row r="40" spans="1:48" s="6" customFormat="1" ht="17.25" customHeight="1">
      <c r="A40" s="183"/>
      <c r="B40" s="173"/>
      <c r="C40" s="159" t="s">
        <v>32</v>
      </c>
      <c r="D40" s="41">
        <v>5</v>
      </c>
      <c r="E40" s="3" t="s">
        <v>37</v>
      </c>
      <c r="F40" s="41">
        <v>1</v>
      </c>
      <c r="G40" s="3">
        <v>848</v>
      </c>
      <c r="H40" s="39">
        <v>211</v>
      </c>
      <c r="I40" s="13"/>
      <c r="J40" s="3"/>
      <c r="K40" s="27">
        <f t="shared" si="27"/>
        <v>0</v>
      </c>
      <c r="L40" s="59">
        <f>IF(K40=0,0,(IF(K40&lt;=0.05,1,(IF(K40&lt;=0.1,2,(IF(K40&lt;0.2,3,4)))))))</f>
        <v>0</v>
      </c>
      <c r="M40" s="74"/>
      <c r="N40" s="27" t="e">
        <f t="shared" si="2"/>
        <v>#DIV/0!</v>
      </c>
      <c r="O40" s="66" t="e">
        <f t="shared" si="178"/>
        <v>#DIV/0!</v>
      </c>
      <c r="P40" s="75"/>
      <c r="Q40" s="27" t="e">
        <f t="shared" si="3"/>
        <v>#DIV/0!</v>
      </c>
      <c r="R40" s="66" t="e">
        <f t="shared" si="179"/>
        <v>#DIV/0!</v>
      </c>
      <c r="S40" s="96"/>
      <c r="T40" s="76" t="e">
        <f t="shared" si="180"/>
        <v>#DIV/0!</v>
      </c>
      <c r="U40" s="66" t="e">
        <f t="shared" si="181"/>
        <v>#DIV/0!</v>
      </c>
      <c r="V40" s="96">
        <v>10</v>
      </c>
      <c r="W40" s="76" t="e">
        <f t="shared" si="182"/>
        <v>#DIV/0!</v>
      </c>
      <c r="X40" s="66" t="e">
        <f t="shared" si="183"/>
        <v>#DIV/0!</v>
      </c>
      <c r="Y40" s="75"/>
      <c r="Z40" s="27" t="e">
        <f t="shared" si="4"/>
        <v>#DIV/0!</v>
      </c>
      <c r="AA40" s="66" t="e">
        <f t="shared" si="184"/>
        <v>#DIV/0!</v>
      </c>
      <c r="AB40" s="96"/>
      <c r="AC40" s="76" t="e">
        <f t="shared" si="29"/>
        <v>#DIV/0!</v>
      </c>
      <c r="AD40" s="66" t="e">
        <f t="shared" si="185"/>
        <v>#DIV/0!</v>
      </c>
      <c r="AE40" s="131" t="e">
        <f t="shared" si="186"/>
        <v>#DIV/0!</v>
      </c>
      <c r="AF40" s="76">
        <v>1.7094017094017096E-2</v>
      </c>
      <c r="AG40" s="132">
        <f t="shared" si="187"/>
        <v>1</v>
      </c>
      <c r="AH40" s="87">
        <v>0.11</v>
      </c>
      <c r="AI40" s="132">
        <f t="shared" si="188"/>
        <v>3</v>
      </c>
      <c r="AJ40" s="87">
        <v>0.125</v>
      </c>
      <c r="AK40" s="132">
        <f t="shared" si="189"/>
        <v>3</v>
      </c>
      <c r="AL40" s="87">
        <v>0.23</v>
      </c>
      <c r="AM40" s="132">
        <f t="shared" si="190"/>
        <v>4</v>
      </c>
      <c r="AN40" s="86" t="s">
        <v>127</v>
      </c>
      <c r="AO40" s="132">
        <f t="shared" si="191"/>
        <v>3</v>
      </c>
      <c r="AP40" s="137">
        <f t="shared" si="192"/>
        <v>2</v>
      </c>
      <c r="AQ40" s="140">
        <f t="shared" si="193"/>
        <v>0</v>
      </c>
      <c r="AR40" s="78" t="e">
        <f t="shared" si="194"/>
        <v>#DIV/0!</v>
      </c>
      <c r="AS40" s="157" t="e">
        <f t="shared" si="195"/>
        <v>#DIV/0!</v>
      </c>
      <c r="AT40" s="133" t="e">
        <f t="shared" si="196"/>
        <v>#DIV/0!</v>
      </c>
      <c r="AU40" s="98" t="e">
        <f t="shared" si="30"/>
        <v>#DIV/0!</v>
      </c>
      <c r="AV40" s="158" t="e">
        <f t="shared" si="197"/>
        <v>#DIV/0!</v>
      </c>
    </row>
    <row r="41" spans="1:48" s="6" customFormat="1" ht="18" customHeight="1">
      <c r="A41" s="183">
        <v>12</v>
      </c>
      <c r="B41" s="171" t="s">
        <v>187</v>
      </c>
      <c r="C41" s="159" t="s">
        <v>29</v>
      </c>
      <c r="D41" s="41">
        <v>3</v>
      </c>
      <c r="E41" s="3" t="s">
        <v>37</v>
      </c>
      <c r="F41" s="41">
        <v>0.33</v>
      </c>
      <c r="G41" s="3">
        <v>186</v>
      </c>
      <c r="H41" s="39">
        <v>49</v>
      </c>
      <c r="I41" s="13"/>
      <c r="J41" s="3"/>
      <c r="K41" s="27">
        <f t="shared" si="27"/>
        <v>0</v>
      </c>
      <c r="L41" s="59">
        <f t="shared" ref="L41:L43" si="198">IF(K41=0,0,(IF(K41&lt;=0.05,1,(IF(K41&lt;=0.1,2,(IF(K41&lt;0.2,3,4)))))))</f>
        <v>0</v>
      </c>
      <c r="M41" s="74"/>
      <c r="N41" s="27" t="e">
        <f t="shared" si="2"/>
        <v>#DIV/0!</v>
      </c>
      <c r="O41" s="66" t="e">
        <f>IF(N41=0,1,(IF(N41&lt;=0.05,1,(IF(N41&lt;=0.1,2,(IF(N41&lt;0.2,3,4)))))))</f>
        <v>#DIV/0!</v>
      </c>
      <c r="P41" s="75"/>
      <c r="Q41" s="27" t="e">
        <f t="shared" si="3"/>
        <v>#DIV/0!</v>
      </c>
      <c r="R41" s="66" t="e">
        <f>IF(Q41=0,1,(IF(Q41&lt;=0.05,1,(IF(Q41&lt;=0.1,2,(IF(Q41&lt;0.2,3,4)))))))</f>
        <v>#DIV/0!</v>
      </c>
      <c r="S41" s="96"/>
      <c r="T41" s="76" t="e">
        <f>S41/$J41</f>
        <v>#DIV/0!</v>
      </c>
      <c r="U41" s="66" t="e">
        <f>IF(T41=0,1,(IF(T41&lt;=0.05,1,(IF(T41&lt;=0.1,2,(IF(T41&lt;0.2,3,4)))))))</f>
        <v>#DIV/0!</v>
      </c>
      <c r="V41" s="96">
        <v>1</v>
      </c>
      <c r="W41" s="76" t="e">
        <f>V41/$J41</f>
        <v>#DIV/0!</v>
      </c>
      <c r="X41" s="66" t="e">
        <f>IF(W41=0,1,(IF(W41&lt;=0.05,1,(IF(W41&lt;=0.1,2,(IF(W41&lt;0.2,3,4)))))))</f>
        <v>#DIV/0!</v>
      </c>
      <c r="Y41" s="75"/>
      <c r="Z41" s="27" t="e">
        <f t="shared" si="4"/>
        <v>#DIV/0!</v>
      </c>
      <c r="AA41" s="66" t="e">
        <f>IF(Z41=0,1,(IF(Z41&lt;=0.05,1,(IF(Z41&lt;=0.1,2,(IF(Z41&lt;0.2,3,4)))))))</f>
        <v>#DIV/0!</v>
      </c>
      <c r="AB41" s="96"/>
      <c r="AC41" s="76" t="e">
        <f t="shared" si="29"/>
        <v>#DIV/0!</v>
      </c>
      <c r="AD41" s="66" t="e">
        <f>IF(AC41=0,1,(IF(AC41&lt;=0.05,1,(IF(AC41&lt;=0.1,2,(IF(AC41&lt;0.2,3,4)))))))</f>
        <v>#DIV/0!</v>
      </c>
      <c r="AE41" s="131" t="e">
        <f>ROUNDUP((AVERAGE(AD41,AA41,X41,U41,R41,O41)),0)</f>
        <v>#DIV/0!</v>
      </c>
      <c r="AF41" s="76">
        <v>0.125</v>
      </c>
      <c r="AG41" s="132">
        <f>IF(AF41=0,1,(IF(AF41&lt;=0.05,1,(IF(AF41&lt;=0.1,2,(IF(AF41&lt;0.2,3,4)))))))</f>
        <v>3</v>
      </c>
      <c r="AH41" s="87">
        <v>0.15</v>
      </c>
      <c r="AI41" s="132">
        <f>IF(AH41=0,1,(IF(AH41&lt;=0.05,1,(IF(AH41&lt;=0.1,2,(IF(AH41&lt;0.2,3,4)))))))</f>
        <v>3</v>
      </c>
      <c r="AJ41" s="87">
        <v>0.14000000000000001</v>
      </c>
      <c r="AK41" s="132">
        <f>IF(AJ41=0,1,(IF(AJ41&lt;=0.05,1,(IF(AJ41&lt;=0.1,2,(IF(AJ41&lt;0.2,3,4)))))))</f>
        <v>3</v>
      </c>
      <c r="AL41" s="87">
        <v>0.22</v>
      </c>
      <c r="AM41" s="132">
        <f>IF(AL41=0,1,(IF(AL41&lt;=0.05,1,(IF(AL41&lt;=0.1,2,(IF(AL41&lt;0.2,3,4)))))))</f>
        <v>4</v>
      </c>
      <c r="AN41" s="86" t="s">
        <v>123</v>
      </c>
      <c r="AO41" s="132">
        <f>(IF(AN41="very high",4,(IF(AN41="high",3,(IF(AN41="moderate",2,(IF(AN41="low",1))))))))</f>
        <v>1</v>
      </c>
      <c r="AP41" s="137">
        <f>ROUNDDOWN((AVERAGE(AG41,AI41,AK41,AM41,AO41)),0)</f>
        <v>2</v>
      </c>
      <c r="AQ41" s="140">
        <f>F41*L41</f>
        <v>0</v>
      </c>
      <c r="AR41" s="78" t="e">
        <f>AE41/AP41</f>
        <v>#DIV/0!</v>
      </c>
      <c r="AS41" s="157" t="e">
        <f>IF(AR41&lt;=0.5,0.25,(IF(AR41&lt;=1,0.5,(IF(AR41&lt;=2,0.75,(IF(AR41&lt;=4,1,1)))))))</f>
        <v>#DIV/0!</v>
      </c>
      <c r="AT41" s="133" t="e">
        <f>ROUNDUP((AQ41*AS41),0)</f>
        <v>#DIV/0!</v>
      </c>
      <c r="AU41" s="98" t="e">
        <f t="shared" si="30"/>
        <v>#DIV/0!</v>
      </c>
      <c r="AV41" s="158" t="e">
        <f>IF(AU41=0,"none",(IF(AU41&lt;5,"low",(IF(AU41&lt;=12,"moderate","high")))))</f>
        <v>#DIV/0!</v>
      </c>
    </row>
    <row r="42" spans="1:48" s="6" customFormat="1" ht="19.5" customHeight="1">
      <c r="A42" s="183"/>
      <c r="B42" s="172"/>
      <c r="C42" s="159" t="s">
        <v>31</v>
      </c>
      <c r="D42" s="41">
        <v>4</v>
      </c>
      <c r="E42" s="3" t="s">
        <v>37</v>
      </c>
      <c r="F42" s="41">
        <v>0.66</v>
      </c>
      <c r="G42" s="3">
        <v>848</v>
      </c>
      <c r="H42" s="39">
        <v>211</v>
      </c>
      <c r="I42" s="13"/>
      <c r="J42" s="3"/>
      <c r="K42" s="27">
        <f t="shared" si="27"/>
        <v>0</v>
      </c>
      <c r="L42" s="59">
        <f t="shared" si="198"/>
        <v>0</v>
      </c>
      <c r="M42" s="74"/>
      <c r="N42" s="27" t="e">
        <f t="shared" si="2"/>
        <v>#DIV/0!</v>
      </c>
      <c r="O42" s="66" t="e">
        <f t="shared" ref="O42:O43" si="199">IF(N42=0,1,(IF(N42&lt;=0.05,1,(IF(N42&lt;=0.1,2,(IF(N42&lt;0.2,3,4)))))))</f>
        <v>#DIV/0!</v>
      </c>
      <c r="P42" s="75"/>
      <c r="Q42" s="27" t="e">
        <f t="shared" si="3"/>
        <v>#DIV/0!</v>
      </c>
      <c r="R42" s="66" t="e">
        <f t="shared" ref="R42:R43" si="200">IF(Q42=0,1,(IF(Q42&lt;=0.05,1,(IF(Q42&lt;=0.1,2,(IF(Q42&lt;0.2,3,4)))))))</f>
        <v>#DIV/0!</v>
      </c>
      <c r="S42" s="96"/>
      <c r="T42" s="76" t="e">
        <f t="shared" ref="T42:T43" si="201">S42/$J42</f>
        <v>#DIV/0!</v>
      </c>
      <c r="U42" s="66" t="e">
        <f t="shared" ref="U42:U43" si="202">IF(T42=0,1,(IF(T42&lt;=0.05,1,(IF(T42&lt;=0.1,2,(IF(T42&lt;0.2,3,4)))))))</f>
        <v>#DIV/0!</v>
      </c>
      <c r="V42" s="96">
        <v>3</v>
      </c>
      <c r="W42" s="76" t="e">
        <f t="shared" ref="W42:W43" si="203">V42/$J42</f>
        <v>#DIV/0!</v>
      </c>
      <c r="X42" s="66" t="e">
        <f t="shared" ref="X42:X43" si="204">IF(W42=0,1,(IF(W42&lt;=0.05,1,(IF(W42&lt;=0.1,2,(IF(W42&lt;0.2,3,4)))))))</f>
        <v>#DIV/0!</v>
      </c>
      <c r="Y42" s="75"/>
      <c r="Z42" s="27" t="e">
        <f t="shared" si="4"/>
        <v>#DIV/0!</v>
      </c>
      <c r="AA42" s="66" t="e">
        <f t="shared" ref="AA42:AA43" si="205">IF(Z42=0,1,(IF(Z42&lt;=0.05,1,(IF(Z42&lt;=0.1,2,(IF(Z42&lt;0.2,3,4)))))))</f>
        <v>#DIV/0!</v>
      </c>
      <c r="AB42" s="96"/>
      <c r="AC42" s="76" t="e">
        <f t="shared" si="29"/>
        <v>#DIV/0!</v>
      </c>
      <c r="AD42" s="66" t="e">
        <f t="shared" ref="AD42:AD43" si="206">IF(AC42=0,1,(IF(AC42&lt;=0.05,1,(IF(AC42&lt;=0.1,2,(IF(AC42&lt;0.2,3,4)))))))</f>
        <v>#DIV/0!</v>
      </c>
      <c r="AE42" s="131" t="e">
        <f t="shared" ref="AE42:AE43" si="207">ROUNDUP((AVERAGE(AD42,AA42,X42,U42,R42,O42)),0)</f>
        <v>#DIV/0!</v>
      </c>
      <c r="AF42" s="76">
        <v>0.2</v>
      </c>
      <c r="AG42" s="132">
        <f t="shared" ref="AG42:AG43" si="208">IF(AF42=0,1,(IF(AF42&lt;=0.05,1,(IF(AF42&lt;=0.1,2,(IF(AF42&lt;0.2,3,4)))))))</f>
        <v>4</v>
      </c>
      <c r="AH42" s="87">
        <v>0.12</v>
      </c>
      <c r="AI42" s="132">
        <f t="shared" ref="AI42:AI43" si="209">IF(AH42=0,1,(IF(AH42&lt;=0.05,1,(IF(AH42&lt;=0.1,2,(IF(AH42&lt;0.2,3,4)))))))</f>
        <v>3</v>
      </c>
      <c r="AJ42" s="87">
        <v>0.13</v>
      </c>
      <c r="AK42" s="132">
        <f t="shared" ref="AK42:AK43" si="210">IF(AJ42=0,1,(IF(AJ42&lt;=0.05,1,(IF(AJ42&lt;=0.1,2,(IF(AJ42&lt;0.2,3,4)))))))</f>
        <v>3</v>
      </c>
      <c r="AL42" s="87">
        <v>0.15</v>
      </c>
      <c r="AM42" s="132">
        <f t="shared" ref="AM42:AM43" si="211">IF(AL42=0,1,(IF(AL42&lt;=0.05,1,(IF(AL42&lt;=0.1,2,(IF(AL42&lt;0.2,3,4)))))))</f>
        <v>3</v>
      </c>
      <c r="AN42" s="86" t="s">
        <v>126</v>
      </c>
      <c r="AO42" s="132">
        <f t="shared" ref="AO42:AO43" si="212">(IF(AN42="very high",4,(IF(AN42="high",3,(IF(AN42="moderate",2,(IF(AN42="low",1))))))))</f>
        <v>2</v>
      </c>
      <c r="AP42" s="137">
        <f t="shared" ref="AP42:AP43" si="213">ROUNDDOWN((AVERAGE(AG42,AI42,AK42,AM42,AO42)),0)</f>
        <v>3</v>
      </c>
      <c r="AQ42" s="140">
        <f t="shared" ref="AQ42:AQ43" si="214">F42*L42</f>
        <v>0</v>
      </c>
      <c r="AR42" s="78" t="e">
        <f t="shared" ref="AR42:AR43" si="215">AE42/AP42</f>
        <v>#DIV/0!</v>
      </c>
      <c r="AS42" s="157" t="e">
        <f t="shared" ref="AS42:AS43" si="216">IF(AR42&lt;=0.5,0.25,(IF(AR42&lt;=1,0.5,(IF(AR42&lt;=2,0.75,(IF(AR42&lt;=4,1,1)))))))</f>
        <v>#DIV/0!</v>
      </c>
      <c r="AT42" s="133" t="e">
        <f t="shared" ref="AT42:AT43" si="217">ROUNDUP((AQ42*AS42),0)</f>
        <v>#DIV/0!</v>
      </c>
      <c r="AU42" s="98" t="e">
        <f t="shared" si="30"/>
        <v>#DIV/0!</v>
      </c>
      <c r="AV42" s="158" t="e">
        <f t="shared" ref="AV42:AV43" si="218">IF(AU42=0,"none",(IF(AU42&lt;5,"low",(IF(AU42&lt;=12,"moderate","high")))))</f>
        <v>#DIV/0!</v>
      </c>
    </row>
    <row r="43" spans="1:48" s="6" customFormat="1" ht="17.25" customHeight="1">
      <c r="A43" s="183"/>
      <c r="B43" s="173"/>
      <c r="C43" s="159" t="s">
        <v>32</v>
      </c>
      <c r="D43" s="41">
        <v>5</v>
      </c>
      <c r="E43" s="3" t="s">
        <v>37</v>
      </c>
      <c r="F43" s="41">
        <v>1</v>
      </c>
      <c r="G43" s="3">
        <v>848</v>
      </c>
      <c r="H43" s="39">
        <v>211</v>
      </c>
      <c r="I43" s="13"/>
      <c r="J43" s="3"/>
      <c r="K43" s="27">
        <f t="shared" si="27"/>
        <v>0</v>
      </c>
      <c r="L43" s="59">
        <f>IF(K43=0,0,(IF(K43&lt;=0.05,1,(IF(K43&lt;=0.1,2,(IF(K43&lt;0.2,3,4)))))))</f>
        <v>0</v>
      </c>
      <c r="M43" s="74"/>
      <c r="N43" s="27" t="e">
        <f t="shared" si="2"/>
        <v>#DIV/0!</v>
      </c>
      <c r="O43" s="66" t="e">
        <f t="shared" si="199"/>
        <v>#DIV/0!</v>
      </c>
      <c r="P43" s="75"/>
      <c r="Q43" s="27" t="e">
        <f t="shared" si="3"/>
        <v>#DIV/0!</v>
      </c>
      <c r="R43" s="66" t="e">
        <f t="shared" si="200"/>
        <v>#DIV/0!</v>
      </c>
      <c r="S43" s="96"/>
      <c r="T43" s="76" t="e">
        <f t="shared" si="201"/>
        <v>#DIV/0!</v>
      </c>
      <c r="U43" s="66" t="e">
        <f t="shared" si="202"/>
        <v>#DIV/0!</v>
      </c>
      <c r="V43" s="96">
        <v>10</v>
      </c>
      <c r="W43" s="76" t="e">
        <f t="shared" si="203"/>
        <v>#DIV/0!</v>
      </c>
      <c r="X43" s="66" t="e">
        <f t="shared" si="204"/>
        <v>#DIV/0!</v>
      </c>
      <c r="Y43" s="75"/>
      <c r="Z43" s="27" t="e">
        <f t="shared" si="4"/>
        <v>#DIV/0!</v>
      </c>
      <c r="AA43" s="66" t="e">
        <f t="shared" si="205"/>
        <v>#DIV/0!</v>
      </c>
      <c r="AB43" s="96"/>
      <c r="AC43" s="76" t="e">
        <f t="shared" si="29"/>
        <v>#DIV/0!</v>
      </c>
      <c r="AD43" s="66" t="e">
        <f t="shared" si="206"/>
        <v>#DIV/0!</v>
      </c>
      <c r="AE43" s="131" t="e">
        <f t="shared" si="207"/>
        <v>#DIV/0!</v>
      </c>
      <c r="AF43" s="76">
        <v>1.7094017094017096E-2</v>
      </c>
      <c r="AG43" s="132">
        <f t="shared" si="208"/>
        <v>1</v>
      </c>
      <c r="AH43" s="87">
        <v>0.11</v>
      </c>
      <c r="AI43" s="132">
        <f t="shared" si="209"/>
        <v>3</v>
      </c>
      <c r="AJ43" s="87">
        <v>0.125</v>
      </c>
      <c r="AK43" s="132">
        <f t="shared" si="210"/>
        <v>3</v>
      </c>
      <c r="AL43" s="87">
        <v>0.23</v>
      </c>
      <c r="AM43" s="132">
        <f t="shared" si="211"/>
        <v>4</v>
      </c>
      <c r="AN43" s="86" t="s">
        <v>127</v>
      </c>
      <c r="AO43" s="132">
        <f t="shared" si="212"/>
        <v>3</v>
      </c>
      <c r="AP43" s="137">
        <f t="shared" si="213"/>
        <v>2</v>
      </c>
      <c r="AQ43" s="140">
        <f t="shared" si="214"/>
        <v>0</v>
      </c>
      <c r="AR43" s="78" t="e">
        <f t="shared" si="215"/>
        <v>#DIV/0!</v>
      </c>
      <c r="AS43" s="157" t="e">
        <f t="shared" si="216"/>
        <v>#DIV/0!</v>
      </c>
      <c r="AT43" s="133" t="e">
        <f t="shared" si="217"/>
        <v>#DIV/0!</v>
      </c>
      <c r="AU43" s="98" t="e">
        <f t="shared" si="30"/>
        <v>#DIV/0!</v>
      </c>
      <c r="AV43" s="158" t="e">
        <f t="shared" si="218"/>
        <v>#DIV/0!</v>
      </c>
    </row>
    <row r="44" spans="1:48" s="6" customFormat="1" ht="18" customHeight="1">
      <c r="A44" s="183">
        <v>13</v>
      </c>
      <c r="B44" s="171" t="s">
        <v>188</v>
      </c>
      <c r="C44" s="159" t="s">
        <v>29</v>
      </c>
      <c r="D44" s="41">
        <v>3</v>
      </c>
      <c r="E44" s="3" t="s">
        <v>37</v>
      </c>
      <c r="F44" s="41">
        <v>0.33</v>
      </c>
      <c r="G44" s="3">
        <v>399</v>
      </c>
      <c r="H44" s="39">
        <v>96</v>
      </c>
      <c r="I44" s="13"/>
      <c r="J44" s="3"/>
      <c r="K44" s="27">
        <f t="shared" si="27"/>
        <v>0</v>
      </c>
      <c r="L44" s="59">
        <f t="shared" ref="L44:L46" si="219">IF(K44=0,0,(IF(K44&lt;=0.05,1,(IF(K44&lt;=0.1,2,(IF(K44&lt;0.2,3,4)))))))</f>
        <v>0</v>
      </c>
      <c r="M44" s="74"/>
      <c r="N44" s="27" t="e">
        <f t="shared" si="2"/>
        <v>#DIV/0!</v>
      </c>
      <c r="O44" s="66" t="e">
        <f>IF(N44=0,1,(IF(N44&lt;=0.05,1,(IF(N44&lt;=0.1,2,(IF(N44&lt;0.2,3,4)))))))</f>
        <v>#DIV/0!</v>
      </c>
      <c r="P44" s="75"/>
      <c r="Q44" s="27" t="e">
        <f t="shared" si="3"/>
        <v>#DIV/0!</v>
      </c>
      <c r="R44" s="66" t="e">
        <f>IF(Q44=0,1,(IF(Q44&lt;=0.05,1,(IF(Q44&lt;=0.1,2,(IF(Q44&lt;0.2,3,4)))))))</f>
        <v>#DIV/0!</v>
      </c>
      <c r="S44" s="96"/>
      <c r="T44" s="76" t="e">
        <f>S44/$J44</f>
        <v>#DIV/0!</v>
      </c>
      <c r="U44" s="66" t="e">
        <f>IF(T44=0,1,(IF(T44&lt;=0.05,1,(IF(T44&lt;=0.1,2,(IF(T44&lt;0.2,3,4)))))))</f>
        <v>#DIV/0!</v>
      </c>
      <c r="V44" s="96">
        <v>1</v>
      </c>
      <c r="W44" s="76" t="e">
        <f>V44/$J44</f>
        <v>#DIV/0!</v>
      </c>
      <c r="X44" s="66" t="e">
        <f>IF(W44=0,1,(IF(W44&lt;=0.05,1,(IF(W44&lt;=0.1,2,(IF(W44&lt;0.2,3,4)))))))</f>
        <v>#DIV/0!</v>
      </c>
      <c r="Y44" s="75"/>
      <c r="Z44" s="27" t="e">
        <f t="shared" si="4"/>
        <v>#DIV/0!</v>
      </c>
      <c r="AA44" s="66" t="e">
        <f>IF(Z44=0,1,(IF(Z44&lt;=0.05,1,(IF(Z44&lt;=0.1,2,(IF(Z44&lt;0.2,3,4)))))))</f>
        <v>#DIV/0!</v>
      </c>
      <c r="AB44" s="96"/>
      <c r="AC44" s="76" t="e">
        <f t="shared" si="29"/>
        <v>#DIV/0!</v>
      </c>
      <c r="AD44" s="66" t="e">
        <f>IF(AC44=0,1,(IF(AC44&lt;=0.05,1,(IF(AC44&lt;=0.1,2,(IF(AC44&lt;0.2,3,4)))))))</f>
        <v>#DIV/0!</v>
      </c>
      <c r="AE44" s="131" t="e">
        <f>ROUNDUP((AVERAGE(AD44,AA44,X44,U44,R44,O44)),0)</f>
        <v>#DIV/0!</v>
      </c>
      <c r="AF44" s="76">
        <v>0.125</v>
      </c>
      <c r="AG44" s="132">
        <f>IF(AF44=0,1,(IF(AF44&lt;=0.05,1,(IF(AF44&lt;=0.1,2,(IF(AF44&lt;0.2,3,4)))))))</f>
        <v>3</v>
      </c>
      <c r="AH44" s="87">
        <v>0.15</v>
      </c>
      <c r="AI44" s="132">
        <f>IF(AH44=0,1,(IF(AH44&lt;=0.05,1,(IF(AH44&lt;=0.1,2,(IF(AH44&lt;0.2,3,4)))))))</f>
        <v>3</v>
      </c>
      <c r="AJ44" s="87">
        <v>0.14000000000000001</v>
      </c>
      <c r="AK44" s="132">
        <f>IF(AJ44=0,1,(IF(AJ44&lt;=0.05,1,(IF(AJ44&lt;=0.1,2,(IF(AJ44&lt;0.2,3,4)))))))</f>
        <v>3</v>
      </c>
      <c r="AL44" s="87">
        <v>0.22</v>
      </c>
      <c r="AM44" s="132">
        <f>IF(AL44=0,1,(IF(AL44&lt;=0.05,1,(IF(AL44&lt;=0.1,2,(IF(AL44&lt;0.2,3,4)))))))</f>
        <v>4</v>
      </c>
      <c r="AN44" s="86" t="s">
        <v>123</v>
      </c>
      <c r="AO44" s="132">
        <f>(IF(AN44="very high",4,(IF(AN44="high",3,(IF(AN44="moderate",2,(IF(AN44="low",1))))))))</f>
        <v>1</v>
      </c>
      <c r="AP44" s="137">
        <f>ROUNDDOWN((AVERAGE(AG44,AI44,AK44,AM44,AO44)),0)</f>
        <v>2</v>
      </c>
      <c r="AQ44" s="140">
        <f>F44*L44</f>
        <v>0</v>
      </c>
      <c r="AR44" s="78" t="e">
        <f>AE44/AP44</f>
        <v>#DIV/0!</v>
      </c>
      <c r="AS44" s="157" t="e">
        <f>IF(AR44&lt;=0.5,0.25,(IF(AR44&lt;=1,0.5,(IF(AR44&lt;=2,0.75,(IF(AR44&lt;=4,1,1)))))))</f>
        <v>#DIV/0!</v>
      </c>
      <c r="AT44" s="133" t="e">
        <f>ROUNDUP((AQ44*AS44),0)</f>
        <v>#DIV/0!</v>
      </c>
      <c r="AU44" s="98" t="e">
        <f t="shared" si="30"/>
        <v>#DIV/0!</v>
      </c>
      <c r="AV44" s="158" t="e">
        <f>IF(AU44=0,"none",(IF(AU44&lt;5,"low",(IF(AU44&lt;=12,"moderate","high")))))</f>
        <v>#DIV/0!</v>
      </c>
    </row>
    <row r="45" spans="1:48" s="6" customFormat="1" ht="19.5" customHeight="1">
      <c r="A45" s="183"/>
      <c r="B45" s="172"/>
      <c r="C45" s="159" t="s">
        <v>31</v>
      </c>
      <c r="D45" s="41">
        <v>4</v>
      </c>
      <c r="E45" s="3" t="s">
        <v>37</v>
      </c>
      <c r="F45" s="41">
        <v>0.66</v>
      </c>
      <c r="G45" s="3">
        <v>399</v>
      </c>
      <c r="H45" s="39">
        <v>96</v>
      </c>
      <c r="I45" s="13"/>
      <c r="J45" s="3"/>
      <c r="K45" s="27">
        <f t="shared" si="27"/>
        <v>0</v>
      </c>
      <c r="L45" s="59">
        <f t="shared" si="219"/>
        <v>0</v>
      </c>
      <c r="M45" s="74"/>
      <c r="N45" s="27" t="e">
        <f t="shared" si="2"/>
        <v>#DIV/0!</v>
      </c>
      <c r="O45" s="66" t="e">
        <f t="shared" ref="O45:O46" si="220">IF(N45=0,1,(IF(N45&lt;=0.05,1,(IF(N45&lt;=0.1,2,(IF(N45&lt;0.2,3,4)))))))</f>
        <v>#DIV/0!</v>
      </c>
      <c r="P45" s="75"/>
      <c r="Q45" s="27" t="e">
        <f t="shared" si="3"/>
        <v>#DIV/0!</v>
      </c>
      <c r="R45" s="66" t="e">
        <f t="shared" ref="R45:R46" si="221">IF(Q45=0,1,(IF(Q45&lt;=0.05,1,(IF(Q45&lt;=0.1,2,(IF(Q45&lt;0.2,3,4)))))))</f>
        <v>#DIV/0!</v>
      </c>
      <c r="S45" s="96"/>
      <c r="T45" s="76" t="e">
        <f t="shared" ref="T45:T46" si="222">S45/$J45</f>
        <v>#DIV/0!</v>
      </c>
      <c r="U45" s="66" t="e">
        <f t="shared" ref="U45:U46" si="223">IF(T45=0,1,(IF(T45&lt;=0.05,1,(IF(T45&lt;=0.1,2,(IF(T45&lt;0.2,3,4)))))))</f>
        <v>#DIV/0!</v>
      </c>
      <c r="V45" s="96">
        <v>3</v>
      </c>
      <c r="W45" s="76" t="e">
        <f t="shared" ref="W45:W46" si="224">V45/$J45</f>
        <v>#DIV/0!</v>
      </c>
      <c r="X45" s="66" t="e">
        <f t="shared" ref="X45:X46" si="225">IF(W45=0,1,(IF(W45&lt;=0.05,1,(IF(W45&lt;=0.1,2,(IF(W45&lt;0.2,3,4)))))))</f>
        <v>#DIV/0!</v>
      </c>
      <c r="Y45" s="75"/>
      <c r="Z45" s="27" t="e">
        <f t="shared" si="4"/>
        <v>#DIV/0!</v>
      </c>
      <c r="AA45" s="66" t="e">
        <f t="shared" ref="AA45:AA46" si="226">IF(Z45=0,1,(IF(Z45&lt;=0.05,1,(IF(Z45&lt;=0.1,2,(IF(Z45&lt;0.2,3,4)))))))</f>
        <v>#DIV/0!</v>
      </c>
      <c r="AB45" s="96"/>
      <c r="AC45" s="76" t="e">
        <f t="shared" si="29"/>
        <v>#DIV/0!</v>
      </c>
      <c r="AD45" s="66" t="e">
        <f t="shared" ref="AD45:AD46" si="227">IF(AC45=0,1,(IF(AC45&lt;=0.05,1,(IF(AC45&lt;=0.1,2,(IF(AC45&lt;0.2,3,4)))))))</f>
        <v>#DIV/0!</v>
      </c>
      <c r="AE45" s="131" t="e">
        <f t="shared" ref="AE45:AE46" si="228">ROUNDUP((AVERAGE(AD45,AA45,X45,U45,R45,O45)),0)</f>
        <v>#DIV/0!</v>
      </c>
      <c r="AF45" s="76">
        <v>0.2</v>
      </c>
      <c r="AG45" s="132">
        <f t="shared" ref="AG45:AG46" si="229">IF(AF45=0,1,(IF(AF45&lt;=0.05,1,(IF(AF45&lt;=0.1,2,(IF(AF45&lt;0.2,3,4)))))))</f>
        <v>4</v>
      </c>
      <c r="AH45" s="87">
        <v>0.12</v>
      </c>
      <c r="AI45" s="132">
        <f t="shared" ref="AI45:AI46" si="230">IF(AH45=0,1,(IF(AH45&lt;=0.05,1,(IF(AH45&lt;=0.1,2,(IF(AH45&lt;0.2,3,4)))))))</f>
        <v>3</v>
      </c>
      <c r="AJ45" s="87">
        <v>0.13</v>
      </c>
      <c r="AK45" s="132">
        <f t="shared" ref="AK45:AK46" si="231">IF(AJ45=0,1,(IF(AJ45&lt;=0.05,1,(IF(AJ45&lt;=0.1,2,(IF(AJ45&lt;0.2,3,4)))))))</f>
        <v>3</v>
      </c>
      <c r="AL45" s="87">
        <v>0.15</v>
      </c>
      <c r="AM45" s="132">
        <f t="shared" ref="AM45:AM46" si="232">IF(AL45=0,1,(IF(AL45&lt;=0.05,1,(IF(AL45&lt;=0.1,2,(IF(AL45&lt;0.2,3,4)))))))</f>
        <v>3</v>
      </c>
      <c r="AN45" s="86" t="s">
        <v>126</v>
      </c>
      <c r="AO45" s="132">
        <f t="shared" ref="AO45:AO46" si="233">(IF(AN45="very high",4,(IF(AN45="high",3,(IF(AN45="moderate",2,(IF(AN45="low",1))))))))</f>
        <v>2</v>
      </c>
      <c r="AP45" s="137">
        <f t="shared" ref="AP45:AP46" si="234">ROUNDDOWN((AVERAGE(AG45,AI45,AK45,AM45,AO45)),0)</f>
        <v>3</v>
      </c>
      <c r="AQ45" s="140">
        <f t="shared" ref="AQ45:AQ46" si="235">F45*L45</f>
        <v>0</v>
      </c>
      <c r="AR45" s="78" t="e">
        <f t="shared" ref="AR45:AR46" si="236">AE45/AP45</f>
        <v>#DIV/0!</v>
      </c>
      <c r="AS45" s="157" t="e">
        <f t="shared" ref="AS45:AS46" si="237">IF(AR45&lt;=0.5,0.25,(IF(AR45&lt;=1,0.5,(IF(AR45&lt;=2,0.75,(IF(AR45&lt;=4,1,1)))))))</f>
        <v>#DIV/0!</v>
      </c>
      <c r="AT45" s="133" t="e">
        <f t="shared" ref="AT45:AT46" si="238">ROUNDUP((AQ45*AS45),0)</f>
        <v>#DIV/0!</v>
      </c>
      <c r="AU45" s="98" t="e">
        <f t="shared" si="30"/>
        <v>#DIV/0!</v>
      </c>
      <c r="AV45" s="158" t="e">
        <f t="shared" ref="AV45:AV46" si="239">IF(AU45=0,"none",(IF(AU45&lt;5,"low",(IF(AU45&lt;=12,"moderate","high")))))</f>
        <v>#DIV/0!</v>
      </c>
    </row>
    <row r="46" spans="1:48" s="6" customFormat="1" ht="17.25" customHeight="1">
      <c r="A46" s="183"/>
      <c r="B46" s="173"/>
      <c r="C46" s="159" t="s">
        <v>32</v>
      </c>
      <c r="D46" s="41">
        <v>5</v>
      </c>
      <c r="E46" s="3" t="s">
        <v>37</v>
      </c>
      <c r="F46" s="41">
        <v>1</v>
      </c>
      <c r="G46" s="3">
        <v>399</v>
      </c>
      <c r="H46" s="39">
        <v>96</v>
      </c>
      <c r="I46" s="13"/>
      <c r="J46" s="3"/>
      <c r="K46" s="27">
        <f t="shared" si="27"/>
        <v>0</v>
      </c>
      <c r="L46" s="59">
        <f>IF(K46=0,0,(IF(K46&lt;=0.05,1,(IF(K46&lt;=0.1,2,(IF(K46&lt;0.2,3,4)))))))</f>
        <v>0</v>
      </c>
      <c r="M46" s="74"/>
      <c r="N46" s="27" t="e">
        <f t="shared" si="2"/>
        <v>#DIV/0!</v>
      </c>
      <c r="O46" s="66" t="e">
        <f t="shared" si="220"/>
        <v>#DIV/0!</v>
      </c>
      <c r="P46" s="75"/>
      <c r="Q46" s="27" t="e">
        <f t="shared" si="3"/>
        <v>#DIV/0!</v>
      </c>
      <c r="R46" s="66" t="e">
        <f t="shared" si="221"/>
        <v>#DIV/0!</v>
      </c>
      <c r="S46" s="96"/>
      <c r="T46" s="76" t="e">
        <f t="shared" si="222"/>
        <v>#DIV/0!</v>
      </c>
      <c r="U46" s="66" t="e">
        <f t="shared" si="223"/>
        <v>#DIV/0!</v>
      </c>
      <c r="V46" s="96">
        <v>10</v>
      </c>
      <c r="W46" s="76" t="e">
        <f t="shared" si="224"/>
        <v>#DIV/0!</v>
      </c>
      <c r="X46" s="66" t="e">
        <f t="shared" si="225"/>
        <v>#DIV/0!</v>
      </c>
      <c r="Y46" s="75"/>
      <c r="Z46" s="27" t="e">
        <f t="shared" si="4"/>
        <v>#DIV/0!</v>
      </c>
      <c r="AA46" s="66" t="e">
        <f t="shared" si="226"/>
        <v>#DIV/0!</v>
      </c>
      <c r="AB46" s="96"/>
      <c r="AC46" s="76" t="e">
        <f t="shared" si="29"/>
        <v>#DIV/0!</v>
      </c>
      <c r="AD46" s="66" t="e">
        <f t="shared" si="227"/>
        <v>#DIV/0!</v>
      </c>
      <c r="AE46" s="131" t="e">
        <f t="shared" si="228"/>
        <v>#DIV/0!</v>
      </c>
      <c r="AF46" s="76">
        <v>1.7094017094017096E-2</v>
      </c>
      <c r="AG46" s="132">
        <f t="shared" si="229"/>
        <v>1</v>
      </c>
      <c r="AH46" s="87">
        <v>0.11</v>
      </c>
      <c r="AI46" s="132">
        <f t="shared" si="230"/>
        <v>3</v>
      </c>
      <c r="AJ46" s="87">
        <v>0.125</v>
      </c>
      <c r="AK46" s="132">
        <f t="shared" si="231"/>
        <v>3</v>
      </c>
      <c r="AL46" s="87">
        <v>0.23</v>
      </c>
      <c r="AM46" s="132">
        <f t="shared" si="232"/>
        <v>4</v>
      </c>
      <c r="AN46" s="86" t="s">
        <v>127</v>
      </c>
      <c r="AO46" s="132">
        <f t="shared" si="233"/>
        <v>3</v>
      </c>
      <c r="AP46" s="137">
        <f t="shared" si="234"/>
        <v>2</v>
      </c>
      <c r="AQ46" s="140">
        <f t="shared" si="235"/>
        <v>0</v>
      </c>
      <c r="AR46" s="78" t="e">
        <f t="shared" si="236"/>
        <v>#DIV/0!</v>
      </c>
      <c r="AS46" s="157" t="e">
        <f t="shared" si="237"/>
        <v>#DIV/0!</v>
      </c>
      <c r="AT46" s="133" t="e">
        <f t="shared" si="238"/>
        <v>#DIV/0!</v>
      </c>
      <c r="AU46" s="98" t="e">
        <f t="shared" si="30"/>
        <v>#DIV/0!</v>
      </c>
      <c r="AV46" s="158" t="e">
        <f t="shared" si="239"/>
        <v>#DIV/0!</v>
      </c>
    </row>
    <row r="47" spans="1:48" s="6" customFormat="1" ht="18" customHeight="1">
      <c r="A47" s="183">
        <v>14</v>
      </c>
      <c r="B47" s="171" t="s">
        <v>189</v>
      </c>
      <c r="C47" s="159" t="s">
        <v>29</v>
      </c>
      <c r="D47" s="41">
        <v>3</v>
      </c>
      <c r="E47" s="3" t="s">
        <v>37</v>
      </c>
      <c r="F47" s="41">
        <v>0.33</v>
      </c>
      <c r="G47" s="3">
        <v>469</v>
      </c>
      <c r="H47" s="39">
        <v>104</v>
      </c>
      <c r="I47" s="13"/>
      <c r="J47" s="3"/>
      <c r="K47" s="27">
        <f t="shared" si="27"/>
        <v>0</v>
      </c>
      <c r="L47" s="59">
        <f t="shared" ref="L47:L49" si="240">IF(K47=0,0,(IF(K47&lt;=0.05,1,(IF(K47&lt;=0.1,2,(IF(K47&lt;0.2,3,4)))))))</f>
        <v>0</v>
      </c>
      <c r="M47" s="74"/>
      <c r="N47" s="27" t="e">
        <f t="shared" si="2"/>
        <v>#DIV/0!</v>
      </c>
      <c r="O47" s="66" t="e">
        <f>IF(N47=0,1,(IF(N47&lt;=0.05,1,(IF(N47&lt;=0.1,2,(IF(N47&lt;0.2,3,4)))))))</f>
        <v>#DIV/0!</v>
      </c>
      <c r="P47" s="75"/>
      <c r="Q47" s="27" t="e">
        <f t="shared" si="3"/>
        <v>#DIV/0!</v>
      </c>
      <c r="R47" s="66" t="e">
        <f>IF(Q47=0,1,(IF(Q47&lt;=0.05,1,(IF(Q47&lt;=0.1,2,(IF(Q47&lt;0.2,3,4)))))))</f>
        <v>#DIV/0!</v>
      </c>
      <c r="S47" s="96"/>
      <c r="T47" s="76" t="e">
        <f>S47/$J47</f>
        <v>#DIV/0!</v>
      </c>
      <c r="U47" s="66" t="e">
        <f>IF(T47=0,1,(IF(T47&lt;=0.05,1,(IF(T47&lt;=0.1,2,(IF(T47&lt;0.2,3,4)))))))</f>
        <v>#DIV/0!</v>
      </c>
      <c r="V47" s="96">
        <v>1</v>
      </c>
      <c r="W47" s="76" t="e">
        <f>V47/$J47</f>
        <v>#DIV/0!</v>
      </c>
      <c r="X47" s="66" t="e">
        <f>IF(W47=0,1,(IF(W47&lt;=0.05,1,(IF(W47&lt;=0.1,2,(IF(W47&lt;0.2,3,4)))))))</f>
        <v>#DIV/0!</v>
      </c>
      <c r="Y47" s="75"/>
      <c r="Z47" s="27" t="e">
        <f t="shared" si="4"/>
        <v>#DIV/0!</v>
      </c>
      <c r="AA47" s="66" t="e">
        <f>IF(Z47=0,1,(IF(Z47&lt;=0.05,1,(IF(Z47&lt;=0.1,2,(IF(Z47&lt;0.2,3,4)))))))</f>
        <v>#DIV/0!</v>
      </c>
      <c r="AB47" s="96"/>
      <c r="AC47" s="76" t="e">
        <f t="shared" si="29"/>
        <v>#DIV/0!</v>
      </c>
      <c r="AD47" s="66" t="e">
        <f>IF(AC47=0,1,(IF(AC47&lt;=0.05,1,(IF(AC47&lt;=0.1,2,(IF(AC47&lt;0.2,3,4)))))))</f>
        <v>#DIV/0!</v>
      </c>
      <c r="AE47" s="131" t="e">
        <f>ROUNDUP((AVERAGE(AD47,AA47,X47,U47,R47,O47)),0)</f>
        <v>#DIV/0!</v>
      </c>
      <c r="AF47" s="76">
        <v>0.125</v>
      </c>
      <c r="AG47" s="132">
        <f>IF(AF47=0,1,(IF(AF47&lt;=0.05,1,(IF(AF47&lt;=0.1,2,(IF(AF47&lt;0.2,3,4)))))))</f>
        <v>3</v>
      </c>
      <c r="AH47" s="87">
        <v>0.15</v>
      </c>
      <c r="AI47" s="132">
        <f>IF(AH47=0,1,(IF(AH47&lt;=0.05,1,(IF(AH47&lt;=0.1,2,(IF(AH47&lt;0.2,3,4)))))))</f>
        <v>3</v>
      </c>
      <c r="AJ47" s="87">
        <v>0.14000000000000001</v>
      </c>
      <c r="AK47" s="132">
        <f>IF(AJ47=0,1,(IF(AJ47&lt;=0.05,1,(IF(AJ47&lt;=0.1,2,(IF(AJ47&lt;0.2,3,4)))))))</f>
        <v>3</v>
      </c>
      <c r="AL47" s="87">
        <v>0.22</v>
      </c>
      <c r="AM47" s="132">
        <f>IF(AL47=0,1,(IF(AL47&lt;=0.05,1,(IF(AL47&lt;=0.1,2,(IF(AL47&lt;0.2,3,4)))))))</f>
        <v>4</v>
      </c>
      <c r="AN47" s="86" t="s">
        <v>123</v>
      </c>
      <c r="AO47" s="132">
        <f>(IF(AN47="very high",4,(IF(AN47="high",3,(IF(AN47="moderate",2,(IF(AN47="low",1))))))))</f>
        <v>1</v>
      </c>
      <c r="AP47" s="137">
        <f>ROUNDDOWN((AVERAGE(AG47,AI47,AK47,AM47,AO47)),0)</f>
        <v>2</v>
      </c>
      <c r="AQ47" s="140">
        <f>F47*L47</f>
        <v>0</v>
      </c>
      <c r="AR47" s="78" t="e">
        <f>AE47/AP47</f>
        <v>#DIV/0!</v>
      </c>
      <c r="AS47" s="157" t="e">
        <f>IF(AR47&lt;=0.5,0.25,(IF(AR47&lt;=1,0.5,(IF(AR47&lt;=2,0.75,(IF(AR47&lt;=4,1,1)))))))</f>
        <v>#DIV/0!</v>
      </c>
      <c r="AT47" s="133" t="e">
        <f>ROUNDUP((AQ47*AS47),0)</f>
        <v>#DIV/0!</v>
      </c>
      <c r="AU47" s="98" t="e">
        <f t="shared" si="30"/>
        <v>#DIV/0!</v>
      </c>
      <c r="AV47" s="158" t="e">
        <f>IF(AU47=0,"none",(IF(AU47&lt;5,"low",(IF(AU47&lt;=12,"moderate","high")))))</f>
        <v>#DIV/0!</v>
      </c>
    </row>
    <row r="48" spans="1:48" s="6" customFormat="1" ht="19.5" customHeight="1">
      <c r="A48" s="183"/>
      <c r="B48" s="172"/>
      <c r="C48" s="159" t="s">
        <v>31</v>
      </c>
      <c r="D48" s="41">
        <v>4</v>
      </c>
      <c r="E48" s="3" t="s">
        <v>37</v>
      </c>
      <c r="F48" s="41">
        <v>0.66</v>
      </c>
      <c r="G48" s="3">
        <v>469</v>
      </c>
      <c r="H48" s="39">
        <v>104</v>
      </c>
      <c r="I48" s="13"/>
      <c r="J48" s="3"/>
      <c r="K48" s="27">
        <f t="shared" si="27"/>
        <v>0</v>
      </c>
      <c r="L48" s="59">
        <f t="shared" si="240"/>
        <v>0</v>
      </c>
      <c r="M48" s="74"/>
      <c r="N48" s="27" t="e">
        <f t="shared" si="2"/>
        <v>#DIV/0!</v>
      </c>
      <c r="O48" s="66" t="e">
        <f t="shared" ref="O48:O49" si="241">IF(N48=0,1,(IF(N48&lt;=0.05,1,(IF(N48&lt;=0.1,2,(IF(N48&lt;0.2,3,4)))))))</f>
        <v>#DIV/0!</v>
      </c>
      <c r="P48" s="75"/>
      <c r="Q48" s="27" t="e">
        <f t="shared" si="3"/>
        <v>#DIV/0!</v>
      </c>
      <c r="R48" s="66" t="e">
        <f t="shared" ref="R48:R49" si="242">IF(Q48=0,1,(IF(Q48&lt;=0.05,1,(IF(Q48&lt;=0.1,2,(IF(Q48&lt;0.2,3,4)))))))</f>
        <v>#DIV/0!</v>
      </c>
      <c r="S48" s="96"/>
      <c r="T48" s="76" t="e">
        <f t="shared" ref="T48:T49" si="243">S48/$J48</f>
        <v>#DIV/0!</v>
      </c>
      <c r="U48" s="66" t="e">
        <f t="shared" ref="U48:U49" si="244">IF(T48=0,1,(IF(T48&lt;=0.05,1,(IF(T48&lt;=0.1,2,(IF(T48&lt;0.2,3,4)))))))</f>
        <v>#DIV/0!</v>
      </c>
      <c r="V48" s="96">
        <v>3</v>
      </c>
      <c r="W48" s="76" t="e">
        <f t="shared" ref="W48:W49" si="245">V48/$J48</f>
        <v>#DIV/0!</v>
      </c>
      <c r="X48" s="66" t="e">
        <f t="shared" ref="X48:X49" si="246">IF(W48=0,1,(IF(W48&lt;=0.05,1,(IF(W48&lt;=0.1,2,(IF(W48&lt;0.2,3,4)))))))</f>
        <v>#DIV/0!</v>
      </c>
      <c r="Y48" s="75"/>
      <c r="Z48" s="27" t="e">
        <f t="shared" si="4"/>
        <v>#DIV/0!</v>
      </c>
      <c r="AA48" s="66" t="e">
        <f t="shared" ref="AA48:AA49" si="247">IF(Z48=0,1,(IF(Z48&lt;=0.05,1,(IF(Z48&lt;=0.1,2,(IF(Z48&lt;0.2,3,4)))))))</f>
        <v>#DIV/0!</v>
      </c>
      <c r="AB48" s="96"/>
      <c r="AC48" s="76" t="e">
        <f t="shared" si="29"/>
        <v>#DIV/0!</v>
      </c>
      <c r="AD48" s="66" t="e">
        <f t="shared" ref="AD48:AD49" si="248">IF(AC48=0,1,(IF(AC48&lt;=0.05,1,(IF(AC48&lt;=0.1,2,(IF(AC48&lt;0.2,3,4)))))))</f>
        <v>#DIV/0!</v>
      </c>
      <c r="AE48" s="131" t="e">
        <f t="shared" ref="AE48:AE49" si="249">ROUNDUP((AVERAGE(AD48,AA48,X48,U48,R48,O48)),0)</f>
        <v>#DIV/0!</v>
      </c>
      <c r="AF48" s="76">
        <v>0.2</v>
      </c>
      <c r="AG48" s="132">
        <f t="shared" ref="AG48:AG49" si="250">IF(AF48=0,1,(IF(AF48&lt;=0.05,1,(IF(AF48&lt;=0.1,2,(IF(AF48&lt;0.2,3,4)))))))</f>
        <v>4</v>
      </c>
      <c r="AH48" s="87">
        <v>0.12</v>
      </c>
      <c r="AI48" s="132">
        <f t="shared" ref="AI48:AI49" si="251">IF(AH48=0,1,(IF(AH48&lt;=0.05,1,(IF(AH48&lt;=0.1,2,(IF(AH48&lt;0.2,3,4)))))))</f>
        <v>3</v>
      </c>
      <c r="AJ48" s="87">
        <v>0.13</v>
      </c>
      <c r="AK48" s="132">
        <f t="shared" ref="AK48:AK49" si="252">IF(AJ48=0,1,(IF(AJ48&lt;=0.05,1,(IF(AJ48&lt;=0.1,2,(IF(AJ48&lt;0.2,3,4)))))))</f>
        <v>3</v>
      </c>
      <c r="AL48" s="87">
        <v>0.15</v>
      </c>
      <c r="AM48" s="132">
        <f t="shared" ref="AM48:AM49" si="253">IF(AL48=0,1,(IF(AL48&lt;=0.05,1,(IF(AL48&lt;=0.1,2,(IF(AL48&lt;0.2,3,4)))))))</f>
        <v>3</v>
      </c>
      <c r="AN48" s="86" t="s">
        <v>126</v>
      </c>
      <c r="AO48" s="132">
        <f t="shared" ref="AO48:AO49" si="254">(IF(AN48="very high",4,(IF(AN48="high",3,(IF(AN48="moderate",2,(IF(AN48="low",1))))))))</f>
        <v>2</v>
      </c>
      <c r="AP48" s="137">
        <f t="shared" ref="AP48:AP49" si="255">ROUNDDOWN((AVERAGE(AG48,AI48,AK48,AM48,AO48)),0)</f>
        <v>3</v>
      </c>
      <c r="AQ48" s="140">
        <f t="shared" ref="AQ48:AQ49" si="256">F48*L48</f>
        <v>0</v>
      </c>
      <c r="AR48" s="78" t="e">
        <f t="shared" ref="AR48:AR49" si="257">AE48/AP48</f>
        <v>#DIV/0!</v>
      </c>
      <c r="AS48" s="157" t="e">
        <f t="shared" ref="AS48:AS49" si="258">IF(AR48&lt;=0.5,0.25,(IF(AR48&lt;=1,0.5,(IF(AR48&lt;=2,0.75,(IF(AR48&lt;=4,1,1)))))))</f>
        <v>#DIV/0!</v>
      </c>
      <c r="AT48" s="133" t="e">
        <f t="shared" ref="AT48:AT49" si="259">ROUNDUP((AQ48*AS48),0)</f>
        <v>#DIV/0!</v>
      </c>
      <c r="AU48" s="98" t="e">
        <f t="shared" si="30"/>
        <v>#DIV/0!</v>
      </c>
      <c r="AV48" s="158" t="e">
        <f t="shared" ref="AV48:AV49" si="260">IF(AU48=0,"none",(IF(AU48&lt;5,"low",(IF(AU48&lt;=12,"moderate","high")))))</f>
        <v>#DIV/0!</v>
      </c>
    </row>
    <row r="49" spans="1:48" s="6" customFormat="1" ht="17.25" customHeight="1">
      <c r="A49" s="183"/>
      <c r="B49" s="173"/>
      <c r="C49" s="159" t="s">
        <v>32</v>
      </c>
      <c r="D49" s="41">
        <v>5</v>
      </c>
      <c r="E49" s="3" t="s">
        <v>37</v>
      </c>
      <c r="F49" s="41">
        <v>1</v>
      </c>
      <c r="G49" s="3">
        <v>469</v>
      </c>
      <c r="H49" s="39">
        <v>104</v>
      </c>
      <c r="I49" s="13"/>
      <c r="J49" s="3"/>
      <c r="K49" s="27">
        <f t="shared" si="27"/>
        <v>0</v>
      </c>
      <c r="L49" s="59">
        <f>IF(K49=0,0,(IF(K49&lt;=0.05,1,(IF(K49&lt;=0.1,2,(IF(K49&lt;0.2,3,4)))))))</f>
        <v>0</v>
      </c>
      <c r="M49" s="74"/>
      <c r="N49" s="27" t="e">
        <f t="shared" si="2"/>
        <v>#DIV/0!</v>
      </c>
      <c r="O49" s="66" t="e">
        <f t="shared" si="241"/>
        <v>#DIV/0!</v>
      </c>
      <c r="P49" s="75"/>
      <c r="Q49" s="27" t="e">
        <f t="shared" si="3"/>
        <v>#DIV/0!</v>
      </c>
      <c r="R49" s="66" t="e">
        <f t="shared" si="242"/>
        <v>#DIV/0!</v>
      </c>
      <c r="S49" s="96"/>
      <c r="T49" s="76" t="e">
        <f t="shared" si="243"/>
        <v>#DIV/0!</v>
      </c>
      <c r="U49" s="66" t="e">
        <f t="shared" si="244"/>
        <v>#DIV/0!</v>
      </c>
      <c r="V49" s="96">
        <v>10</v>
      </c>
      <c r="W49" s="76" t="e">
        <f t="shared" si="245"/>
        <v>#DIV/0!</v>
      </c>
      <c r="X49" s="66" t="e">
        <f t="shared" si="246"/>
        <v>#DIV/0!</v>
      </c>
      <c r="Y49" s="75"/>
      <c r="Z49" s="27" t="e">
        <f t="shared" si="4"/>
        <v>#DIV/0!</v>
      </c>
      <c r="AA49" s="66" t="e">
        <f t="shared" si="247"/>
        <v>#DIV/0!</v>
      </c>
      <c r="AB49" s="96"/>
      <c r="AC49" s="76" t="e">
        <f t="shared" si="29"/>
        <v>#DIV/0!</v>
      </c>
      <c r="AD49" s="66" t="e">
        <f t="shared" si="248"/>
        <v>#DIV/0!</v>
      </c>
      <c r="AE49" s="131" t="e">
        <f t="shared" si="249"/>
        <v>#DIV/0!</v>
      </c>
      <c r="AF49" s="76">
        <v>1.7094017094017096E-2</v>
      </c>
      <c r="AG49" s="132">
        <f t="shared" si="250"/>
        <v>1</v>
      </c>
      <c r="AH49" s="87">
        <v>0.11</v>
      </c>
      <c r="AI49" s="132">
        <f t="shared" si="251"/>
        <v>3</v>
      </c>
      <c r="AJ49" s="87">
        <v>0.125</v>
      </c>
      <c r="AK49" s="132">
        <f t="shared" si="252"/>
        <v>3</v>
      </c>
      <c r="AL49" s="87">
        <v>0.23</v>
      </c>
      <c r="AM49" s="132">
        <f t="shared" si="253"/>
        <v>4</v>
      </c>
      <c r="AN49" s="86" t="s">
        <v>127</v>
      </c>
      <c r="AO49" s="132">
        <f t="shared" si="254"/>
        <v>3</v>
      </c>
      <c r="AP49" s="137">
        <f t="shared" si="255"/>
        <v>2</v>
      </c>
      <c r="AQ49" s="140">
        <f t="shared" si="256"/>
        <v>0</v>
      </c>
      <c r="AR49" s="78" t="e">
        <f t="shared" si="257"/>
        <v>#DIV/0!</v>
      </c>
      <c r="AS49" s="157" t="e">
        <f t="shared" si="258"/>
        <v>#DIV/0!</v>
      </c>
      <c r="AT49" s="133" t="e">
        <f t="shared" si="259"/>
        <v>#DIV/0!</v>
      </c>
      <c r="AU49" s="98" t="e">
        <f t="shared" si="30"/>
        <v>#DIV/0!</v>
      </c>
      <c r="AV49" s="158" t="e">
        <f t="shared" si="260"/>
        <v>#DIV/0!</v>
      </c>
    </row>
    <row r="50" spans="1:48" ht="15" thickBot="1">
      <c r="AF50" s="10"/>
    </row>
    <row r="51" spans="1:48" ht="35.25" customHeight="1">
      <c r="F51" s="188" t="s">
        <v>154</v>
      </c>
      <c r="G51" s="189"/>
      <c r="AF51" s="10"/>
    </row>
    <row r="52" spans="1:48">
      <c r="F52" s="184" t="s">
        <v>155</v>
      </c>
      <c r="G52" s="185"/>
      <c r="AF52" s="10"/>
    </row>
    <row r="53" spans="1:48">
      <c r="F53" s="184"/>
      <c r="G53" s="185"/>
      <c r="AF53" s="10"/>
    </row>
    <row r="54" spans="1:48">
      <c r="F54" s="184"/>
      <c r="G54" s="185"/>
    </row>
    <row r="55" spans="1:48">
      <c r="F55" s="184"/>
      <c r="G55" s="185"/>
    </row>
    <row r="56" spans="1:48">
      <c r="F56" s="184" t="s">
        <v>156</v>
      </c>
      <c r="G56" s="185"/>
    </row>
    <row r="57" spans="1:48">
      <c r="F57" s="184"/>
      <c r="G57" s="185"/>
    </row>
    <row r="58" spans="1:48" ht="32.25" customHeight="1" thickBot="1">
      <c r="F58" s="186"/>
      <c r="G58" s="187"/>
    </row>
  </sheetData>
  <mergeCells count="56">
    <mergeCell ref="A47:A49"/>
    <mergeCell ref="B47:B49"/>
    <mergeCell ref="F52:G55"/>
    <mergeCell ref="F56:G58"/>
    <mergeCell ref="F51:G51"/>
    <mergeCell ref="M5:AE5"/>
    <mergeCell ref="AR5:AS5"/>
    <mergeCell ref="AF6:AG6"/>
    <mergeCell ref="AH6:AI6"/>
    <mergeCell ref="AJ6:AK6"/>
    <mergeCell ref="AL6:AM6"/>
    <mergeCell ref="AN6:AO6"/>
    <mergeCell ref="AF5:AP5"/>
    <mergeCell ref="A17:A19"/>
    <mergeCell ref="B20:B22"/>
    <mergeCell ref="B23:B25"/>
    <mergeCell ref="C5:F5"/>
    <mergeCell ref="A8:A10"/>
    <mergeCell ref="A11:A13"/>
    <mergeCell ref="B17:B19"/>
    <mergeCell ref="B14:B16"/>
    <mergeCell ref="M6:O6"/>
    <mergeCell ref="A4:AV4"/>
    <mergeCell ref="A5:B6"/>
    <mergeCell ref="AT5:AT6"/>
    <mergeCell ref="AU5:AU6"/>
    <mergeCell ref="P6:R6"/>
    <mergeCell ref="G5:L5"/>
    <mergeCell ref="A14:A16"/>
    <mergeCell ref="AV5:AV6"/>
    <mergeCell ref="S6:U6"/>
    <mergeCell ref="V6:X6"/>
    <mergeCell ref="Y6:AA6"/>
    <mergeCell ref="AB6:AD6"/>
    <mergeCell ref="AQ5:AQ6"/>
    <mergeCell ref="C3:E3"/>
    <mergeCell ref="G3:K3"/>
    <mergeCell ref="O3:AD3"/>
    <mergeCell ref="B8:B10"/>
    <mergeCell ref="B11:B13"/>
    <mergeCell ref="B38:B40"/>
    <mergeCell ref="B41:B43"/>
    <mergeCell ref="B44:B46"/>
    <mergeCell ref="A20:A22"/>
    <mergeCell ref="A23:A25"/>
    <mergeCell ref="A38:A40"/>
    <mergeCell ref="A41:A43"/>
    <mergeCell ref="A44:A46"/>
    <mergeCell ref="A26:A28"/>
    <mergeCell ref="A29:A31"/>
    <mergeCell ref="A32:A34"/>
    <mergeCell ref="A35:A37"/>
    <mergeCell ref="B29:B31"/>
    <mergeCell ref="B32:B34"/>
    <mergeCell ref="B35:B37"/>
    <mergeCell ref="B26:B28"/>
  </mergeCells>
  <conditionalFormatting sqref="AV8:AV16">
    <cfRule type="containsText" dxfId="74" priority="16" operator="containsText" text="&quot;low&quot;">
      <formula>NOT(ISERROR(SEARCH("""low""",AV8)))</formula>
    </cfRule>
  </conditionalFormatting>
  <conditionalFormatting sqref="AV1:AV1048576">
    <cfRule type="containsText" dxfId="73" priority="12" stopIfTrue="1" operator="containsText" text="moderate">
      <formula>NOT(ISERROR(SEARCH("moderate",AV1)))</formula>
    </cfRule>
    <cfRule type="containsText" dxfId="72" priority="13" stopIfTrue="1" operator="containsText" text="low">
      <formula>NOT(ISERROR(SEARCH("low",AV1)))</formula>
    </cfRule>
    <cfRule type="containsText" dxfId="71" priority="14" stopIfTrue="1" operator="containsText" text="high">
      <formula>NOT(ISERROR(SEARCH("high",AV1)))</formula>
    </cfRule>
    <cfRule type="containsText" dxfId="70" priority="15" operator="containsText" text="&quot;low&quot;">
      <formula>NOT(ISERROR(SEARCH("""low""",AV1)))</formula>
    </cfRule>
  </conditionalFormatting>
  <conditionalFormatting sqref="AV17:AV19">
    <cfRule type="containsText" dxfId="65" priority="11" operator="containsText" text="&quot;low&quot;">
      <formula>NOT(ISERROR(SEARCH("""low""",AV17)))</formula>
    </cfRule>
  </conditionalFormatting>
  <conditionalFormatting sqref="AV20:AV22">
    <cfRule type="containsText" dxfId="59" priority="10" operator="containsText" text="&quot;low&quot;">
      <formula>NOT(ISERROR(SEARCH("""low""",AV20)))</formula>
    </cfRule>
  </conditionalFormatting>
  <conditionalFormatting sqref="AV23:AV25">
    <cfRule type="containsText" dxfId="53" priority="9" operator="containsText" text="&quot;low&quot;">
      <formula>NOT(ISERROR(SEARCH("""low""",AV23)))</formula>
    </cfRule>
  </conditionalFormatting>
  <conditionalFormatting sqref="AV26:AV28">
    <cfRule type="containsText" dxfId="47" priority="8" operator="containsText" text="&quot;low&quot;">
      <formula>NOT(ISERROR(SEARCH("""low""",AV26)))</formula>
    </cfRule>
  </conditionalFormatting>
  <conditionalFormatting sqref="AV29:AV31">
    <cfRule type="containsText" dxfId="41" priority="7" operator="containsText" text="&quot;low&quot;">
      <formula>NOT(ISERROR(SEARCH("""low""",AV29)))</formula>
    </cfRule>
  </conditionalFormatting>
  <conditionalFormatting sqref="AV32:AV34">
    <cfRule type="containsText" dxfId="35" priority="6" operator="containsText" text="&quot;low&quot;">
      <formula>NOT(ISERROR(SEARCH("""low""",AV32)))</formula>
    </cfRule>
  </conditionalFormatting>
  <conditionalFormatting sqref="AV35:AV37">
    <cfRule type="containsText" dxfId="29" priority="5" operator="containsText" text="&quot;low&quot;">
      <formula>NOT(ISERROR(SEARCH("""low""",AV35)))</formula>
    </cfRule>
  </conditionalFormatting>
  <conditionalFormatting sqref="AV38:AV40">
    <cfRule type="containsText" dxfId="23" priority="4" operator="containsText" text="&quot;low&quot;">
      <formula>NOT(ISERROR(SEARCH("""low""",AV38)))</formula>
    </cfRule>
  </conditionalFormatting>
  <conditionalFormatting sqref="AV41:AV43">
    <cfRule type="containsText" dxfId="17" priority="3" operator="containsText" text="&quot;low&quot;">
      <formula>NOT(ISERROR(SEARCH("""low""",AV41)))</formula>
    </cfRule>
  </conditionalFormatting>
  <conditionalFormatting sqref="AV44:AV46">
    <cfRule type="containsText" dxfId="11" priority="2" operator="containsText" text="&quot;low&quot;">
      <formula>NOT(ISERROR(SEARCH("""low""",AV44)))</formula>
    </cfRule>
  </conditionalFormatting>
  <conditionalFormatting sqref="AV47:AV49">
    <cfRule type="containsText" dxfId="5" priority="1" operator="containsText" text="&quot;low&quot;">
      <formula>NOT(ISERROR(SEARCH("""low""",AV47)))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U60"/>
  <sheetViews>
    <sheetView topLeftCell="U4" zoomScale="85" zoomScaleNormal="85" workbookViewId="0">
      <selection activeCell="AT7" sqref="AP7:AT7"/>
    </sheetView>
  </sheetViews>
  <sheetFormatPr defaultColWidth="8.81640625" defaultRowHeight="14.5"/>
  <cols>
    <col min="1" max="1" width="3.453125" customWidth="1"/>
    <col min="2" max="2" width="25.453125" style="19" customWidth="1"/>
    <col min="3" max="3" width="16.36328125" style="8" customWidth="1"/>
    <col min="4" max="4" width="13" customWidth="1"/>
    <col min="5" max="5" width="13" style="126" customWidth="1"/>
    <col min="6" max="6" width="10.453125" customWidth="1"/>
    <col min="7" max="7" width="10.6328125" customWidth="1"/>
    <col min="8" max="8" width="10.1796875" style="10" customWidth="1"/>
    <col min="9" max="9" width="14.36328125" customWidth="1"/>
    <col min="10" max="10" width="12.6328125" customWidth="1"/>
    <col min="11" max="11" width="9.36328125" customWidth="1"/>
    <col min="12" max="12" width="9" customWidth="1"/>
    <col min="13" max="13" width="10.1796875" customWidth="1"/>
    <col min="14" max="14" width="8.453125" customWidth="1"/>
    <col min="15" max="15" width="10.36328125" customWidth="1"/>
    <col min="16" max="16" width="10" customWidth="1"/>
    <col min="17" max="17" width="8.36328125" customWidth="1"/>
    <col min="18" max="18" width="9.6328125" customWidth="1"/>
    <col min="19" max="19" width="9.36328125" customWidth="1"/>
    <col min="20" max="20" width="8.1796875" customWidth="1"/>
    <col min="21" max="22" width="9.1796875" customWidth="1"/>
    <col min="23" max="25" width="8.1796875" customWidth="1"/>
    <col min="26" max="26" width="8.453125" customWidth="1"/>
    <col min="27" max="27" width="8.6328125" customWidth="1"/>
    <col min="28" max="28" width="8.453125" customWidth="1"/>
    <col min="29" max="29" width="8.36328125" customWidth="1"/>
    <col min="30" max="30" width="9.81640625" style="126" customWidth="1"/>
    <col min="31" max="31" width="8.453125" customWidth="1"/>
    <col min="32" max="32" width="9.1796875" customWidth="1"/>
    <col min="33" max="33" width="8.453125" customWidth="1"/>
    <col min="34" max="34" width="8.36328125" customWidth="1"/>
    <col min="35" max="36" width="8.453125" customWidth="1"/>
    <col min="37" max="37" width="9.453125" customWidth="1"/>
    <col min="38" max="38" width="8.453125" customWidth="1"/>
    <col min="39" max="39" width="12.453125" customWidth="1"/>
    <col min="40" max="40" width="8.1796875" customWidth="1"/>
    <col min="41" max="41" width="10.6328125" style="126" customWidth="1"/>
    <col min="42" max="42" width="12.6328125" style="126" customWidth="1"/>
    <col min="43" max="43" width="12.453125" customWidth="1"/>
    <col min="44" max="44" width="12.453125" style="126" customWidth="1"/>
    <col min="45" max="45" width="13" customWidth="1"/>
    <col min="46" max="46" width="12" customWidth="1"/>
    <col min="47" max="47" width="10.81640625" customWidth="1"/>
  </cols>
  <sheetData>
    <row r="1" spans="1:47" hidden="1">
      <c r="B1" s="19" t="s">
        <v>0</v>
      </c>
    </row>
    <row r="2" spans="1:47" s="9" customFormat="1" hidden="1">
      <c r="B2" s="107" t="s">
        <v>1</v>
      </c>
      <c r="C2" s="107" t="s">
        <v>2</v>
      </c>
      <c r="D2" s="107" t="s">
        <v>3</v>
      </c>
      <c r="E2" s="127"/>
      <c r="F2" s="107" t="s">
        <v>5</v>
      </c>
      <c r="G2" s="107"/>
      <c r="H2" s="11"/>
      <c r="I2" s="107" t="s">
        <v>6</v>
      </c>
      <c r="J2" s="107" t="s">
        <v>7</v>
      </c>
      <c r="K2" s="107"/>
      <c r="L2" s="107"/>
      <c r="M2" s="107"/>
      <c r="N2" s="107" t="s">
        <v>8</v>
      </c>
      <c r="O2" s="107"/>
      <c r="P2" s="107"/>
      <c r="Q2" s="107" t="s">
        <v>9</v>
      </c>
      <c r="R2" s="107"/>
      <c r="S2" s="107"/>
      <c r="T2" s="107" t="s">
        <v>10</v>
      </c>
      <c r="U2" s="107"/>
      <c r="V2" s="107"/>
      <c r="W2" s="107" t="s">
        <v>11</v>
      </c>
      <c r="X2" s="107"/>
      <c r="Y2" s="107"/>
      <c r="Z2" s="107" t="s">
        <v>12</v>
      </c>
      <c r="AA2" s="107"/>
      <c r="AB2" s="107"/>
      <c r="AC2" s="107" t="s">
        <v>13</v>
      </c>
      <c r="AD2" s="36"/>
      <c r="AE2" s="36"/>
      <c r="AO2" s="129"/>
      <c r="AP2" s="129"/>
      <c r="AQ2" s="107"/>
      <c r="AR2" s="127"/>
      <c r="AS2" s="107" t="s">
        <v>14</v>
      </c>
    </row>
    <row r="3" spans="1:47" s="9" customFormat="1" hidden="1">
      <c r="B3" s="104"/>
      <c r="C3" s="168" t="s">
        <v>15</v>
      </c>
      <c r="D3" s="168"/>
      <c r="E3" s="120"/>
      <c r="F3" s="168" t="s">
        <v>16</v>
      </c>
      <c r="G3" s="168"/>
      <c r="H3" s="168"/>
      <c r="I3" s="168"/>
      <c r="J3" s="168"/>
      <c r="K3" s="105"/>
      <c r="L3" s="105"/>
      <c r="M3" s="105"/>
      <c r="N3" s="169" t="s">
        <v>17</v>
      </c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36"/>
      <c r="AE3" s="36"/>
      <c r="AO3" s="129"/>
      <c r="AP3" s="129"/>
      <c r="AQ3" s="106"/>
      <c r="AR3" s="121"/>
      <c r="AS3" s="108"/>
    </row>
    <row r="4" spans="1:47" s="36" customFormat="1" ht="18.5">
      <c r="A4" s="177" t="s">
        <v>135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7"/>
    </row>
    <row r="5" spans="1:47" s="36" customFormat="1" ht="15" customHeight="1">
      <c r="A5" s="169" t="s">
        <v>18</v>
      </c>
      <c r="B5" s="178"/>
      <c r="C5" s="164" t="s">
        <v>15</v>
      </c>
      <c r="D5" s="165"/>
      <c r="E5" s="166"/>
      <c r="F5" s="164" t="s">
        <v>16</v>
      </c>
      <c r="G5" s="165"/>
      <c r="H5" s="165"/>
      <c r="I5" s="165"/>
      <c r="J5" s="165"/>
      <c r="K5" s="166"/>
      <c r="L5" s="164" t="s">
        <v>50</v>
      </c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6"/>
      <c r="AE5" s="164" t="s">
        <v>48</v>
      </c>
      <c r="AF5" s="165"/>
      <c r="AG5" s="165"/>
      <c r="AH5" s="165"/>
      <c r="AI5" s="165"/>
      <c r="AJ5" s="165"/>
      <c r="AK5" s="165"/>
      <c r="AL5" s="165"/>
      <c r="AM5" s="165"/>
      <c r="AN5" s="165"/>
      <c r="AO5" s="166"/>
      <c r="AP5" s="160" t="s">
        <v>157</v>
      </c>
      <c r="AQ5" s="174" t="s">
        <v>17</v>
      </c>
      <c r="AR5" s="176"/>
      <c r="AS5" s="181" t="s">
        <v>111</v>
      </c>
      <c r="AT5" s="182" t="s">
        <v>38</v>
      </c>
      <c r="AU5" s="181" t="s">
        <v>39</v>
      </c>
    </row>
    <row r="6" spans="1:47" s="4" customFormat="1" ht="59.25" customHeight="1">
      <c r="A6" s="179"/>
      <c r="B6" s="180"/>
      <c r="C6" s="5" t="s">
        <v>131</v>
      </c>
      <c r="D6" s="100" t="s">
        <v>20</v>
      </c>
      <c r="E6" s="128" t="s">
        <v>143</v>
      </c>
      <c r="F6" s="100" t="s">
        <v>22</v>
      </c>
      <c r="G6" s="100" t="s">
        <v>49</v>
      </c>
      <c r="H6" s="12" t="s">
        <v>30</v>
      </c>
      <c r="I6" s="100" t="s">
        <v>47</v>
      </c>
      <c r="J6" s="100" t="s">
        <v>129</v>
      </c>
      <c r="K6" s="99" t="s">
        <v>57</v>
      </c>
      <c r="L6" s="174" t="s">
        <v>42</v>
      </c>
      <c r="M6" s="175"/>
      <c r="N6" s="176"/>
      <c r="O6" s="174" t="s">
        <v>27</v>
      </c>
      <c r="P6" s="175"/>
      <c r="Q6" s="176"/>
      <c r="R6" s="174" t="s">
        <v>23</v>
      </c>
      <c r="S6" s="175"/>
      <c r="T6" s="176"/>
      <c r="U6" s="174" t="s">
        <v>24</v>
      </c>
      <c r="V6" s="175"/>
      <c r="W6" s="176"/>
      <c r="X6" s="174" t="s">
        <v>25</v>
      </c>
      <c r="Y6" s="175"/>
      <c r="Z6" s="176"/>
      <c r="AA6" s="174" t="s">
        <v>26</v>
      </c>
      <c r="AB6" s="175"/>
      <c r="AC6" s="176"/>
      <c r="AD6" s="128" t="s">
        <v>159</v>
      </c>
      <c r="AE6" s="174" t="s">
        <v>113</v>
      </c>
      <c r="AF6" s="176"/>
      <c r="AG6" s="174" t="s">
        <v>114</v>
      </c>
      <c r="AH6" s="176"/>
      <c r="AI6" s="174" t="s">
        <v>115</v>
      </c>
      <c r="AJ6" s="176"/>
      <c r="AK6" s="174" t="s">
        <v>117</v>
      </c>
      <c r="AL6" s="176"/>
      <c r="AM6" s="174" t="s">
        <v>116</v>
      </c>
      <c r="AN6" s="176"/>
      <c r="AO6" s="128" t="s">
        <v>161</v>
      </c>
      <c r="AP6" s="161"/>
      <c r="AQ6" s="128" t="s">
        <v>163</v>
      </c>
      <c r="AR6" s="128" t="s">
        <v>165</v>
      </c>
      <c r="AS6" s="181"/>
      <c r="AT6" s="182"/>
      <c r="AU6" s="181"/>
    </row>
    <row r="7" spans="1:47" s="26" customFormat="1" ht="102" customHeight="1">
      <c r="A7" s="22"/>
      <c r="B7" s="23"/>
      <c r="C7" s="24" t="s">
        <v>46</v>
      </c>
      <c r="D7" s="25" t="s">
        <v>44</v>
      </c>
      <c r="E7" s="130" t="s">
        <v>153</v>
      </c>
      <c r="F7" s="25" t="s">
        <v>52</v>
      </c>
      <c r="G7" s="25" t="s">
        <v>53</v>
      </c>
      <c r="H7" s="25" t="s">
        <v>40</v>
      </c>
      <c r="I7" s="25" t="s">
        <v>41</v>
      </c>
      <c r="J7" s="25" t="s">
        <v>130</v>
      </c>
      <c r="K7" s="25" t="s">
        <v>57</v>
      </c>
      <c r="L7" s="25" t="s">
        <v>105</v>
      </c>
      <c r="M7" s="25" t="s">
        <v>56</v>
      </c>
      <c r="N7" s="25" t="s">
        <v>51</v>
      </c>
      <c r="O7" s="25" t="s">
        <v>106</v>
      </c>
      <c r="P7" s="25" t="s">
        <v>103</v>
      </c>
      <c r="Q7" s="25" t="s">
        <v>51</v>
      </c>
      <c r="R7" s="25" t="s">
        <v>107</v>
      </c>
      <c r="S7" s="25" t="s">
        <v>104</v>
      </c>
      <c r="T7" s="25" t="s">
        <v>51</v>
      </c>
      <c r="U7" s="25" t="s">
        <v>108</v>
      </c>
      <c r="V7" s="25" t="s">
        <v>104</v>
      </c>
      <c r="W7" s="25" t="s">
        <v>51</v>
      </c>
      <c r="X7" s="25" t="s">
        <v>109</v>
      </c>
      <c r="Y7" s="25" t="s">
        <v>103</v>
      </c>
      <c r="Z7" s="25" t="s">
        <v>51</v>
      </c>
      <c r="AA7" s="25" t="s">
        <v>110</v>
      </c>
      <c r="AB7" s="25" t="s">
        <v>104</v>
      </c>
      <c r="AC7" s="25" t="s">
        <v>51</v>
      </c>
      <c r="AD7" s="130" t="s">
        <v>160</v>
      </c>
      <c r="AE7" s="25" t="s">
        <v>118</v>
      </c>
      <c r="AF7" s="25" t="s">
        <v>60</v>
      </c>
      <c r="AG7" s="25" t="s">
        <v>119</v>
      </c>
      <c r="AH7" s="25" t="s">
        <v>60</v>
      </c>
      <c r="AI7" s="25" t="s">
        <v>120</v>
      </c>
      <c r="AJ7" s="25" t="s">
        <v>60</v>
      </c>
      <c r="AK7" s="25" t="s">
        <v>121</v>
      </c>
      <c r="AL7" s="25" t="s">
        <v>60</v>
      </c>
      <c r="AM7" s="25" t="s">
        <v>122</v>
      </c>
      <c r="AN7" s="25" t="s">
        <v>60</v>
      </c>
      <c r="AO7" s="130" t="s">
        <v>162</v>
      </c>
      <c r="AP7" s="130" t="s">
        <v>158</v>
      </c>
      <c r="AQ7" s="130" t="s">
        <v>164</v>
      </c>
      <c r="AR7" s="130" t="s">
        <v>174</v>
      </c>
      <c r="AS7" s="130" t="s">
        <v>175</v>
      </c>
      <c r="AT7" s="130" t="s">
        <v>43</v>
      </c>
      <c r="AU7" s="25" t="s">
        <v>134</v>
      </c>
    </row>
    <row r="8" spans="1:47" s="6" customFormat="1" ht="18" customHeight="1">
      <c r="A8" s="183">
        <v>1</v>
      </c>
      <c r="B8" s="171" t="s">
        <v>28</v>
      </c>
      <c r="C8" s="102" t="s">
        <v>29</v>
      </c>
      <c r="D8" s="41">
        <v>3</v>
      </c>
      <c r="E8" s="41">
        <v>0.33</v>
      </c>
      <c r="F8" s="3">
        <v>1479</v>
      </c>
      <c r="G8" s="39">
        <v>328.66666666666669</v>
      </c>
      <c r="H8" s="13">
        <v>3</v>
      </c>
      <c r="I8" s="3">
        <v>8</v>
      </c>
      <c r="J8" s="27">
        <f t="shared" ref="J8:J19" si="0">I8/F8</f>
        <v>5.4090601757944556E-3</v>
      </c>
      <c r="K8" s="59">
        <f t="shared" ref="K8:K19" si="1">IF(J8=0,0,(IF(J8&lt;=0.05,1,(IF(J8&lt;=0.1,2,(IF(J8&lt;0.2,3,4)))))))</f>
        <v>1</v>
      </c>
      <c r="L8" s="74">
        <v>3</v>
      </c>
      <c r="M8" s="27">
        <f>L8/$H8</f>
        <v>1</v>
      </c>
      <c r="N8" s="66">
        <f>IF(M8=0,1,(IF(M8&lt;=0.05,1,(IF(M8&lt;=0.1,2,(IF(M8&lt;0.2,3,4)))))))</f>
        <v>4</v>
      </c>
      <c r="O8" s="75">
        <v>1</v>
      </c>
      <c r="P8" s="27">
        <f>O8/$H8</f>
        <v>0.33333333333333331</v>
      </c>
      <c r="Q8" s="66">
        <f>IF(P8=0,1,(IF(P8&lt;=0.05,1,(IF(P8&lt;=0.1,2,(IF(P8&lt;0.2,3,4)))))))</f>
        <v>4</v>
      </c>
      <c r="R8" s="96">
        <v>3</v>
      </c>
      <c r="S8" s="76">
        <f>R8/$I8</f>
        <v>0.375</v>
      </c>
      <c r="T8" s="66">
        <f>IF(S8=0,1,(IF(S8&lt;=0.05,1,(IF(S8&lt;=0.1,2,(IF(S8&lt;0.2,3,4)))))))</f>
        <v>4</v>
      </c>
      <c r="U8" s="96">
        <v>1</v>
      </c>
      <c r="V8" s="76">
        <f>U8/$I8</f>
        <v>0.125</v>
      </c>
      <c r="W8" s="66">
        <f>IF(V8=0,1,(IF(V8&lt;=0.05,1,(IF(V8&lt;=0.1,2,(IF(V8&lt;0.2,3,4)))))))</f>
        <v>3</v>
      </c>
      <c r="X8" s="75">
        <v>1</v>
      </c>
      <c r="Y8" s="27">
        <f>X8/$H8</f>
        <v>0.33333333333333331</v>
      </c>
      <c r="Z8" s="66">
        <f>IF(Y8=0,1,(IF(Y8&lt;=0.05,1,(IF(Y8&lt;=0.1,2,(IF(Y8&lt;0.2,3,4)))))))</f>
        <v>4</v>
      </c>
      <c r="AA8" s="96">
        <v>1</v>
      </c>
      <c r="AB8" s="76">
        <f t="shared" ref="AB8:AB19" si="2">AA8/$I8</f>
        <v>0.125</v>
      </c>
      <c r="AC8" s="66">
        <f>IF(AB8=0,1,(IF(AB8&lt;=0.05,1,(IF(AB8&lt;=0.1,2,(IF(AB8&lt;0.2,3,4)))))))</f>
        <v>3</v>
      </c>
      <c r="AD8" s="131">
        <f>ROUNDUP((AVERAGE(AC8,Z8,W8,T8,Q8,N8)),0)</f>
        <v>4</v>
      </c>
      <c r="AE8" s="76">
        <v>0.125</v>
      </c>
      <c r="AF8" s="132">
        <f>IF(AE8=0,1,(IF(AE8&lt;=0.05,1,(IF(AE8&lt;=0.1,2,(IF(AE8&lt;0.2,3,4)))))))</f>
        <v>3</v>
      </c>
      <c r="AG8" s="87">
        <v>0.15</v>
      </c>
      <c r="AH8" s="132">
        <f>IF(AG8=0,1,(IF(AG8&lt;=0.05,1,(IF(AG8&lt;=0.1,2,(IF(AG8&lt;0.2,3,4)))))))</f>
        <v>3</v>
      </c>
      <c r="AI8" s="87">
        <v>0.14000000000000001</v>
      </c>
      <c r="AJ8" s="132">
        <f>IF(AI8=0,1,(IF(AI8&lt;=0.05,1,(IF(AI8&lt;=0.1,2,(IF(AI8&lt;0.2,3,4)))))))</f>
        <v>3</v>
      </c>
      <c r="AK8" s="87">
        <v>0.22</v>
      </c>
      <c r="AL8" s="132">
        <f>IF(AK8=0,1,(IF(AK8&lt;=0.05,1,(IF(AK8&lt;=0.1,2,(IF(AK8&lt;0.2,3,4)))))))</f>
        <v>4</v>
      </c>
      <c r="AM8" s="86" t="s">
        <v>123</v>
      </c>
      <c r="AN8" s="132">
        <f>(IF(AM8="very high",4,(IF(AM8="high",3,(IF(AM8="moderate",2,(IF(AM8="low",1))))))))</f>
        <v>1</v>
      </c>
      <c r="AO8" s="137">
        <f>ROUNDDOWN((AVERAGE(AF8,AH8,AJ8,AL8,AN8)),0)</f>
        <v>2</v>
      </c>
      <c r="AP8" s="140">
        <f>E8*K8</f>
        <v>0.33</v>
      </c>
      <c r="AQ8" s="78">
        <f>AD8/AO8</f>
        <v>2</v>
      </c>
      <c r="AR8" s="157">
        <f>IF(AQ8&lt;=0.5,0.25,(IF(AQ8&lt;=1,0.5,(IF(AQ8&lt;=2,0.75,(IF(AQ8&lt;=4,1,1)))))))</f>
        <v>0.75</v>
      </c>
      <c r="AS8" s="133">
        <f>ROUNDUP((AP8*AR8),0)</f>
        <v>1</v>
      </c>
      <c r="AT8" s="98">
        <f t="shared" ref="AT8:AT19" si="3">AS8*D8</f>
        <v>3</v>
      </c>
      <c r="AU8" s="112" t="str">
        <f>IF(AT8=0,"none",(IF(AT8&lt;5,"low",(IF(AT8&lt;=12,"moderate","high")))))</f>
        <v>low</v>
      </c>
    </row>
    <row r="9" spans="1:47" s="6" customFormat="1" ht="19.5" customHeight="1">
      <c r="A9" s="183"/>
      <c r="B9" s="172"/>
      <c r="C9" s="102" t="s">
        <v>31</v>
      </c>
      <c r="D9" s="41">
        <v>4</v>
      </c>
      <c r="E9" s="41">
        <v>0.66</v>
      </c>
      <c r="F9" s="3">
        <v>1479</v>
      </c>
      <c r="G9" s="39">
        <v>328.66666666666669</v>
      </c>
      <c r="H9" s="13">
        <v>5</v>
      </c>
      <c r="I9" s="3">
        <v>15</v>
      </c>
      <c r="J9" s="27">
        <f t="shared" si="0"/>
        <v>1.0141987829614604E-2</v>
      </c>
      <c r="K9" s="59">
        <f t="shared" si="1"/>
        <v>1</v>
      </c>
      <c r="L9" s="74">
        <v>4</v>
      </c>
      <c r="M9" s="27">
        <f>L9/$H9</f>
        <v>0.8</v>
      </c>
      <c r="N9" s="66">
        <f t="shared" ref="N9:N19" si="4">IF(M9=0,1,(IF(M9&lt;=0.05,1,(IF(M9&lt;=0.1,2,(IF(M9&lt;0.2,3,4)))))))</f>
        <v>4</v>
      </c>
      <c r="O9" s="75">
        <v>2</v>
      </c>
      <c r="P9" s="27">
        <f t="shared" ref="P9:P19" si="5">O9/$H9</f>
        <v>0.4</v>
      </c>
      <c r="Q9" s="66">
        <f t="shared" ref="Q9:Q19" si="6">IF(P9=0,1,(IF(P9&lt;=0.05,1,(IF(P9&lt;=0.1,2,(IF(P9&lt;0.2,3,4)))))))</f>
        <v>4</v>
      </c>
      <c r="R9" s="96">
        <v>5</v>
      </c>
      <c r="S9" s="76">
        <f t="shared" ref="S9:S19" si="7">R9/$I9</f>
        <v>0.33333333333333331</v>
      </c>
      <c r="T9" s="66">
        <f t="shared" ref="T9:T19" si="8">IF(S9=0,1,(IF(S9&lt;=0.05,1,(IF(S9&lt;=0.1,2,(IF(S9&lt;0.2,3,4)))))))</f>
        <v>4</v>
      </c>
      <c r="U9" s="96">
        <v>3</v>
      </c>
      <c r="V9" s="76">
        <f t="shared" ref="V9:V19" si="9">U9/$I9</f>
        <v>0.2</v>
      </c>
      <c r="W9" s="66">
        <f t="shared" ref="W9:W19" si="10">IF(V9=0,1,(IF(V9&lt;=0.05,1,(IF(V9&lt;=0.1,2,(IF(V9&lt;0.2,3,4)))))))</f>
        <v>4</v>
      </c>
      <c r="X9" s="75">
        <v>2</v>
      </c>
      <c r="Y9" s="27">
        <f t="shared" ref="Y9:Y19" si="11">X9/$H9</f>
        <v>0.4</v>
      </c>
      <c r="Z9" s="66">
        <f t="shared" ref="Z9:Z19" si="12">IF(Y9=0,1,(IF(Y9&lt;=0.05,1,(IF(Y9&lt;=0.1,2,(IF(Y9&lt;0.2,3,4)))))))</f>
        <v>4</v>
      </c>
      <c r="AA9" s="96">
        <v>3</v>
      </c>
      <c r="AB9" s="76">
        <f t="shared" si="2"/>
        <v>0.2</v>
      </c>
      <c r="AC9" s="66">
        <f t="shared" ref="AC9:AC19" si="13">IF(AB9=0,1,(IF(AB9&lt;=0.05,1,(IF(AB9&lt;=0.1,2,(IF(AB9&lt;0.2,3,4)))))))</f>
        <v>4</v>
      </c>
      <c r="AD9" s="131">
        <f t="shared" ref="AD9:AD19" si="14">ROUNDUP((AVERAGE(AC9,Z9,W9,T9,Q9,N9)),0)</f>
        <v>4</v>
      </c>
      <c r="AE9" s="76">
        <v>0.2</v>
      </c>
      <c r="AF9" s="132">
        <f t="shared" ref="AF9:AF19" si="15">IF(AE9=0,1,(IF(AE9&lt;=0.05,1,(IF(AE9&lt;=0.1,2,(IF(AE9&lt;0.2,3,4)))))))</f>
        <v>4</v>
      </c>
      <c r="AG9" s="87">
        <v>0.12</v>
      </c>
      <c r="AH9" s="132">
        <f t="shared" ref="AH9:AH19" si="16">IF(AG9=0,1,(IF(AG9&lt;=0.05,1,(IF(AG9&lt;=0.1,2,(IF(AG9&lt;0.2,3,4)))))))</f>
        <v>3</v>
      </c>
      <c r="AI9" s="87">
        <v>0.13</v>
      </c>
      <c r="AJ9" s="132">
        <f t="shared" ref="AJ9:AJ19" si="17">IF(AI9=0,1,(IF(AI9&lt;=0.05,1,(IF(AI9&lt;=0.1,2,(IF(AI9&lt;0.2,3,4)))))))</f>
        <v>3</v>
      </c>
      <c r="AK9" s="87">
        <v>0.15</v>
      </c>
      <c r="AL9" s="132">
        <f t="shared" ref="AL9:AL19" si="18">IF(AK9=0,1,(IF(AK9&lt;=0.05,1,(IF(AK9&lt;=0.1,2,(IF(AK9&lt;0.2,3,4)))))))</f>
        <v>3</v>
      </c>
      <c r="AM9" s="86" t="s">
        <v>126</v>
      </c>
      <c r="AN9" s="132">
        <f t="shared" ref="AN9:AN19" si="19">(IF(AM9="very high",4,(IF(AM9="high",3,(IF(AM9="moderate",2,(IF(AM9="low",1))))))))</f>
        <v>2</v>
      </c>
      <c r="AO9" s="137">
        <f t="shared" ref="AO9:AO19" si="20">ROUNDDOWN((AVERAGE(AF9,AH9,AJ9,AL9,AN9)),0)</f>
        <v>3</v>
      </c>
      <c r="AP9" s="140">
        <f t="shared" ref="AP9:AP19" si="21">E9*K9</f>
        <v>0.66</v>
      </c>
      <c r="AQ9" s="78">
        <f t="shared" ref="AQ9:AQ19" si="22">AD9/AO9</f>
        <v>1.3333333333333333</v>
      </c>
      <c r="AR9" s="157">
        <f t="shared" ref="AR9:AR19" si="23">IF(AQ9&lt;=0.5,0.25,(IF(AQ9&lt;=1,0.5,(IF(AQ9&lt;=2,0.75,(IF(AQ9&lt;=4,1,1)))))))</f>
        <v>0.75</v>
      </c>
      <c r="AS9" s="133">
        <f t="shared" ref="AS9:AS19" si="24">ROUNDUP((AP9*AR9),0)</f>
        <v>1</v>
      </c>
      <c r="AT9" s="98">
        <f t="shared" si="3"/>
        <v>4</v>
      </c>
      <c r="AU9" s="112" t="str">
        <f t="shared" ref="AU9:AU19" si="25">IF(AT9=0,"none",(IF(AT9&lt;5,"low",(IF(AT9&lt;=12,"moderate","high")))))</f>
        <v>low</v>
      </c>
    </row>
    <row r="10" spans="1:47" s="6" customFormat="1" ht="17.25" customHeight="1">
      <c r="A10" s="183"/>
      <c r="B10" s="173"/>
      <c r="C10" s="102" t="s">
        <v>32</v>
      </c>
      <c r="D10" s="41">
        <v>5</v>
      </c>
      <c r="E10" s="41">
        <v>1</v>
      </c>
      <c r="F10" s="3">
        <v>1479</v>
      </c>
      <c r="G10" s="39">
        <v>328.66666666666669</v>
      </c>
      <c r="H10" s="13">
        <v>20</v>
      </c>
      <c r="I10" s="3">
        <v>117</v>
      </c>
      <c r="J10" s="27">
        <f t="shared" si="0"/>
        <v>7.9107505070993914E-2</v>
      </c>
      <c r="K10" s="59">
        <f>IF(J10=0,0,(IF(J10&lt;=0.05,1,(IF(J10&lt;=0.1,2,(IF(J10&lt;0.2,3,4)))))))</f>
        <v>2</v>
      </c>
      <c r="L10" s="74">
        <v>3</v>
      </c>
      <c r="M10" s="27">
        <f t="shared" ref="M10:M19" si="26">L10/$H10</f>
        <v>0.15</v>
      </c>
      <c r="N10" s="66">
        <f t="shared" si="4"/>
        <v>3</v>
      </c>
      <c r="O10" s="75">
        <v>4</v>
      </c>
      <c r="P10" s="27">
        <f t="shared" si="5"/>
        <v>0.2</v>
      </c>
      <c r="Q10" s="66">
        <f t="shared" si="6"/>
        <v>4</v>
      </c>
      <c r="R10" s="96">
        <v>20</v>
      </c>
      <c r="S10" s="76">
        <f t="shared" si="7"/>
        <v>0.17094017094017094</v>
      </c>
      <c r="T10" s="66">
        <f t="shared" si="8"/>
        <v>3</v>
      </c>
      <c r="U10" s="96">
        <v>10</v>
      </c>
      <c r="V10" s="76">
        <f t="shared" si="9"/>
        <v>8.5470085470085472E-2</v>
      </c>
      <c r="W10" s="66">
        <f t="shared" si="10"/>
        <v>2</v>
      </c>
      <c r="X10" s="75">
        <v>3</v>
      </c>
      <c r="Y10" s="27">
        <f t="shared" si="11"/>
        <v>0.15</v>
      </c>
      <c r="Z10" s="66">
        <f t="shared" si="12"/>
        <v>3</v>
      </c>
      <c r="AA10" s="96">
        <v>2</v>
      </c>
      <c r="AB10" s="76">
        <f t="shared" si="2"/>
        <v>1.7094017094017096E-2</v>
      </c>
      <c r="AC10" s="66">
        <f t="shared" si="13"/>
        <v>1</v>
      </c>
      <c r="AD10" s="131">
        <f t="shared" si="14"/>
        <v>3</v>
      </c>
      <c r="AE10" s="76">
        <v>1.7094017094017096E-2</v>
      </c>
      <c r="AF10" s="132">
        <f t="shared" si="15"/>
        <v>1</v>
      </c>
      <c r="AG10" s="87">
        <v>0.11</v>
      </c>
      <c r="AH10" s="132">
        <f t="shared" si="16"/>
        <v>3</v>
      </c>
      <c r="AI10" s="87">
        <v>0.125</v>
      </c>
      <c r="AJ10" s="132">
        <f t="shared" si="17"/>
        <v>3</v>
      </c>
      <c r="AK10" s="87">
        <v>0.23</v>
      </c>
      <c r="AL10" s="132">
        <f t="shared" si="18"/>
        <v>4</v>
      </c>
      <c r="AM10" s="86" t="s">
        <v>127</v>
      </c>
      <c r="AN10" s="132">
        <f t="shared" si="19"/>
        <v>3</v>
      </c>
      <c r="AO10" s="137">
        <f t="shared" si="20"/>
        <v>2</v>
      </c>
      <c r="AP10" s="140">
        <f t="shared" si="21"/>
        <v>2</v>
      </c>
      <c r="AQ10" s="78">
        <f t="shared" si="22"/>
        <v>1.5</v>
      </c>
      <c r="AR10" s="157">
        <f t="shared" si="23"/>
        <v>0.75</v>
      </c>
      <c r="AS10" s="133">
        <f t="shared" si="24"/>
        <v>2</v>
      </c>
      <c r="AT10" s="98">
        <f t="shared" si="3"/>
        <v>10</v>
      </c>
      <c r="AU10" s="112" t="str">
        <f t="shared" si="25"/>
        <v>moderate</v>
      </c>
    </row>
    <row r="11" spans="1:47" s="6" customFormat="1" ht="18" customHeight="1">
      <c r="A11" s="183">
        <v>2</v>
      </c>
      <c r="B11" s="171" t="s">
        <v>33</v>
      </c>
      <c r="C11" s="102" t="s">
        <v>34</v>
      </c>
      <c r="D11" s="41">
        <v>3</v>
      </c>
      <c r="E11" s="41">
        <v>0.33</v>
      </c>
      <c r="F11" s="3">
        <v>1982</v>
      </c>
      <c r="G11" s="39">
        <v>440.44444444444446</v>
      </c>
      <c r="H11" s="13">
        <v>10</v>
      </c>
      <c r="I11" s="3">
        <v>27</v>
      </c>
      <c r="J11" s="27">
        <f t="shared" si="0"/>
        <v>1.3622603430877902E-2</v>
      </c>
      <c r="K11" s="59">
        <f t="shared" si="1"/>
        <v>1</v>
      </c>
      <c r="L11" s="74">
        <v>2</v>
      </c>
      <c r="M11" s="27">
        <f t="shared" si="26"/>
        <v>0.2</v>
      </c>
      <c r="N11" s="66">
        <f t="shared" si="4"/>
        <v>4</v>
      </c>
      <c r="O11" s="75">
        <v>4</v>
      </c>
      <c r="P11" s="27">
        <f t="shared" si="5"/>
        <v>0.4</v>
      </c>
      <c r="Q11" s="66">
        <f t="shared" si="6"/>
        <v>4</v>
      </c>
      <c r="R11" s="96">
        <v>13</v>
      </c>
      <c r="S11" s="76">
        <f t="shared" si="7"/>
        <v>0.48148148148148145</v>
      </c>
      <c r="T11" s="66">
        <f t="shared" si="8"/>
        <v>4</v>
      </c>
      <c r="U11" s="96">
        <v>5</v>
      </c>
      <c r="V11" s="76">
        <f t="shared" si="9"/>
        <v>0.18518518518518517</v>
      </c>
      <c r="W11" s="66">
        <f t="shared" si="10"/>
        <v>3</v>
      </c>
      <c r="X11" s="75">
        <v>3</v>
      </c>
      <c r="Y11" s="27">
        <f t="shared" si="11"/>
        <v>0.3</v>
      </c>
      <c r="Z11" s="66">
        <f t="shared" si="12"/>
        <v>4</v>
      </c>
      <c r="AA11" s="96">
        <v>3</v>
      </c>
      <c r="AB11" s="76">
        <f t="shared" si="2"/>
        <v>0.1111111111111111</v>
      </c>
      <c r="AC11" s="66">
        <f t="shared" si="13"/>
        <v>3</v>
      </c>
      <c r="AD11" s="131">
        <f t="shared" si="14"/>
        <v>4</v>
      </c>
      <c r="AE11" s="76">
        <v>0.1111111111111111</v>
      </c>
      <c r="AF11" s="132">
        <f t="shared" si="15"/>
        <v>3</v>
      </c>
      <c r="AG11" s="87">
        <v>0.1</v>
      </c>
      <c r="AH11" s="132">
        <f t="shared" si="16"/>
        <v>2</v>
      </c>
      <c r="AI11" s="87">
        <v>0.15</v>
      </c>
      <c r="AJ11" s="132">
        <f t="shared" si="17"/>
        <v>3</v>
      </c>
      <c r="AK11" s="87">
        <v>0.18</v>
      </c>
      <c r="AL11" s="132">
        <f t="shared" si="18"/>
        <v>3</v>
      </c>
      <c r="AM11" s="86" t="s">
        <v>128</v>
      </c>
      <c r="AN11" s="132">
        <f t="shared" si="19"/>
        <v>4</v>
      </c>
      <c r="AO11" s="137">
        <f t="shared" si="20"/>
        <v>3</v>
      </c>
      <c r="AP11" s="140">
        <f t="shared" si="21"/>
        <v>0.33</v>
      </c>
      <c r="AQ11" s="78">
        <f t="shared" si="22"/>
        <v>1.3333333333333333</v>
      </c>
      <c r="AR11" s="157">
        <f t="shared" si="23"/>
        <v>0.75</v>
      </c>
      <c r="AS11" s="133">
        <f t="shared" si="24"/>
        <v>1</v>
      </c>
      <c r="AT11" s="98">
        <f t="shared" si="3"/>
        <v>3</v>
      </c>
      <c r="AU11" s="112" t="str">
        <f t="shared" si="25"/>
        <v>low</v>
      </c>
    </row>
    <row r="12" spans="1:47">
      <c r="A12" s="183"/>
      <c r="B12" s="172"/>
      <c r="C12" s="102" t="s">
        <v>31</v>
      </c>
      <c r="D12" s="41">
        <v>4</v>
      </c>
      <c r="E12" s="41">
        <v>0.66</v>
      </c>
      <c r="F12" s="3">
        <v>1982</v>
      </c>
      <c r="G12" s="39">
        <v>440.44444444444446</v>
      </c>
      <c r="H12" s="15">
        <v>20</v>
      </c>
      <c r="I12" s="14">
        <v>79</v>
      </c>
      <c r="J12" s="27">
        <f t="shared" si="0"/>
        <v>3.9858728557013119E-2</v>
      </c>
      <c r="K12" s="59">
        <f t="shared" si="1"/>
        <v>1</v>
      </c>
      <c r="L12" s="74">
        <v>6</v>
      </c>
      <c r="M12" s="27">
        <f t="shared" si="26"/>
        <v>0.3</v>
      </c>
      <c r="N12" s="66">
        <f t="shared" si="4"/>
        <v>4</v>
      </c>
      <c r="O12" s="75">
        <v>10</v>
      </c>
      <c r="P12" s="27">
        <f t="shared" si="5"/>
        <v>0.5</v>
      </c>
      <c r="Q12" s="66">
        <f t="shared" si="6"/>
        <v>4</v>
      </c>
      <c r="R12" s="96">
        <v>10</v>
      </c>
      <c r="S12" s="76">
        <f t="shared" si="7"/>
        <v>0.12658227848101267</v>
      </c>
      <c r="T12" s="66">
        <f t="shared" si="8"/>
        <v>3</v>
      </c>
      <c r="U12" s="96">
        <v>4</v>
      </c>
      <c r="V12" s="76">
        <f t="shared" si="9"/>
        <v>5.0632911392405063E-2</v>
      </c>
      <c r="W12" s="66">
        <f t="shared" si="10"/>
        <v>2</v>
      </c>
      <c r="X12" s="75">
        <v>8</v>
      </c>
      <c r="Y12" s="27">
        <f t="shared" si="11"/>
        <v>0.4</v>
      </c>
      <c r="Z12" s="66">
        <f t="shared" si="12"/>
        <v>4</v>
      </c>
      <c r="AA12" s="96">
        <v>1</v>
      </c>
      <c r="AB12" s="76">
        <f t="shared" si="2"/>
        <v>1.2658227848101266E-2</v>
      </c>
      <c r="AC12" s="66">
        <f t="shared" si="13"/>
        <v>1</v>
      </c>
      <c r="AD12" s="131">
        <f t="shared" si="14"/>
        <v>3</v>
      </c>
      <c r="AE12" s="76">
        <v>1.2658227848101266E-2</v>
      </c>
      <c r="AF12" s="132">
        <f t="shared" si="15"/>
        <v>1</v>
      </c>
      <c r="AG12" s="87">
        <v>7.0000000000000007E-2</v>
      </c>
      <c r="AH12" s="132">
        <f t="shared" si="16"/>
        <v>2</v>
      </c>
      <c r="AI12" s="87">
        <v>0.11</v>
      </c>
      <c r="AJ12" s="132">
        <f t="shared" si="17"/>
        <v>3</v>
      </c>
      <c r="AK12" s="87">
        <v>0.19</v>
      </c>
      <c r="AL12" s="132">
        <f t="shared" si="18"/>
        <v>3</v>
      </c>
      <c r="AM12" s="86" t="s">
        <v>127</v>
      </c>
      <c r="AN12" s="132">
        <f t="shared" si="19"/>
        <v>3</v>
      </c>
      <c r="AO12" s="137">
        <f t="shared" si="20"/>
        <v>2</v>
      </c>
      <c r="AP12" s="140">
        <f t="shared" si="21"/>
        <v>0.66</v>
      </c>
      <c r="AQ12" s="78">
        <f t="shared" si="22"/>
        <v>1.5</v>
      </c>
      <c r="AR12" s="157">
        <f t="shared" si="23"/>
        <v>0.75</v>
      </c>
      <c r="AS12" s="133">
        <f t="shared" si="24"/>
        <v>1</v>
      </c>
      <c r="AT12" s="98">
        <f t="shared" si="3"/>
        <v>4</v>
      </c>
      <c r="AU12" s="112" t="str">
        <f t="shared" si="25"/>
        <v>low</v>
      </c>
    </row>
    <row r="13" spans="1:47">
      <c r="A13" s="183"/>
      <c r="B13" s="173"/>
      <c r="C13" s="102" t="s">
        <v>32</v>
      </c>
      <c r="D13" s="41">
        <v>5</v>
      </c>
      <c r="E13" s="41">
        <v>1</v>
      </c>
      <c r="F13" s="3">
        <v>1982</v>
      </c>
      <c r="G13" s="39">
        <v>440.44444444444446</v>
      </c>
      <c r="H13" s="15">
        <v>30</v>
      </c>
      <c r="I13" s="14">
        <v>95</v>
      </c>
      <c r="J13" s="27">
        <f t="shared" si="0"/>
        <v>4.7931382441977803E-2</v>
      </c>
      <c r="K13" s="59">
        <f t="shared" si="1"/>
        <v>1</v>
      </c>
      <c r="L13" s="74">
        <v>8</v>
      </c>
      <c r="M13" s="27">
        <f t="shared" si="26"/>
        <v>0.26666666666666666</v>
      </c>
      <c r="N13" s="66">
        <f t="shared" si="4"/>
        <v>4</v>
      </c>
      <c r="O13" s="75">
        <v>11</v>
      </c>
      <c r="P13" s="27">
        <f t="shared" si="5"/>
        <v>0.36666666666666664</v>
      </c>
      <c r="Q13" s="66">
        <f t="shared" si="6"/>
        <v>4</v>
      </c>
      <c r="R13" s="96">
        <v>50</v>
      </c>
      <c r="S13" s="76">
        <f t="shared" si="7"/>
        <v>0.52631578947368418</v>
      </c>
      <c r="T13" s="66">
        <f t="shared" si="8"/>
        <v>4</v>
      </c>
      <c r="U13" s="96">
        <v>10</v>
      </c>
      <c r="V13" s="76">
        <f t="shared" si="9"/>
        <v>0.10526315789473684</v>
      </c>
      <c r="W13" s="66">
        <f t="shared" si="10"/>
        <v>3</v>
      </c>
      <c r="X13" s="75">
        <v>7</v>
      </c>
      <c r="Y13" s="27">
        <f t="shared" si="11"/>
        <v>0.23333333333333334</v>
      </c>
      <c r="Z13" s="66">
        <f t="shared" si="12"/>
        <v>4</v>
      </c>
      <c r="AA13" s="96">
        <v>8</v>
      </c>
      <c r="AB13" s="76">
        <f t="shared" si="2"/>
        <v>8.4210526315789472E-2</v>
      </c>
      <c r="AC13" s="66">
        <f t="shared" si="13"/>
        <v>2</v>
      </c>
      <c r="AD13" s="131">
        <f t="shared" si="14"/>
        <v>4</v>
      </c>
      <c r="AE13" s="76">
        <v>8.4210526315789472E-2</v>
      </c>
      <c r="AF13" s="132">
        <f t="shared" si="15"/>
        <v>2</v>
      </c>
      <c r="AG13" s="87">
        <v>0.89</v>
      </c>
      <c r="AH13" s="132">
        <f t="shared" si="16"/>
        <v>4</v>
      </c>
      <c r="AI13" s="87">
        <v>0.1</v>
      </c>
      <c r="AJ13" s="132">
        <f t="shared" si="17"/>
        <v>2</v>
      </c>
      <c r="AK13" s="87">
        <v>0.21</v>
      </c>
      <c r="AL13" s="132">
        <f t="shared" si="18"/>
        <v>4</v>
      </c>
      <c r="AM13" s="86" t="s">
        <v>128</v>
      </c>
      <c r="AN13" s="132">
        <f t="shared" si="19"/>
        <v>4</v>
      </c>
      <c r="AO13" s="137">
        <f t="shared" si="20"/>
        <v>3</v>
      </c>
      <c r="AP13" s="140">
        <f t="shared" si="21"/>
        <v>1</v>
      </c>
      <c r="AQ13" s="78">
        <f t="shared" si="22"/>
        <v>1.3333333333333333</v>
      </c>
      <c r="AR13" s="157">
        <f t="shared" si="23"/>
        <v>0.75</v>
      </c>
      <c r="AS13" s="133">
        <f t="shared" si="24"/>
        <v>1</v>
      </c>
      <c r="AT13" s="98">
        <f t="shared" si="3"/>
        <v>5</v>
      </c>
      <c r="AU13" s="112" t="str">
        <f t="shared" si="25"/>
        <v>moderate</v>
      </c>
    </row>
    <row r="14" spans="1:47">
      <c r="A14" s="183">
        <v>3</v>
      </c>
      <c r="B14" s="171" t="s">
        <v>35</v>
      </c>
      <c r="C14" s="102" t="s">
        <v>34</v>
      </c>
      <c r="D14" s="41">
        <v>3</v>
      </c>
      <c r="E14" s="41">
        <v>0.33</v>
      </c>
      <c r="F14" s="14">
        <v>1629</v>
      </c>
      <c r="G14" s="39">
        <v>362</v>
      </c>
      <c r="H14" s="15">
        <v>19</v>
      </c>
      <c r="I14" s="14">
        <v>93</v>
      </c>
      <c r="J14" s="27">
        <f t="shared" si="0"/>
        <v>5.70902394106814E-2</v>
      </c>
      <c r="K14" s="59">
        <f t="shared" si="1"/>
        <v>2</v>
      </c>
      <c r="L14" s="74">
        <v>4</v>
      </c>
      <c r="M14" s="27">
        <f t="shared" si="26"/>
        <v>0.21052631578947367</v>
      </c>
      <c r="N14" s="66">
        <f t="shared" si="4"/>
        <v>4</v>
      </c>
      <c r="O14" s="75">
        <v>4</v>
      </c>
      <c r="P14" s="27">
        <f t="shared" si="5"/>
        <v>0.21052631578947367</v>
      </c>
      <c r="Q14" s="66">
        <f t="shared" si="6"/>
        <v>4</v>
      </c>
      <c r="R14" s="96">
        <v>45</v>
      </c>
      <c r="S14" s="76">
        <f t="shared" si="7"/>
        <v>0.4838709677419355</v>
      </c>
      <c r="T14" s="66">
        <f t="shared" si="8"/>
        <v>4</v>
      </c>
      <c r="U14" s="96">
        <v>15</v>
      </c>
      <c r="V14" s="76">
        <f t="shared" si="9"/>
        <v>0.16129032258064516</v>
      </c>
      <c r="W14" s="66">
        <f t="shared" si="10"/>
        <v>3</v>
      </c>
      <c r="X14" s="75">
        <v>2</v>
      </c>
      <c r="Y14" s="27">
        <f t="shared" si="11"/>
        <v>0.10526315789473684</v>
      </c>
      <c r="Z14" s="66">
        <f t="shared" si="12"/>
        <v>3</v>
      </c>
      <c r="AA14" s="96">
        <v>4</v>
      </c>
      <c r="AB14" s="76">
        <f t="shared" si="2"/>
        <v>4.3010752688172046E-2</v>
      </c>
      <c r="AC14" s="66">
        <f t="shared" si="13"/>
        <v>1</v>
      </c>
      <c r="AD14" s="131">
        <f t="shared" si="14"/>
        <v>4</v>
      </c>
      <c r="AE14" s="76">
        <v>4.3010752688172046E-2</v>
      </c>
      <c r="AF14" s="132">
        <f t="shared" si="15"/>
        <v>1</v>
      </c>
      <c r="AG14" s="87">
        <v>0.05</v>
      </c>
      <c r="AH14" s="132">
        <f t="shared" si="16"/>
        <v>1</v>
      </c>
      <c r="AI14" s="87">
        <v>0.25</v>
      </c>
      <c r="AJ14" s="132">
        <f t="shared" si="17"/>
        <v>4</v>
      </c>
      <c r="AK14" s="87">
        <v>0.22</v>
      </c>
      <c r="AL14" s="132">
        <f t="shared" si="18"/>
        <v>4</v>
      </c>
      <c r="AM14" s="86" t="s">
        <v>126</v>
      </c>
      <c r="AN14" s="132">
        <f t="shared" si="19"/>
        <v>2</v>
      </c>
      <c r="AO14" s="137">
        <f t="shared" si="20"/>
        <v>2</v>
      </c>
      <c r="AP14" s="140">
        <f t="shared" si="21"/>
        <v>0.66</v>
      </c>
      <c r="AQ14" s="78">
        <f t="shared" si="22"/>
        <v>2</v>
      </c>
      <c r="AR14" s="157">
        <f t="shared" si="23"/>
        <v>0.75</v>
      </c>
      <c r="AS14" s="133">
        <f t="shared" si="24"/>
        <v>1</v>
      </c>
      <c r="AT14" s="98">
        <f t="shared" si="3"/>
        <v>3</v>
      </c>
      <c r="AU14" s="112" t="str">
        <f t="shared" si="25"/>
        <v>low</v>
      </c>
    </row>
    <row r="15" spans="1:47">
      <c r="A15" s="183"/>
      <c r="B15" s="172"/>
      <c r="C15" s="102" t="s">
        <v>31</v>
      </c>
      <c r="D15" s="41">
        <v>4</v>
      </c>
      <c r="E15" s="41">
        <v>0.66</v>
      </c>
      <c r="F15" s="14">
        <v>1629</v>
      </c>
      <c r="G15" s="39">
        <v>362</v>
      </c>
      <c r="H15" s="15">
        <v>30</v>
      </c>
      <c r="I15" s="14">
        <v>62</v>
      </c>
      <c r="J15" s="27">
        <f t="shared" si="0"/>
        <v>3.8060159607120933E-2</v>
      </c>
      <c r="K15" s="59">
        <f t="shared" si="1"/>
        <v>1</v>
      </c>
      <c r="L15" s="74">
        <v>1</v>
      </c>
      <c r="M15" s="27">
        <f t="shared" si="26"/>
        <v>3.3333333333333333E-2</v>
      </c>
      <c r="N15" s="66">
        <f t="shared" si="4"/>
        <v>1</v>
      </c>
      <c r="O15" s="75">
        <v>2</v>
      </c>
      <c r="P15" s="27">
        <f t="shared" si="5"/>
        <v>6.6666666666666666E-2</v>
      </c>
      <c r="Q15" s="66">
        <f t="shared" si="6"/>
        <v>2</v>
      </c>
      <c r="R15" s="96">
        <v>23</v>
      </c>
      <c r="S15" s="76">
        <f t="shared" si="7"/>
        <v>0.37096774193548387</v>
      </c>
      <c r="T15" s="66">
        <f t="shared" si="8"/>
        <v>4</v>
      </c>
      <c r="U15" s="96">
        <v>1</v>
      </c>
      <c r="V15" s="76">
        <f t="shared" si="9"/>
        <v>1.6129032258064516E-2</v>
      </c>
      <c r="W15" s="66">
        <f t="shared" si="10"/>
        <v>1</v>
      </c>
      <c r="X15" s="75">
        <v>1</v>
      </c>
      <c r="Y15" s="27">
        <f t="shared" si="11"/>
        <v>3.3333333333333333E-2</v>
      </c>
      <c r="Z15" s="66">
        <f t="shared" si="12"/>
        <v>1</v>
      </c>
      <c r="AA15" s="96">
        <v>1</v>
      </c>
      <c r="AB15" s="76">
        <f t="shared" si="2"/>
        <v>1.6129032258064516E-2</v>
      </c>
      <c r="AC15" s="66">
        <f t="shared" si="13"/>
        <v>1</v>
      </c>
      <c r="AD15" s="131">
        <f t="shared" si="14"/>
        <v>2</v>
      </c>
      <c r="AE15" s="76">
        <v>1.6129032258064516E-2</v>
      </c>
      <c r="AF15" s="132">
        <f t="shared" si="15"/>
        <v>1</v>
      </c>
      <c r="AG15" s="87">
        <v>0.62</v>
      </c>
      <c r="AH15" s="132">
        <f t="shared" si="16"/>
        <v>4</v>
      </c>
      <c r="AI15" s="87">
        <v>0.3</v>
      </c>
      <c r="AJ15" s="132">
        <f t="shared" si="17"/>
        <v>4</v>
      </c>
      <c r="AK15" s="87">
        <v>0.23</v>
      </c>
      <c r="AL15" s="132">
        <f t="shared" si="18"/>
        <v>4</v>
      </c>
      <c r="AM15" s="86" t="s">
        <v>123</v>
      </c>
      <c r="AN15" s="132">
        <f t="shared" si="19"/>
        <v>1</v>
      </c>
      <c r="AO15" s="137">
        <f t="shared" si="20"/>
        <v>2</v>
      </c>
      <c r="AP15" s="140">
        <f t="shared" si="21"/>
        <v>0.66</v>
      </c>
      <c r="AQ15" s="78">
        <f t="shared" si="22"/>
        <v>1</v>
      </c>
      <c r="AR15" s="157">
        <f t="shared" si="23"/>
        <v>0.5</v>
      </c>
      <c r="AS15" s="133">
        <f t="shared" si="24"/>
        <v>1</v>
      </c>
      <c r="AT15" s="98">
        <f t="shared" si="3"/>
        <v>4</v>
      </c>
      <c r="AU15" s="112" t="str">
        <f t="shared" si="25"/>
        <v>low</v>
      </c>
    </row>
    <row r="16" spans="1:47">
      <c r="A16" s="183"/>
      <c r="B16" s="173"/>
      <c r="C16" s="102" t="s">
        <v>32</v>
      </c>
      <c r="D16" s="41">
        <v>5</v>
      </c>
      <c r="E16" s="41">
        <v>1</v>
      </c>
      <c r="F16" s="14">
        <v>1629</v>
      </c>
      <c r="G16" s="39">
        <v>362</v>
      </c>
      <c r="H16" s="15">
        <v>40</v>
      </c>
      <c r="I16" s="14">
        <v>207</v>
      </c>
      <c r="J16" s="27">
        <f t="shared" si="0"/>
        <v>0.1270718232044199</v>
      </c>
      <c r="K16" s="59">
        <f t="shared" si="1"/>
        <v>3</v>
      </c>
      <c r="L16" s="74">
        <v>34</v>
      </c>
      <c r="M16" s="27">
        <f t="shared" si="26"/>
        <v>0.85</v>
      </c>
      <c r="N16" s="66">
        <f t="shared" si="4"/>
        <v>4</v>
      </c>
      <c r="O16" s="75">
        <v>11</v>
      </c>
      <c r="P16" s="27">
        <f t="shared" si="5"/>
        <v>0.27500000000000002</v>
      </c>
      <c r="Q16" s="66">
        <f t="shared" si="6"/>
        <v>4</v>
      </c>
      <c r="R16" s="96">
        <v>105</v>
      </c>
      <c r="S16" s="76">
        <f t="shared" si="7"/>
        <v>0.50724637681159424</v>
      </c>
      <c r="T16" s="66">
        <f t="shared" si="8"/>
        <v>4</v>
      </c>
      <c r="U16" s="96">
        <v>20</v>
      </c>
      <c r="V16" s="76">
        <f t="shared" si="9"/>
        <v>9.6618357487922704E-2</v>
      </c>
      <c r="W16" s="66">
        <f t="shared" si="10"/>
        <v>2</v>
      </c>
      <c r="X16" s="75">
        <v>15</v>
      </c>
      <c r="Y16" s="27">
        <f t="shared" si="11"/>
        <v>0.375</v>
      </c>
      <c r="Z16" s="66">
        <f t="shared" si="12"/>
        <v>4</v>
      </c>
      <c r="AA16" s="96">
        <v>10</v>
      </c>
      <c r="AB16" s="76">
        <f t="shared" si="2"/>
        <v>4.8309178743961352E-2</v>
      </c>
      <c r="AC16" s="66">
        <f t="shared" si="13"/>
        <v>1</v>
      </c>
      <c r="AD16" s="131">
        <f t="shared" si="14"/>
        <v>4</v>
      </c>
      <c r="AE16" s="76">
        <v>4.8309178743961352E-2</v>
      </c>
      <c r="AF16" s="132">
        <f t="shared" si="15"/>
        <v>1</v>
      </c>
      <c r="AG16" s="87">
        <v>0.03</v>
      </c>
      <c r="AH16" s="132">
        <f t="shared" si="16"/>
        <v>1</v>
      </c>
      <c r="AI16" s="87">
        <v>0.5</v>
      </c>
      <c r="AJ16" s="132">
        <f t="shared" si="17"/>
        <v>4</v>
      </c>
      <c r="AK16" s="87">
        <v>0.24</v>
      </c>
      <c r="AL16" s="132">
        <f t="shared" si="18"/>
        <v>4</v>
      </c>
      <c r="AM16" s="86" t="s">
        <v>127</v>
      </c>
      <c r="AN16" s="132">
        <f t="shared" si="19"/>
        <v>3</v>
      </c>
      <c r="AO16" s="137">
        <f t="shared" si="20"/>
        <v>2</v>
      </c>
      <c r="AP16" s="140">
        <f t="shared" si="21"/>
        <v>3</v>
      </c>
      <c r="AQ16" s="78">
        <f t="shared" si="22"/>
        <v>2</v>
      </c>
      <c r="AR16" s="157">
        <f t="shared" si="23"/>
        <v>0.75</v>
      </c>
      <c r="AS16" s="133">
        <f t="shared" si="24"/>
        <v>3</v>
      </c>
      <c r="AT16" s="98">
        <f t="shared" si="3"/>
        <v>15</v>
      </c>
      <c r="AU16" s="112" t="str">
        <f t="shared" si="25"/>
        <v>high</v>
      </c>
    </row>
    <row r="17" spans="1:47">
      <c r="A17" s="171">
        <v>4</v>
      </c>
      <c r="B17" s="183" t="s">
        <v>36</v>
      </c>
      <c r="C17" s="102" t="s">
        <v>34</v>
      </c>
      <c r="D17" s="41">
        <v>3</v>
      </c>
      <c r="E17" s="41">
        <v>0.33</v>
      </c>
      <c r="F17" s="14">
        <v>2562</v>
      </c>
      <c r="G17" s="39">
        <v>569.33333333333337</v>
      </c>
      <c r="H17" s="15">
        <v>44</v>
      </c>
      <c r="I17" s="14">
        <v>114</v>
      </c>
      <c r="J17" s="27">
        <f t="shared" si="0"/>
        <v>4.449648711943794E-2</v>
      </c>
      <c r="K17" s="59">
        <f t="shared" si="1"/>
        <v>1</v>
      </c>
      <c r="L17" s="74">
        <v>4</v>
      </c>
      <c r="M17" s="27">
        <f t="shared" si="26"/>
        <v>9.0909090909090912E-2</v>
      </c>
      <c r="N17" s="66">
        <f t="shared" si="4"/>
        <v>2</v>
      </c>
      <c r="O17" s="75">
        <v>12</v>
      </c>
      <c r="P17" s="27">
        <f t="shared" si="5"/>
        <v>0.27272727272727271</v>
      </c>
      <c r="Q17" s="66">
        <f t="shared" si="6"/>
        <v>4</v>
      </c>
      <c r="R17" s="96">
        <v>20</v>
      </c>
      <c r="S17" s="76">
        <f t="shared" si="7"/>
        <v>0.17543859649122806</v>
      </c>
      <c r="T17" s="66">
        <f t="shared" si="8"/>
        <v>3</v>
      </c>
      <c r="U17" s="96">
        <v>1</v>
      </c>
      <c r="V17" s="76">
        <f t="shared" si="9"/>
        <v>8.771929824561403E-3</v>
      </c>
      <c r="W17" s="66">
        <f t="shared" si="10"/>
        <v>1</v>
      </c>
      <c r="X17" s="75">
        <v>12</v>
      </c>
      <c r="Y17" s="27">
        <f t="shared" si="11"/>
        <v>0.27272727272727271</v>
      </c>
      <c r="Z17" s="66">
        <f t="shared" si="12"/>
        <v>4</v>
      </c>
      <c r="AA17" s="96">
        <v>1</v>
      </c>
      <c r="AB17" s="76">
        <f t="shared" si="2"/>
        <v>8.771929824561403E-3</v>
      </c>
      <c r="AC17" s="66">
        <f t="shared" si="13"/>
        <v>1</v>
      </c>
      <c r="AD17" s="131">
        <f t="shared" si="14"/>
        <v>3</v>
      </c>
      <c r="AE17" s="76">
        <v>8.771929824561403E-3</v>
      </c>
      <c r="AF17" s="132">
        <f t="shared" si="15"/>
        <v>1</v>
      </c>
      <c r="AG17" s="87">
        <v>0.25</v>
      </c>
      <c r="AH17" s="132">
        <f t="shared" si="16"/>
        <v>4</v>
      </c>
      <c r="AI17" s="87">
        <v>0.48</v>
      </c>
      <c r="AJ17" s="132">
        <f t="shared" si="17"/>
        <v>4</v>
      </c>
      <c r="AK17" s="87">
        <v>0.24</v>
      </c>
      <c r="AL17" s="132">
        <f t="shared" si="18"/>
        <v>4</v>
      </c>
      <c r="AM17" s="86" t="s">
        <v>123</v>
      </c>
      <c r="AN17" s="132">
        <f t="shared" si="19"/>
        <v>1</v>
      </c>
      <c r="AO17" s="137">
        <f t="shared" si="20"/>
        <v>2</v>
      </c>
      <c r="AP17" s="140">
        <f t="shared" si="21"/>
        <v>0.33</v>
      </c>
      <c r="AQ17" s="78">
        <f t="shared" si="22"/>
        <v>1.5</v>
      </c>
      <c r="AR17" s="157">
        <f t="shared" si="23"/>
        <v>0.75</v>
      </c>
      <c r="AS17" s="133">
        <f t="shared" si="24"/>
        <v>1</v>
      </c>
      <c r="AT17" s="98">
        <f t="shared" si="3"/>
        <v>3</v>
      </c>
      <c r="AU17" s="112" t="str">
        <f t="shared" si="25"/>
        <v>low</v>
      </c>
    </row>
    <row r="18" spans="1:47">
      <c r="A18" s="172"/>
      <c r="B18" s="183"/>
      <c r="C18" s="102" t="s">
        <v>31</v>
      </c>
      <c r="D18" s="41">
        <v>4</v>
      </c>
      <c r="E18" s="41">
        <v>0.66</v>
      </c>
      <c r="F18" s="14">
        <v>2562</v>
      </c>
      <c r="G18" s="39">
        <v>569.33333333333337</v>
      </c>
      <c r="H18" s="15">
        <v>41</v>
      </c>
      <c r="I18" s="14">
        <v>212</v>
      </c>
      <c r="J18" s="27">
        <f t="shared" si="0"/>
        <v>8.2747853239656513E-2</v>
      </c>
      <c r="K18" s="59">
        <f t="shared" si="1"/>
        <v>2</v>
      </c>
      <c r="L18" s="74">
        <v>25</v>
      </c>
      <c r="M18" s="27">
        <f t="shared" si="26"/>
        <v>0.6097560975609756</v>
      </c>
      <c r="N18" s="66">
        <f t="shared" si="4"/>
        <v>4</v>
      </c>
      <c r="O18" s="75">
        <v>10</v>
      </c>
      <c r="P18" s="27">
        <f t="shared" si="5"/>
        <v>0.24390243902439024</v>
      </c>
      <c r="Q18" s="66">
        <f t="shared" si="6"/>
        <v>4</v>
      </c>
      <c r="R18" s="96">
        <v>100</v>
      </c>
      <c r="S18" s="76">
        <f t="shared" si="7"/>
        <v>0.47169811320754718</v>
      </c>
      <c r="T18" s="66">
        <f t="shared" si="8"/>
        <v>4</v>
      </c>
      <c r="U18" s="96">
        <v>25</v>
      </c>
      <c r="V18" s="76">
        <f t="shared" si="9"/>
        <v>0.11792452830188679</v>
      </c>
      <c r="W18" s="66">
        <f t="shared" si="10"/>
        <v>3</v>
      </c>
      <c r="X18" s="75">
        <v>13</v>
      </c>
      <c r="Y18" s="27">
        <f t="shared" si="11"/>
        <v>0.31707317073170732</v>
      </c>
      <c r="Z18" s="66">
        <f t="shared" si="12"/>
        <v>4</v>
      </c>
      <c r="AA18" s="96">
        <v>18</v>
      </c>
      <c r="AB18" s="76">
        <f t="shared" si="2"/>
        <v>8.4905660377358486E-2</v>
      </c>
      <c r="AC18" s="66">
        <f t="shared" si="13"/>
        <v>2</v>
      </c>
      <c r="AD18" s="131">
        <f t="shared" si="14"/>
        <v>4</v>
      </c>
      <c r="AE18" s="76">
        <v>8.4905660377358486E-2</v>
      </c>
      <c r="AF18" s="132">
        <f t="shared" si="15"/>
        <v>2</v>
      </c>
      <c r="AG18" s="87">
        <v>0.04</v>
      </c>
      <c r="AH18" s="132">
        <f t="shared" si="16"/>
        <v>1</v>
      </c>
      <c r="AI18" s="87">
        <v>0.54</v>
      </c>
      <c r="AJ18" s="132">
        <f t="shared" si="17"/>
        <v>4</v>
      </c>
      <c r="AK18" s="87">
        <v>0.25</v>
      </c>
      <c r="AL18" s="132">
        <f t="shared" si="18"/>
        <v>4</v>
      </c>
      <c r="AM18" s="86" t="s">
        <v>123</v>
      </c>
      <c r="AN18" s="132">
        <f t="shared" si="19"/>
        <v>1</v>
      </c>
      <c r="AO18" s="137">
        <f t="shared" si="20"/>
        <v>2</v>
      </c>
      <c r="AP18" s="140">
        <f t="shared" si="21"/>
        <v>1.32</v>
      </c>
      <c r="AQ18" s="78">
        <f t="shared" si="22"/>
        <v>2</v>
      </c>
      <c r="AR18" s="157">
        <f t="shared" si="23"/>
        <v>0.75</v>
      </c>
      <c r="AS18" s="133">
        <f t="shared" si="24"/>
        <v>1</v>
      </c>
      <c r="AT18" s="98">
        <f t="shared" si="3"/>
        <v>4</v>
      </c>
      <c r="AU18" s="112" t="str">
        <f t="shared" si="25"/>
        <v>low</v>
      </c>
    </row>
    <row r="19" spans="1:47">
      <c r="A19" s="173"/>
      <c r="B19" s="183"/>
      <c r="C19" s="102" t="s">
        <v>32</v>
      </c>
      <c r="D19" s="41">
        <v>5</v>
      </c>
      <c r="E19" s="41">
        <v>1</v>
      </c>
      <c r="F19" s="14">
        <v>2562</v>
      </c>
      <c r="G19" s="39">
        <v>569.33333333333337</v>
      </c>
      <c r="H19" s="15">
        <v>63</v>
      </c>
      <c r="I19" s="14">
        <v>312</v>
      </c>
      <c r="J19" s="27">
        <f t="shared" si="0"/>
        <v>0.12177985948477751</v>
      </c>
      <c r="K19" s="59">
        <f t="shared" si="1"/>
        <v>3</v>
      </c>
      <c r="L19" s="74">
        <v>5</v>
      </c>
      <c r="M19" s="27">
        <f t="shared" si="26"/>
        <v>7.9365079365079361E-2</v>
      </c>
      <c r="N19" s="66">
        <f t="shared" si="4"/>
        <v>2</v>
      </c>
      <c r="O19" s="75">
        <v>15</v>
      </c>
      <c r="P19" s="27">
        <f t="shared" si="5"/>
        <v>0.23809523809523808</v>
      </c>
      <c r="Q19" s="66">
        <f t="shared" si="6"/>
        <v>4</v>
      </c>
      <c r="R19" s="96">
        <v>150</v>
      </c>
      <c r="S19" s="76">
        <f t="shared" si="7"/>
        <v>0.48076923076923078</v>
      </c>
      <c r="T19" s="66">
        <f t="shared" si="8"/>
        <v>4</v>
      </c>
      <c r="U19" s="96">
        <v>28</v>
      </c>
      <c r="V19" s="76">
        <f t="shared" si="9"/>
        <v>8.9743589743589744E-2</v>
      </c>
      <c r="W19" s="66">
        <f t="shared" si="10"/>
        <v>2</v>
      </c>
      <c r="X19" s="75">
        <v>18</v>
      </c>
      <c r="Y19" s="27">
        <f t="shared" si="11"/>
        <v>0.2857142857142857</v>
      </c>
      <c r="Z19" s="66">
        <f t="shared" si="12"/>
        <v>4</v>
      </c>
      <c r="AA19" s="96">
        <v>11</v>
      </c>
      <c r="AB19" s="76">
        <f t="shared" si="2"/>
        <v>3.5256410256410256E-2</v>
      </c>
      <c r="AC19" s="66">
        <f t="shared" si="13"/>
        <v>1</v>
      </c>
      <c r="AD19" s="131">
        <f t="shared" si="14"/>
        <v>3</v>
      </c>
      <c r="AE19" s="76">
        <v>3.5256410256410256E-2</v>
      </c>
      <c r="AF19" s="132">
        <f t="shared" si="15"/>
        <v>1</v>
      </c>
      <c r="AG19" s="87">
        <v>0.05</v>
      </c>
      <c r="AH19" s="132">
        <f t="shared" si="16"/>
        <v>1</v>
      </c>
      <c r="AI19" s="87">
        <v>0.81</v>
      </c>
      <c r="AJ19" s="132">
        <f t="shared" si="17"/>
        <v>4</v>
      </c>
      <c r="AK19" s="87">
        <v>0.2</v>
      </c>
      <c r="AL19" s="132">
        <f t="shared" si="18"/>
        <v>4</v>
      </c>
      <c r="AM19" s="86" t="s">
        <v>123</v>
      </c>
      <c r="AN19" s="132">
        <f t="shared" si="19"/>
        <v>1</v>
      </c>
      <c r="AO19" s="137">
        <f t="shared" si="20"/>
        <v>2</v>
      </c>
      <c r="AP19" s="140">
        <f t="shared" si="21"/>
        <v>3</v>
      </c>
      <c r="AQ19" s="78">
        <f t="shared" si="22"/>
        <v>1.5</v>
      </c>
      <c r="AR19" s="157">
        <f t="shared" si="23"/>
        <v>0.75</v>
      </c>
      <c r="AS19" s="133">
        <f t="shared" si="24"/>
        <v>3</v>
      </c>
      <c r="AT19" s="98">
        <f t="shared" si="3"/>
        <v>15</v>
      </c>
      <c r="AU19" s="112" t="str">
        <f t="shared" si="25"/>
        <v>high</v>
      </c>
    </row>
    <row r="20" spans="1:47">
      <c r="A20" s="171"/>
      <c r="B20" s="171"/>
      <c r="C20" s="102"/>
      <c r="D20" s="60"/>
      <c r="E20" s="41"/>
      <c r="F20" s="88"/>
      <c r="G20" s="88"/>
      <c r="H20" s="88"/>
      <c r="I20" s="88"/>
      <c r="J20" s="37"/>
      <c r="K20" s="63"/>
      <c r="L20" s="88"/>
      <c r="M20" s="37"/>
      <c r="N20" s="67"/>
      <c r="O20" s="88"/>
      <c r="P20" s="37"/>
      <c r="Q20" s="67"/>
      <c r="R20" s="88"/>
      <c r="S20" s="37"/>
      <c r="T20" s="67"/>
      <c r="U20" s="88"/>
      <c r="V20" s="37"/>
      <c r="W20" s="67"/>
      <c r="X20" s="88"/>
      <c r="Y20" s="37"/>
      <c r="Z20" s="67"/>
      <c r="AA20" s="88"/>
      <c r="AB20" s="37"/>
      <c r="AC20" s="67"/>
      <c r="AD20" s="143"/>
      <c r="AE20" s="37"/>
      <c r="AF20" s="82"/>
      <c r="AG20" s="87"/>
      <c r="AH20" s="82"/>
      <c r="AI20" s="87"/>
      <c r="AJ20" s="82"/>
      <c r="AK20" s="87"/>
      <c r="AL20" s="82"/>
      <c r="AM20" s="48"/>
      <c r="AN20" s="82"/>
      <c r="AO20" s="138"/>
      <c r="AP20" s="141"/>
      <c r="AQ20" s="149"/>
      <c r="AR20" s="136"/>
      <c r="AS20" s="79"/>
      <c r="AT20" s="80"/>
      <c r="AU20" s="14"/>
    </row>
    <row r="21" spans="1:47">
      <c r="A21" s="172"/>
      <c r="B21" s="172"/>
      <c r="C21" s="102"/>
      <c r="D21" s="60"/>
      <c r="E21" s="41"/>
      <c r="F21" s="88"/>
      <c r="G21" s="88"/>
      <c r="H21" s="88"/>
      <c r="I21" s="88"/>
      <c r="J21" s="37"/>
      <c r="K21" s="63"/>
      <c r="L21" s="88"/>
      <c r="M21" s="37"/>
      <c r="N21" s="67"/>
      <c r="O21" s="88"/>
      <c r="P21" s="37"/>
      <c r="Q21" s="67"/>
      <c r="R21" s="88"/>
      <c r="S21" s="37"/>
      <c r="T21" s="67"/>
      <c r="U21" s="88"/>
      <c r="V21" s="37"/>
      <c r="W21" s="67"/>
      <c r="X21" s="88"/>
      <c r="Y21" s="37"/>
      <c r="Z21" s="67"/>
      <c r="AA21" s="88"/>
      <c r="AB21" s="37"/>
      <c r="AC21" s="67"/>
      <c r="AD21" s="143"/>
      <c r="AE21" s="37"/>
      <c r="AF21" s="82"/>
      <c r="AG21" s="87"/>
      <c r="AH21" s="82"/>
      <c r="AI21" s="87"/>
      <c r="AJ21" s="82"/>
      <c r="AK21" s="87"/>
      <c r="AL21" s="82"/>
      <c r="AM21" s="48"/>
      <c r="AN21" s="82"/>
      <c r="AO21" s="138"/>
      <c r="AP21" s="141"/>
      <c r="AQ21" s="149"/>
      <c r="AR21" s="136"/>
      <c r="AS21" s="79"/>
      <c r="AT21" s="80"/>
      <c r="AU21" s="14"/>
    </row>
    <row r="22" spans="1:47">
      <c r="A22" s="173"/>
      <c r="B22" s="173"/>
      <c r="C22" s="102"/>
      <c r="D22" s="60"/>
      <c r="E22" s="41"/>
      <c r="F22" s="88"/>
      <c r="G22" s="88"/>
      <c r="H22" s="88"/>
      <c r="I22" s="88"/>
      <c r="J22" s="37"/>
      <c r="K22" s="63"/>
      <c r="L22" s="88"/>
      <c r="M22" s="37"/>
      <c r="N22" s="67"/>
      <c r="O22" s="88"/>
      <c r="P22" s="37"/>
      <c r="Q22" s="67"/>
      <c r="R22" s="88"/>
      <c r="S22" s="37"/>
      <c r="T22" s="67"/>
      <c r="U22" s="88"/>
      <c r="V22" s="37"/>
      <c r="W22" s="67"/>
      <c r="X22" s="88"/>
      <c r="Y22" s="37"/>
      <c r="Z22" s="67"/>
      <c r="AA22" s="88"/>
      <c r="AB22" s="37"/>
      <c r="AC22" s="67"/>
      <c r="AD22" s="143"/>
      <c r="AE22" s="37"/>
      <c r="AF22" s="82"/>
      <c r="AG22" s="87"/>
      <c r="AH22" s="82"/>
      <c r="AI22" s="87"/>
      <c r="AJ22" s="82"/>
      <c r="AK22" s="87"/>
      <c r="AL22" s="82"/>
      <c r="AM22" s="48"/>
      <c r="AN22" s="82"/>
      <c r="AO22" s="138"/>
      <c r="AP22" s="141"/>
      <c r="AQ22" s="149"/>
      <c r="AR22" s="136"/>
      <c r="AS22" s="79"/>
      <c r="AT22" s="80"/>
      <c r="AU22" s="14"/>
    </row>
    <row r="23" spans="1:47">
      <c r="A23" s="167"/>
      <c r="B23" s="167"/>
      <c r="C23" s="102"/>
      <c r="D23" s="60"/>
      <c r="E23" s="41"/>
      <c r="F23" s="88"/>
      <c r="G23" s="88"/>
      <c r="H23" s="88"/>
      <c r="I23" s="88"/>
      <c r="J23" s="37"/>
      <c r="K23" s="63"/>
      <c r="L23" s="88"/>
      <c r="M23" s="37"/>
      <c r="N23" s="67"/>
      <c r="O23" s="88"/>
      <c r="P23" s="37"/>
      <c r="Q23" s="67"/>
      <c r="R23" s="88"/>
      <c r="S23" s="37"/>
      <c r="T23" s="67"/>
      <c r="U23" s="88"/>
      <c r="V23" s="37"/>
      <c r="W23" s="67"/>
      <c r="X23" s="88"/>
      <c r="Y23" s="37"/>
      <c r="Z23" s="67"/>
      <c r="AA23" s="88"/>
      <c r="AB23" s="37"/>
      <c r="AC23" s="67"/>
      <c r="AD23" s="143"/>
      <c r="AE23" s="37"/>
      <c r="AF23" s="82"/>
      <c r="AG23" s="87"/>
      <c r="AH23" s="82"/>
      <c r="AI23" s="87"/>
      <c r="AJ23" s="82"/>
      <c r="AK23" s="87"/>
      <c r="AL23" s="82"/>
      <c r="AM23" s="48"/>
      <c r="AN23" s="82"/>
      <c r="AO23" s="138"/>
      <c r="AP23" s="141"/>
      <c r="AQ23" s="149"/>
      <c r="AR23" s="136"/>
      <c r="AS23" s="79"/>
      <c r="AT23" s="80"/>
      <c r="AU23" s="14"/>
    </row>
    <row r="24" spans="1:47">
      <c r="A24" s="167"/>
      <c r="B24" s="167"/>
      <c r="C24" s="102"/>
      <c r="D24" s="60"/>
      <c r="E24" s="41"/>
      <c r="F24" s="88"/>
      <c r="G24" s="88"/>
      <c r="H24" s="88"/>
      <c r="I24" s="89"/>
      <c r="J24" s="37"/>
      <c r="K24" s="63"/>
      <c r="L24" s="89"/>
      <c r="M24" s="37"/>
      <c r="N24" s="67"/>
      <c r="O24" s="89"/>
      <c r="P24" s="37"/>
      <c r="Q24" s="67"/>
      <c r="R24" s="89"/>
      <c r="S24" s="37"/>
      <c r="T24" s="67"/>
      <c r="U24" s="89"/>
      <c r="V24" s="37"/>
      <c r="W24" s="67"/>
      <c r="X24" s="89"/>
      <c r="Y24" s="37"/>
      <c r="Z24" s="67"/>
      <c r="AA24" s="89"/>
      <c r="AB24" s="37"/>
      <c r="AC24" s="67"/>
      <c r="AD24" s="143"/>
      <c r="AE24" s="37"/>
      <c r="AF24" s="82"/>
      <c r="AG24" s="87"/>
      <c r="AH24" s="82"/>
      <c r="AI24" s="87"/>
      <c r="AJ24" s="82"/>
      <c r="AK24" s="87"/>
      <c r="AL24" s="82"/>
      <c r="AM24" s="48"/>
      <c r="AN24" s="82"/>
      <c r="AO24" s="138"/>
      <c r="AP24" s="141"/>
      <c r="AQ24" s="149"/>
      <c r="AR24" s="136"/>
      <c r="AS24" s="79"/>
      <c r="AT24" s="80"/>
      <c r="AU24" s="14"/>
    </row>
    <row r="25" spans="1:47">
      <c r="A25" s="167"/>
      <c r="B25" s="167"/>
      <c r="C25" s="102"/>
      <c r="D25" s="60"/>
      <c r="E25" s="41"/>
      <c r="F25" s="88"/>
      <c r="G25" s="88"/>
      <c r="H25" s="88"/>
      <c r="I25" s="88"/>
      <c r="J25" s="37"/>
      <c r="K25" s="63"/>
      <c r="L25" s="88"/>
      <c r="M25" s="37"/>
      <c r="N25" s="67"/>
      <c r="O25" s="88"/>
      <c r="P25" s="37"/>
      <c r="Q25" s="67"/>
      <c r="R25" s="88"/>
      <c r="S25" s="37"/>
      <c r="T25" s="67"/>
      <c r="U25" s="88"/>
      <c r="V25" s="37"/>
      <c r="W25" s="67"/>
      <c r="X25" s="88"/>
      <c r="Y25" s="37"/>
      <c r="Z25" s="67"/>
      <c r="AA25" s="88"/>
      <c r="AB25" s="37"/>
      <c r="AC25" s="67"/>
      <c r="AD25" s="143"/>
      <c r="AE25" s="37"/>
      <c r="AF25" s="82"/>
      <c r="AG25" s="87"/>
      <c r="AH25" s="82"/>
      <c r="AI25" s="87"/>
      <c r="AJ25" s="82"/>
      <c r="AK25" s="87"/>
      <c r="AL25" s="82"/>
      <c r="AM25" s="48"/>
      <c r="AN25" s="82"/>
      <c r="AO25" s="138"/>
      <c r="AP25" s="141"/>
      <c r="AQ25" s="149"/>
      <c r="AR25" s="136"/>
      <c r="AS25" s="79"/>
      <c r="AT25" s="80"/>
      <c r="AU25" s="14"/>
    </row>
    <row r="26" spans="1:47">
      <c r="A26" s="167"/>
      <c r="B26" s="167"/>
      <c r="C26" s="102"/>
      <c r="D26" s="60"/>
      <c r="E26" s="41"/>
      <c r="F26" s="88"/>
      <c r="G26" s="88"/>
      <c r="H26" s="88"/>
      <c r="I26" s="88"/>
      <c r="J26" s="37"/>
      <c r="K26" s="63"/>
      <c r="L26" s="88"/>
      <c r="M26" s="37"/>
      <c r="N26" s="67"/>
      <c r="O26" s="88"/>
      <c r="P26" s="37"/>
      <c r="Q26" s="67"/>
      <c r="R26" s="88"/>
      <c r="S26" s="37"/>
      <c r="T26" s="67"/>
      <c r="U26" s="88"/>
      <c r="V26" s="37"/>
      <c r="W26" s="67"/>
      <c r="X26" s="88"/>
      <c r="Y26" s="37"/>
      <c r="Z26" s="67"/>
      <c r="AA26" s="88"/>
      <c r="AB26" s="37"/>
      <c r="AC26" s="67"/>
      <c r="AD26" s="143"/>
      <c r="AE26" s="37"/>
      <c r="AF26" s="82"/>
      <c r="AG26" s="87"/>
      <c r="AH26" s="82"/>
      <c r="AI26" s="87"/>
      <c r="AJ26" s="82"/>
      <c r="AK26" s="87"/>
      <c r="AL26" s="82"/>
      <c r="AM26" s="48"/>
      <c r="AN26" s="82"/>
      <c r="AO26" s="138"/>
      <c r="AP26" s="141"/>
      <c r="AQ26" s="149"/>
      <c r="AR26" s="136"/>
      <c r="AS26" s="79"/>
      <c r="AT26" s="80"/>
      <c r="AU26" s="14"/>
    </row>
    <row r="27" spans="1:47">
      <c r="A27" s="167"/>
      <c r="B27" s="167"/>
      <c r="C27" s="102"/>
      <c r="D27" s="60"/>
      <c r="E27" s="41"/>
      <c r="F27" s="88"/>
      <c r="G27" s="88"/>
      <c r="H27" s="88"/>
      <c r="I27" s="88"/>
      <c r="J27" s="37"/>
      <c r="K27" s="63"/>
      <c r="L27" s="88"/>
      <c r="M27" s="37"/>
      <c r="N27" s="67"/>
      <c r="O27" s="88"/>
      <c r="P27" s="37"/>
      <c r="Q27" s="67"/>
      <c r="R27" s="88"/>
      <c r="S27" s="37"/>
      <c r="T27" s="67"/>
      <c r="U27" s="88"/>
      <c r="V27" s="37"/>
      <c r="W27" s="67"/>
      <c r="X27" s="88"/>
      <c r="Y27" s="37"/>
      <c r="Z27" s="67"/>
      <c r="AA27" s="88"/>
      <c r="AB27" s="37"/>
      <c r="AC27" s="67"/>
      <c r="AD27" s="143"/>
      <c r="AE27" s="37"/>
      <c r="AF27" s="82"/>
      <c r="AG27" s="87"/>
      <c r="AH27" s="82"/>
      <c r="AI27" s="87"/>
      <c r="AJ27" s="82"/>
      <c r="AK27" s="87"/>
      <c r="AL27" s="82"/>
      <c r="AM27" s="48"/>
      <c r="AN27" s="82"/>
      <c r="AO27" s="138"/>
      <c r="AP27" s="141"/>
      <c r="AQ27" s="149"/>
      <c r="AR27" s="136"/>
      <c r="AS27" s="79"/>
      <c r="AT27" s="80"/>
      <c r="AU27" s="14"/>
    </row>
    <row r="28" spans="1:47">
      <c r="A28" s="167"/>
      <c r="B28" s="167"/>
      <c r="C28" s="102"/>
      <c r="D28" s="60"/>
      <c r="E28" s="41"/>
      <c r="F28" s="88"/>
      <c r="G28" s="88"/>
      <c r="H28" s="88"/>
      <c r="I28" s="88"/>
      <c r="J28" s="37"/>
      <c r="K28" s="63"/>
      <c r="L28" s="88"/>
      <c r="M28" s="37"/>
      <c r="N28" s="67"/>
      <c r="O28" s="88"/>
      <c r="P28" s="37"/>
      <c r="Q28" s="67"/>
      <c r="R28" s="88"/>
      <c r="S28" s="37"/>
      <c r="T28" s="67"/>
      <c r="U28" s="88"/>
      <c r="V28" s="37"/>
      <c r="W28" s="67"/>
      <c r="X28" s="88"/>
      <c r="Y28" s="37"/>
      <c r="Z28" s="67"/>
      <c r="AA28" s="88"/>
      <c r="AB28" s="37"/>
      <c r="AC28" s="67"/>
      <c r="AD28" s="143"/>
      <c r="AE28" s="37"/>
      <c r="AF28" s="82"/>
      <c r="AG28" s="87"/>
      <c r="AH28" s="82"/>
      <c r="AI28" s="87"/>
      <c r="AJ28" s="82"/>
      <c r="AK28" s="87"/>
      <c r="AL28" s="82"/>
      <c r="AM28" s="48"/>
      <c r="AN28" s="82"/>
      <c r="AO28" s="138"/>
      <c r="AP28" s="141"/>
      <c r="AQ28" s="149"/>
      <c r="AR28" s="136"/>
      <c r="AS28" s="79"/>
      <c r="AT28" s="80"/>
      <c r="AU28" s="14"/>
    </row>
    <row r="29" spans="1:47">
      <c r="A29" s="167"/>
      <c r="B29" s="167"/>
      <c r="C29" s="102"/>
      <c r="D29" s="61"/>
      <c r="E29" s="41"/>
      <c r="F29" s="90"/>
      <c r="G29" s="90"/>
      <c r="H29" s="91"/>
      <c r="I29" s="90"/>
      <c r="J29" s="37"/>
      <c r="K29" s="64"/>
      <c r="L29" s="90"/>
      <c r="M29" s="37"/>
      <c r="N29" s="68"/>
      <c r="O29" s="90"/>
      <c r="P29" s="37"/>
      <c r="Q29" s="68"/>
      <c r="R29" s="90"/>
      <c r="S29" s="37"/>
      <c r="T29" s="72"/>
      <c r="U29" s="90"/>
      <c r="V29" s="37"/>
      <c r="W29" s="72"/>
      <c r="X29" s="90"/>
      <c r="Y29" s="37"/>
      <c r="Z29" s="72"/>
      <c r="AA29" s="90"/>
      <c r="AB29" s="37"/>
      <c r="AC29" s="72"/>
      <c r="AD29" s="144"/>
      <c r="AE29" s="37"/>
      <c r="AF29" s="82"/>
      <c r="AG29" s="87"/>
      <c r="AH29" s="82"/>
      <c r="AI29" s="87"/>
      <c r="AJ29" s="82"/>
      <c r="AK29" s="87"/>
      <c r="AL29" s="82"/>
      <c r="AM29" s="48"/>
      <c r="AN29" s="82"/>
      <c r="AO29" s="138"/>
      <c r="AP29" s="141"/>
      <c r="AQ29" s="149"/>
      <c r="AR29" s="136"/>
      <c r="AS29" s="79"/>
      <c r="AT29" s="80"/>
      <c r="AU29" s="14"/>
    </row>
    <row r="30" spans="1:47">
      <c r="A30" s="167"/>
      <c r="B30" s="167"/>
      <c r="C30" s="102"/>
      <c r="D30" s="61"/>
      <c r="E30" s="41"/>
      <c r="F30" s="90"/>
      <c r="G30" s="90"/>
      <c r="H30" s="91"/>
      <c r="I30" s="90"/>
      <c r="J30" s="37"/>
      <c r="K30" s="64"/>
      <c r="L30" s="90"/>
      <c r="M30" s="37"/>
      <c r="N30" s="68"/>
      <c r="O30" s="90"/>
      <c r="P30" s="37"/>
      <c r="Q30" s="68"/>
      <c r="R30" s="90"/>
      <c r="S30" s="37"/>
      <c r="T30" s="72"/>
      <c r="U30" s="90"/>
      <c r="V30" s="37"/>
      <c r="W30" s="72"/>
      <c r="X30" s="90"/>
      <c r="Y30" s="37"/>
      <c r="Z30" s="72"/>
      <c r="AA30" s="90"/>
      <c r="AB30" s="37"/>
      <c r="AC30" s="72"/>
      <c r="AD30" s="144"/>
      <c r="AE30" s="37"/>
      <c r="AF30" s="82"/>
      <c r="AG30" s="87"/>
      <c r="AH30" s="82"/>
      <c r="AI30" s="87"/>
      <c r="AJ30" s="82"/>
      <c r="AK30" s="87"/>
      <c r="AL30" s="82"/>
      <c r="AM30" s="48"/>
      <c r="AN30" s="82"/>
      <c r="AO30" s="138"/>
      <c r="AP30" s="141"/>
      <c r="AQ30" s="149"/>
      <c r="AR30" s="136"/>
      <c r="AS30" s="79"/>
      <c r="AT30" s="80"/>
      <c r="AU30" s="14"/>
    </row>
    <row r="31" spans="1:47">
      <c r="A31" s="167"/>
      <c r="B31" s="167"/>
      <c r="C31" s="102"/>
      <c r="D31" s="61"/>
      <c r="E31" s="41"/>
      <c r="F31" s="90"/>
      <c r="G31" s="90"/>
      <c r="H31" s="91"/>
      <c r="I31" s="90"/>
      <c r="J31" s="37"/>
      <c r="K31" s="64"/>
      <c r="L31" s="90"/>
      <c r="M31" s="37"/>
      <c r="N31" s="68"/>
      <c r="O31" s="90"/>
      <c r="P31" s="37"/>
      <c r="Q31" s="72"/>
      <c r="R31" s="90"/>
      <c r="S31" s="37"/>
      <c r="T31" s="66"/>
      <c r="U31" s="90"/>
      <c r="V31" s="37"/>
      <c r="W31" s="66"/>
      <c r="X31" s="90"/>
      <c r="Y31" s="37"/>
      <c r="Z31" s="66"/>
      <c r="AA31" s="90"/>
      <c r="AB31" s="37"/>
      <c r="AC31" s="66"/>
      <c r="AD31" s="131"/>
      <c r="AE31" s="37"/>
      <c r="AF31" s="82"/>
      <c r="AG31" s="87"/>
      <c r="AH31" s="82"/>
      <c r="AI31" s="87"/>
      <c r="AJ31" s="82"/>
      <c r="AK31" s="87"/>
      <c r="AL31" s="82"/>
      <c r="AM31" s="48"/>
      <c r="AN31" s="82"/>
      <c r="AO31" s="138"/>
      <c r="AP31" s="141"/>
      <c r="AQ31" s="149"/>
      <c r="AR31" s="136"/>
      <c r="AS31" s="79"/>
      <c r="AT31" s="80"/>
      <c r="AU31" s="14"/>
    </row>
    <row r="32" spans="1:47">
      <c r="A32" s="167"/>
      <c r="B32" s="167"/>
      <c r="C32" s="102"/>
      <c r="D32" s="61"/>
      <c r="E32" s="41"/>
      <c r="F32" s="90"/>
      <c r="G32" s="90"/>
      <c r="H32" s="91"/>
      <c r="I32" s="90"/>
      <c r="J32" s="37"/>
      <c r="K32" s="64"/>
      <c r="L32" s="90"/>
      <c r="M32" s="37"/>
      <c r="N32" s="68"/>
      <c r="O32" s="90"/>
      <c r="P32" s="37"/>
      <c r="Q32" s="68"/>
      <c r="R32" s="90"/>
      <c r="S32" s="37"/>
      <c r="T32" s="68"/>
      <c r="U32" s="90"/>
      <c r="V32" s="37"/>
      <c r="W32" s="68"/>
      <c r="X32" s="90"/>
      <c r="Y32" s="37"/>
      <c r="Z32" s="68"/>
      <c r="AA32" s="90"/>
      <c r="AB32" s="37"/>
      <c r="AC32" s="68"/>
      <c r="AD32" s="145"/>
      <c r="AE32" s="37"/>
      <c r="AF32" s="82"/>
      <c r="AG32" s="87"/>
      <c r="AH32" s="82"/>
      <c r="AI32" s="87"/>
      <c r="AJ32" s="82"/>
      <c r="AK32" s="87"/>
      <c r="AL32" s="82"/>
      <c r="AM32" s="48"/>
      <c r="AN32" s="82"/>
      <c r="AO32" s="138"/>
      <c r="AP32" s="141"/>
      <c r="AQ32" s="149"/>
      <c r="AR32" s="136"/>
      <c r="AS32" s="79"/>
      <c r="AT32" s="80"/>
      <c r="AU32" s="14"/>
    </row>
    <row r="33" spans="1:47">
      <c r="A33" s="167"/>
      <c r="B33" s="167"/>
      <c r="C33" s="102"/>
      <c r="D33" s="60"/>
      <c r="E33" s="41"/>
      <c r="F33" s="90"/>
      <c r="G33" s="90"/>
      <c r="H33" s="92"/>
      <c r="I33" s="93"/>
      <c r="J33" s="37"/>
      <c r="K33" s="64"/>
      <c r="L33" s="93"/>
      <c r="M33" s="37"/>
      <c r="N33" s="68"/>
      <c r="O33" s="93"/>
      <c r="P33" s="37"/>
      <c r="Q33" s="68"/>
      <c r="R33" s="93"/>
      <c r="S33" s="37"/>
      <c r="T33" s="69"/>
      <c r="U33" s="93"/>
      <c r="V33" s="37"/>
      <c r="W33" s="69"/>
      <c r="X33" s="93"/>
      <c r="Y33" s="37"/>
      <c r="Z33" s="69"/>
      <c r="AA33" s="93"/>
      <c r="AB33" s="37"/>
      <c r="AC33" s="69"/>
      <c r="AD33" s="146"/>
      <c r="AE33" s="37"/>
      <c r="AF33" s="82"/>
      <c r="AG33" s="87"/>
      <c r="AH33" s="82"/>
      <c r="AI33" s="87"/>
      <c r="AJ33" s="82"/>
      <c r="AK33" s="87"/>
      <c r="AL33" s="82"/>
      <c r="AM33" s="48"/>
      <c r="AN33" s="82"/>
      <c r="AO33" s="138"/>
      <c r="AP33" s="141"/>
      <c r="AQ33" s="149"/>
      <c r="AR33" s="136"/>
      <c r="AS33" s="79"/>
      <c r="AT33" s="80"/>
      <c r="AU33" s="14"/>
    </row>
    <row r="34" spans="1:47">
      <c r="A34" s="167"/>
      <c r="B34" s="167"/>
      <c r="C34" s="102"/>
      <c r="D34" s="60"/>
      <c r="E34" s="41"/>
      <c r="F34" s="90"/>
      <c r="G34" s="90"/>
      <c r="H34" s="92"/>
      <c r="I34" s="93"/>
      <c r="J34" s="37"/>
      <c r="K34" s="64"/>
      <c r="L34" s="93"/>
      <c r="M34" s="37"/>
      <c r="N34" s="68"/>
      <c r="O34" s="93"/>
      <c r="P34" s="37"/>
      <c r="Q34" s="68"/>
      <c r="R34" s="93"/>
      <c r="S34" s="37"/>
      <c r="T34" s="69"/>
      <c r="U34" s="93"/>
      <c r="V34" s="37"/>
      <c r="W34" s="69"/>
      <c r="X34" s="93"/>
      <c r="Y34" s="37"/>
      <c r="Z34" s="69"/>
      <c r="AA34" s="93"/>
      <c r="AB34" s="37"/>
      <c r="AC34" s="69"/>
      <c r="AD34" s="146"/>
      <c r="AE34" s="37"/>
      <c r="AF34" s="82"/>
      <c r="AG34" s="87"/>
      <c r="AH34" s="82"/>
      <c r="AI34" s="87"/>
      <c r="AJ34" s="82"/>
      <c r="AK34" s="87"/>
      <c r="AL34" s="82"/>
      <c r="AM34" s="48"/>
      <c r="AN34" s="82"/>
      <c r="AO34" s="138"/>
      <c r="AP34" s="141"/>
      <c r="AQ34" s="149"/>
      <c r="AR34" s="136"/>
      <c r="AS34" s="79"/>
      <c r="AT34" s="80"/>
      <c r="AU34" s="14"/>
    </row>
    <row r="35" spans="1:47">
      <c r="A35" s="167"/>
      <c r="B35" s="167"/>
      <c r="C35" s="102"/>
      <c r="D35" s="60"/>
      <c r="E35" s="41"/>
      <c r="F35" s="93"/>
      <c r="G35" s="93"/>
      <c r="H35" s="92"/>
      <c r="I35" s="93"/>
      <c r="J35" s="37"/>
      <c r="K35" s="64"/>
      <c r="L35" s="93"/>
      <c r="M35" s="37"/>
      <c r="N35" s="69"/>
      <c r="O35" s="93"/>
      <c r="P35" s="37"/>
      <c r="Q35" s="70"/>
      <c r="R35" s="93"/>
      <c r="S35" s="37"/>
      <c r="T35" s="70"/>
      <c r="U35" s="93"/>
      <c r="V35" s="37"/>
      <c r="W35" s="70"/>
      <c r="X35" s="93"/>
      <c r="Y35" s="37"/>
      <c r="Z35" s="70"/>
      <c r="AA35" s="93"/>
      <c r="AB35" s="37"/>
      <c r="AC35" s="70"/>
      <c r="AD35" s="147"/>
      <c r="AE35" s="37"/>
      <c r="AF35" s="83"/>
      <c r="AG35" s="87"/>
      <c r="AH35" s="83"/>
      <c r="AI35" s="87"/>
      <c r="AJ35" s="83"/>
      <c r="AK35" s="87"/>
      <c r="AL35" s="83"/>
      <c r="AM35" s="14"/>
      <c r="AN35" s="83"/>
      <c r="AO35" s="139"/>
      <c r="AP35" s="142"/>
      <c r="AQ35" s="150"/>
      <c r="AR35" s="136"/>
      <c r="AS35" s="79"/>
      <c r="AT35" s="80"/>
      <c r="AU35" s="14"/>
    </row>
    <row r="36" spans="1:47">
      <c r="A36" s="167"/>
      <c r="B36" s="167"/>
      <c r="C36" s="102"/>
      <c r="D36" s="60"/>
      <c r="E36" s="41"/>
      <c r="F36" s="93"/>
      <c r="G36" s="93"/>
      <c r="H36" s="92"/>
      <c r="I36" s="93"/>
      <c r="J36" s="37"/>
      <c r="K36" s="64"/>
      <c r="L36" s="93"/>
      <c r="M36" s="37"/>
      <c r="N36" s="70"/>
      <c r="O36" s="93"/>
      <c r="P36" s="37"/>
      <c r="Q36" s="70"/>
      <c r="R36" s="93"/>
      <c r="S36" s="37"/>
      <c r="T36" s="70"/>
      <c r="U36" s="93"/>
      <c r="V36" s="37"/>
      <c r="W36" s="70"/>
      <c r="X36" s="93"/>
      <c r="Y36" s="37"/>
      <c r="Z36" s="70"/>
      <c r="AA36" s="93"/>
      <c r="AB36" s="37"/>
      <c r="AC36" s="70"/>
      <c r="AD36" s="147"/>
      <c r="AE36" s="37"/>
      <c r="AF36" s="83"/>
      <c r="AG36" s="87"/>
      <c r="AH36" s="83"/>
      <c r="AI36" s="87"/>
      <c r="AJ36" s="83"/>
      <c r="AK36" s="87"/>
      <c r="AL36" s="83"/>
      <c r="AM36" s="14"/>
      <c r="AN36" s="83"/>
      <c r="AO36" s="139"/>
      <c r="AP36" s="142"/>
      <c r="AQ36" s="150"/>
      <c r="AR36" s="136"/>
      <c r="AS36" s="79"/>
      <c r="AT36" s="80"/>
      <c r="AU36" s="14"/>
    </row>
    <row r="37" spans="1:47">
      <c r="A37" s="167"/>
      <c r="B37" s="167"/>
      <c r="C37" s="102"/>
      <c r="D37" s="60"/>
      <c r="E37" s="41"/>
      <c r="F37" s="93"/>
      <c r="G37" s="93"/>
      <c r="H37" s="92"/>
      <c r="I37" s="93"/>
      <c r="J37" s="37"/>
      <c r="K37" s="64"/>
      <c r="L37" s="93"/>
      <c r="M37" s="37"/>
      <c r="N37" s="70"/>
      <c r="O37" s="93"/>
      <c r="P37" s="37"/>
      <c r="Q37" s="70"/>
      <c r="R37" s="93"/>
      <c r="S37" s="37"/>
      <c r="T37" s="69"/>
      <c r="U37" s="93"/>
      <c r="V37" s="37"/>
      <c r="W37" s="69"/>
      <c r="X37" s="93"/>
      <c r="Y37" s="37"/>
      <c r="Z37" s="69"/>
      <c r="AA37" s="93"/>
      <c r="AB37" s="37"/>
      <c r="AC37" s="69"/>
      <c r="AD37" s="146"/>
      <c r="AE37" s="37"/>
      <c r="AF37" s="83"/>
      <c r="AG37" s="87"/>
      <c r="AH37" s="83"/>
      <c r="AI37" s="87"/>
      <c r="AJ37" s="83"/>
      <c r="AK37" s="87"/>
      <c r="AL37" s="83"/>
      <c r="AM37" s="14"/>
      <c r="AN37" s="83"/>
      <c r="AO37" s="139"/>
      <c r="AP37" s="142"/>
      <c r="AQ37" s="150"/>
      <c r="AR37" s="136"/>
      <c r="AS37" s="79"/>
      <c r="AT37" s="80"/>
      <c r="AU37" s="14"/>
    </row>
    <row r="38" spans="1:47">
      <c r="A38" s="167"/>
      <c r="B38" s="167"/>
      <c r="C38" s="102"/>
      <c r="D38" s="60"/>
      <c r="E38" s="41"/>
      <c r="F38" s="93"/>
      <c r="G38" s="93"/>
      <c r="H38" s="92"/>
      <c r="I38" s="93"/>
      <c r="J38" s="37"/>
      <c r="K38" s="64"/>
      <c r="L38" s="93"/>
      <c r="M38" s="37"/>
      <c r="N38" s="70"/>
      <c r="O38" s="93"/>
      <c r="P38" s="37"/>
      <c r="Q38" s="70"/>
      <c r="R38" s="93"/>
      <c r="S38" s="37"/>
      <c r="T38" s="69"/>
      <c r="U38" s="93"/>
      <c r="V38" s="37"/>
      <c r="W38" s="69"/>
      <c r="X38" s="93"/>
      <c r="Y38" s="37"/>
      <c r="Z38" s="69"/>
      <c r="AA38" s="93"/>
      <c r="AB38" s="37"/>
      <c r="AC38" s="69"/>
      <c r="AD38" s="146"/>
      <c r="AE38" s="37"/>
      <c r="AF38" s="83"/>
      <c r="AG38" s="87"/>
      <c r="AH38" s="83"/>
      <c r="AI38" s="87"/>
      <c r="AJ38" s="83"/>
      <c r="AK38" s="87"/>
      <c r="AL38" s="83"/>
      <c r="AM38" s="14"/>
      <c r="AN38" s="83"/>
      <c r="AO38" s="139"/>
      <c r="AP38" s="142"/>
      <c r="AQ38" s="150"/>
      <c r="AR38" s="136"/>
      <c r="AS38" s="79"/>
      <c r="AT38" s="80"/>
      <c r="AU38" s="14"/>
    </row>
    <row r="39" spans="1:47">
      <c r="A39" s="167"/>
      <c r="B39" s="167"/>
      <c r="C39" s="102"/>
      <c r="D39" s="60"/>
      <c r="E39" s="41"/>
      <c r="F39" s="93"/>
      <c r="G39" s="93"/>
      <c r="H39" s="92"/>
      <c r="I39" s="93"/>
      <c r="J39" s="37"/>
      <c r="K39" s="64"/>
      <c r="L39" s="93"/>
      <c r="M39" s="37"/>
      <c r="N39" s="70"/>
      <c r="O39" s="93"/>
      <c r="P39" s="37"/>
      <c r="Q39" s="70"/>
      <c r="R39" s="93"/>
      <c r="S39" s="37"/>
      <c r="T39" s="69"/>
      <c r="U39" s="93"/>
      <c r="V39" s="37"/>
      <c r="W39" s="69"/>
      <c r="X39" s="93"/>
      <c r="Y39" s="37"/>
      <c r="Z39" s="69"/>
      <c r="AA39" s="93"/>
      <c r="AB39" s="37"/>
      <c r="AC39" s="69"/>
      <c r="AD39" s="146"/>
      <c r="AE39" s="37"/>
      <c r="AF39" s="83"/>
      <c r="AG39" s="87"/>
      <c r="AH39" s="83"/>
      <c r="AI39" s="87"/>
      <c r="AJ39" s="83"/>
      <c r="AK39" s="87"/>
      <c r="AL39" s="83"/>
      <c r="AM39" s="14"/>
      <c r="AN39" s="83"/>
      <c r="AO39" s="139"/>
      <c r="AP39" s="142"/>
      <c r="AQ39" s="150"/>
      <c r="AR39" s="136"/>
      <c r="AS39" s="79"/>
      <c r="AT39" s="80"/>
      <c r="AU39" s="14"/>
    </row>
    <row r="40" spans="1:47">
      <c r="A40" s="167"/>
      <c r="B40" s="167"/>
      <c r="C40" s="103"/>
      <c r="D40" s="62"/>
      <c r="E40" s="135"/>
      <c r="F40" s="94"/>
      <c r="G40" s="94"/>
      <c r="H40" s="95"/>
      <c r="I40" s="94"/>
      <c r="J40" s="37"/>
      <c r="K40" s="65"/>
      <c r="L40" s="94"/>
      <c r="M40" s="37"/>
      <c r="N40" s="71"/>
      <c r="O40" s="94"/>
      <c r="P40" s="37"/>
      <c r="Q40" s="73"/>
      <c r="R40" s="94"/>
      <c r="S40" s="37"/>
      <c r="T40" s="71"/>
      <c r="U40" s="94"/>
      <c r="V40" s="37"/>
      <c r="W40" s="71"/>
      <c r="X40" s="94"/>
      <c r="Y40" s="37"/>
      <c r="Z40" s="71"/>
      <c r="AA40" s="94"/>
      <c r="AB40" s="37"/>
      <c r="AC40" s="71"/>
      <c r="AD40" s="148"/>
      <c r="AE40" s="37"/>
      <c r="AF40" s="83"/>
      <c r="AG40" s="87"/>
      <c r="AH40" s="83"/>
      <c r="AI40" s="87"/>
      <c r="AJ40" s="83"/>
      <c r="AK40" s="87"/>
      <c r="AL40" s="83"/>
      <c r="AM40" s="14"/>
      <c r="AN40" s="83"/>
      <c r="AO40" s="139"/>
      <c r="AP40" s="142"/>
      <c r="AQ40" s="150"/>
      <c r="AR40" s="136"/>
      <c r="AS40" s="79"/>
      <c r="AT40" s="80"/>
      <c r="AU40" s="14"/>
    </row>
    <row r="41" spans="1:47">
      <c r="A41" s="167"/>
      <c r="B41" s="167"/>
      <c r="C41" s="102"/>
      <c r="D41" s="60"/>
      <c r="E41" s="41"/>
      <c r="F41" s="89"/>
      <c r="G41" s="89"/>
      <c r="H41" s="88"/>
      <c r="I41" s="89"/>
      <c r="J41" s="37"/>
      <c r="K41" s="63"/>
      <c r="L41" s="89"/>
      <c r="M41" s="37"/>
      <c r="N41" s="67"/>
      <c r="O41" s="89"/>
      <c r="P41" s="37"/>
      <c r="Q41" s="67"/>
      <c r="R41" s="89"/>
      <c r="S41" s="37"/>
      <c r="T41" s="67"/>
      <c r="U41" s="89"/>
      <c r="V41" s="37"/>
      <c r="W41" s="67"/>
      <c r="X41" s="89"/>
      <c r="Y41" s="37"/>
      <c r="Z41" s="67"/>
      <c r="AA41" s="89"/>
      <c r="AB41" s="37"/>
      <c r="AC41" s="67"/>
      <c r="AD41" s="143"/>
      <c r="AE41" s="37"/>
      <c r="AF41" s="83"/>
      <c r="AG41" s="87"/>
      <c r="AH41" s="83"/>
      <c r="AI41" s="87"/>
      <c r="AJ41" s="83"/>
      <c r="AK41" s="87"/>
      <c r="AL41" s="83"/>
      <c r="AM41" s="14"/>
      <c r="AN41" s="83"/>
      <c r="AO41" s="139"/>
      <c r="AP41" s="142"/>
      <c r="AQ41" s="150"/>
      <c r="AR41" s="136"/>
      <c r="AS41" s="79"/>
      <c r="AT41" s="80"/>
      <c r="AU41" s="14"/>
    </row>
    <row r="42" spans="1:47">
      <c r="A42" s="167"/>
      <c r="B42" s="167"/>
      <c r="C42" s="102"/>
      <c r="D42" s="60"/>
      <c r="E42" s="41"/>
      <c r="F42" s="89"/>
      <c r="G42" s="89"/>
      <c r="H42" s="88"/>
      <c r="I42" s="89"/>
      <c r="J42" s="37"/>
      <c r="K42" s="63"/>
      <c r="L42" s="89"/>
      <c r="M42" s="37"/>
      <c r="N42" s="67"/>
      <c r="O42" s="89"/>
      <c r="P42" s="37"/>
      <c r="Q42" s="67"/>
      <c r="R42" s="89"/>
      <c r="S42" s="37"/>
      <c r="T42" s="67"/>
      <c r="U42" s="89"/>
      <c r="V42" s="37"/>
      <c r="W42" s="67"/>
      <c r="X42" s="89"/>
      <c r="Y42" s="37"/>
      <c r="Z42" s="67"/>
      <c r="AA42" s="89"/>
      <c r="AB42" s="37"/>
      <c r="AC42" s="67"/>
      <c r="AD42" s="143"/>
      <c r="AE42" s="37"/>
      <c r="AF42" s="83"/>
      <c r="AG42" s="87"/>
      <c r="AH42" s="83"/>
      <c r="AI42" s="87"/>
      <c r="AJ42" s="83"/>
      <c r="AK42" s="87"/>
      <c r="AL42" s="83"/>
      <c r="AM42" s="14"/>
      <c r="AN42" s="83"/>
      <c r="AO42" s="139"/>
      <c r="AP42" s="142"/>
      <c r="AQ42" s="150"/>
      <c r="AR42" s="136"/>
      <c r="AS42" s="79"/>
      <c r="AT42" s="80"/>
      <c r="AU42" s="14"/>
    </row>
    <row r="43" spans="1:47">
      <c r="A43" s="167"/>
      <c r="B43" s="167"/>
      <c r="C43" s="102"/>
      <c r="D43" s="60"/>
      <c r="E43" s="41"/>
      <c r="F43" s="89"/>
      <c r="G43" s="89"/>
      <c r="H43" s="88"/>
      <c r="I43" s="89"/>
      <c r="J43" s="37"/>
      <c r="K43" s="63"/>
      <c r="L43" s="89"/>
      <c r="M43" s="37"/>
      <c r="N43" s="67"/>
      <c r="O43" s="89"/>
      <c r="P43" s="37"/>
      <c r="Q43" s="67"/>
      <c r="R43" s="89"/>
      <c r="S43" s="37"/>
      <c r="T43" s="67"/>
      <c r="U43" s="89"/>
      <c r="V43" s="37"/>
      <c r="W43" s="67"/>
      <c r="X43" s="89"/>
      <c r="Y43" s="37"/>
      <c r="Z43" s="67"/>
      <c r="AA43" s="89"/>
      <c r="AB43" s="37"/>
      <c r="AC43" s="67"/>
      <c r="AD43" s="143"/>
      <c r="AE43" s="37"/>
      <c r="AF43" s="83"/>
      <c r="AG43" s="87"/>
      <c r="AH43" s="83"/>
      <c r="AI43" s="87"/>
      <c r="AJ43" s="83"/>
      <c r="AK43" s="87"/>
      <c r="AL43" s="83"/>
      <c r="AM43" s="14"/>
      <c r="AN43" s="83"/>
      <c r="AO43" s="139"/>
      <c r="AP43" s="142"/>
      <c r="AQ43" s="150"/>
      <c r="AR43" s="136"/>
      <c r="AS43" s="79"/>
      <c r="AT43" s="80"/>
      <c r="AU43" s="14"/>
    </row>
    <row r="44" spans="1:47">
      <c r="A44" s="167"/>
      <c r="B44" s="167"/>
      <c r="C44" s="102"/>
      <c r="D44" s="60"/>
      <c r="E44" s="41"/>
      <c r="F44" s="89"/>
      <c r="G44" s="89"/>
      <c r="H44" s="88"/>
      <c r="I44" s="89"/>
      <c r="J44" s="37"/>
      <c r="K44" s="63"/>
      <c r="L44" s="89"/>
      <c r="M44" s="37"/>
      <c r="N44" s="67"/>
      <c r="O44" s="89"/>
      <c r="P44" s="37"/>
      <c r="Q44" s="67"/>
      <c r="R44" s="89"/>
      <c r="S44" s="37"/>
      <c r="T44" s="67"/>
      <c r="U44" s="89"/>
      <c r="V44" s="37"/>
      <c r="W44" s="67"/>
      <c r="X44" s="89"/>
      <c r="Y44" s="37"/>
      <c r="Z44" s="67"/>
      <c r="AA44" s="89"/>
      <c r="AB44" s="37"/>
      <c r="AC44" s="67"/>
      <c r="AD44" s="143"/>
      <c r="AE44" s="37"/>
      <c r="AF44" s="83"/>
      <c r="AG44" s="87"/>
      <c r="AH44" s="83"/>
      <c r="AI44" s="87"/>
      <c r="AJ44" s="83"/>
      <c r="AK44" s="87"/>
      <c r="AL44" s="83"/>
      <c r="AM44" s="14"/>
      <c r="AN44" s="83"/>
      <c r="AO44" s="139"/>
      <c r="AP44" s="142"/>
      <c r="AQ44" s="150"/>
      <c r="AR44" s="136"/>
      <c r="AS44" s="79"/>
      <c r="AT44" s="80"/>
      <c r="AU44" s="14"/>
    </row>
    <row r="45" spans="1:47">
      <c r="A45" s="167"/>
      <c r="B45" s="167"/>
      <c r="C45" s="102"/>
      <c r="D45" s="60"/>
      <c r="E45" s="41"/>
      <c r="F45" s="89"/>
      <c r="G45" s="89"/>
      <c r="H45" s="88"/>
      <c r="I45" s="89"/>
      <c r="J45" s="37"/>
      <c r="K45" s="63"/>
      <c r="L45" s="89"/>
      <c r="M45" s="37"/>
      <c r="N45" s="67"/>
      <c r="O45" s="89"/>
      <c r="P45" s="37"/>
      <c r="Q45" s="67"/>
      <c r="R45" s="89"/>
      <c r="S45" s="37"/>
      <c r="T45" s="67"/>
      <c r="U45" s="89"/>
      <c r="V45" s="37"/>
      <c r="W45" s="67"/>
      <c r="X45" s="89"/>
      <c r="Y45" s="37"/>
      <c r="Z45" s="67"/>
      <c r="AA45" s="89"/>
      <c r="AB45" s="37"/>
      <c r="AC45" s="67"/>
      <c r="AD45" s="143"/>
      <c r="AE45" s="37"/>
      <c r="AF45" s="83"/>
      <c r="AG45" s="87"/>
      <c r="AH45" s="83"/>
      <c r="AI45" s="87"/>
      <c r="AJ45" s="83"/>
      <c r="AK45" s="87"/>
      <c r="AL45" s="83"/>
      <c r="AM45" s="14"/>
      <c r="AN45" s="83"/>
      <c r="AO45" s="139"/>
      <c r="AP45" s="142"/>
      <c r="AQ45" s="150"/>
      <c r="AR45" s="136"/>
      <c r="AS45" s="79"/>
      <c r="AT45" s="80"/>
      <c r="AU45" s="14"/>
    </row>
    <row r="46" spans="1:47">
      <c r="A46" s="167"/>
      <c r="B46" s="167"/>
      <c r="C46" s="102"/>
      <c r="D46" s="60"/>
      <c r="E46" s="41"/>
      <c r="F46" s="89"/>
      <c r="G46" s="89"/>
      <c r="H46" s="88"/>
      <c r="I46" s="89"/>
      <c r="J46" s="37"/>
      <c r="K46" s="63"/>
      <c r="L46" s="89"/>
      <c r="M46" s="37"/>
      <c r="N46" s="67"/>
      <c r="O46" s="89"/>
      <c r="P46" s="37"/>
      <c r="Q46" s="67"/>
      <c r="R46" s="89"/>
      <c r="S46" s="37"/>
      <c r="T46" s="67"/>
      <c r="U46" s="89"/>
      <c r="V46" s="37"/>
      <c r="W46" s="67"/>
      <c r="X46" s="89"/>
      <c r="Y46" s="37"/>
      <c r="Z46" s="67"/>
      <c r="AA46" s="89"/>
      <c r="AB46" s="37"/>
      <c r="AC46" s="67"/>
      <c r="AD46" s="143"/>
      <c r="AE46" s="37"/>
      <c r="AF46" s="83"/>
      <c r="AG46" s="87"/>
      <c r="AH46" s="83"/>
      <c r="AI46" s="87"/>
      <c r="AJ46" s="83"/>
      <c r="AK46" s="87"/>
      <c r="AL46" s="83"/>
      <c r="AM46" s="14"/>
      <c r="AN46" s="83"/>
      <c r="AO46" s="139"/>
      <c r="AP46" s="142"/>
      <c r="AQ46" s="150"/>
      <c r="AR46" s="136"/>
      <c r="AS46" s="79"/>
      <c r="AT46" s="80"/>
      <c r="AU46" s="14"/>
    </row>
    <row r="47" spans="1:47">
      <c r="A47" s="167"/>
      <c r="B47" s="167"/>
      <c r="C47" s="102"/>
      <c r="D47" s="60"/>
      <c r="E47" s="41"/>
      <c r="F47" s="89"/>
      <c r="G47" s="89"/>
      <c r="H47" s="88"/>
      <c r="I47" s="89"/>
      <c r="J47" s="37"/>
      <c r="K47" s="63"/>
      <c r="L47" s="89"/>
      <c r="M47" s="37"/>
      <c r="N47" s="67"/>
      <c r="O47" s="89"/>
      <c r="P47" s="37"/>
      <c r="Q47" s="67"/>
      <c r="R47" s="89"/>
      <c r="S47" s="37"/>
      <c r="T47" s="67"/>
      <c r="U47" s="89"/>
      <c r="V47" s="37"/>
      <c r="W47" s="67"/>
      <c r="X47" s="89"/>
      <c r="Y47" s="37"/>
      <c r="Z47" s="67"/>
      <c r="AA47" s="89"/>
      <c r="AB47" s="37"/>
      <c r="AC47" s="67"/>
      <c r="AD47" s="143"/>
      <c r="AE47" s="37"/>
      <c r="AF47" s="83"/>
      <c r="AG47" s="87"/>
      <c r="AH47" s="83"/>
      <c r="AI47" s="87"/>
      <c r="AJ47" s="83"/>
      <c r="AK47" s="87"/>
      <c r="AL47" s="83"/>
      <c r="AM47" s="14"/>
      <c r="AN47" s="83"/>
      <c r="AO47" s="139"/>
      <c r="AP47" s="142"/>
      <c r="AQ47" s="150"/>
      <c r="AR47" s="136"/>
      <c r="AS47" s="79"/>
      <c r="AT47" s="80"/>
      <c r="AU47" s="14"/>
    </row>
    <row r="48" spans="1:47">
      <c r="A48" s="167"/>
      <c r="B48" s="167"/>
      <c r="C48" s="102"/>
      <c r="D48" s="60"/>
      <c r="E48" s="41"/>
      <c r="F48" s="89"/>
      <c r="G48" s="89"/>
      <c r="H48" s="88"/>
      <c r="I48" s="89"/>
      <c r="J48" s="37"/>
      <c r="K48" s="63"/>
      <c r="L48" s="89"/>
      <c r="M48" s="37"/>
      <c r="N48" s="67"/>
      <c r="O48" s="89"/>
      <c r="P48" s="37"/>
      <c r="Q48" s="67"/>
      <c r="R48" s="89"/>
      <c r="S48" s="37"/>
      <c r="T48" s="67"/>
      <c r="U48" s="89"/>
      <c r="V48" s="37"/>
      <c r="W48" s="67"/>
      <c r="X48" s="89"/>
      <c r="Y48" s="37"/>
      <c r="Z48" s="67"/>
      <c r="AA48" s="89"/>
      <c r="AB48" s="37"/>
      <c r="AC48" s="67"/>
      <c r="AD48" s="143"/>
      <c r="AE48" s="37"/>
      <c r="AF48" s="83"/>
      <c r="AG48" s="87"/>
      <c r="AH48" s="83"/>
      <c r="AI48" s="87"/>
      <c r="AJ48" s="83"/>
      <c r="AK48" s="87"/>
      <c r="AL48" s="83"/>
      <c r="AM48" s="14"/>
      <c r="AN48" s="83"/>
      <c r="AO48" s="139"/>
      <c r="AP48" s="142"/>
      <c r="AQ48" s="150"/>
      <c r="AR48" s="136"/>
      <c r="AS48" s="79"/>
      <c r="AT48" s="80"/>
      <c r="AU48" s="14"/>
    </row>
    <row r="49" spans="1:47">
      <c r="A49" s="167"/>
      <c r="B49" s="167"/>
      <c r="C49" s="102"/>
      <c r="D49" s="60"/>
      <c r="E49" s="41"/>
      <c r="F49" s="89"/>
      <c r="G49" s="89"/>
      <c r="H49" s="88"/>
      <c r="I49" s="89"/>
      <c r="J49" s="37"/>
      <c r="K49" s="63"/>
      <c r="L49" s="89"/>
      <c r="M49" s="37"/>
      <c r="N49" s="67"/>
      <c r="O49" s="89"/>
      <c r="P49" s="37"/>
      <c r="Q49" s="67"/>
      <c r="R49" s="89"/>
      <c r="S49" s="37"/>
      <c r="T49" s="67"/>
      <c r="U49" s="89"/>
      <c r="V49" s="37"/>
      <c r="W49" s="67"/>
      <c r="X49" s="89"/>
      <c r="Y49" s="37"/>
      <c r="Z49" s="67"/>
      <c r="AA49" s="89"/>
      <c r="AB49" s="37"/>
      <c r="AC49" s="67"/>
      <c r="AD49" s="143"/>
      <c r="AE49" s="37"/>
      <c r="AF49" s="83"/>
      <c r="AG49" s="87"/>
      <c r="AH49" s="83"/>
      <c r="AI49" s="87"/>
      <c r="AJ49" s="83"/>
      <c r="AK49" s="87"/>
      <c r="AL49" s="83"/>
      <c r="AM49" s="14"/>
      <c r="AN49" s="83"/>
      <c r="AO49" s="139"/>
      <c r="AP49" s="142"/>
      <c r="AQ49" s="150"/>
      <c r="AR49" s="136"/>
      <c r="AS49" s="79"/>
      <c r="AT49" s="80"/>
      <c r="AU49" s="14"/>
    </row>
    <row r="50" spans="1:47">
      <c r="AE50" s="10"/>
    </row>
    <row r="51" spans="1:47">
      <c r="AE51" s="10"/>
    </row>
    <row r="52" spans="1:47">
      <c r="AE52" s="10"/>
    </row>
    <row r="53" spans="1:47" ht="15" thickBot="1">
      <c r="AE53" s="10"/>
    </row>
    <row r="54" spans="1:47" ht="30.75" customHeight="1">
      <c r="D54" s="188" t="s">
        <v>154</v>
      </c>
      <c r="E54" s="189"/>
      <c r="AE54" s="10"/>
    </row>
    <row r="55" spans="1:47" ht="13.5" customHeight="1">
      <c r="D55" s="184" t="s">
        <v>155</v>
      </c>
      <c r="E55" s="185"/>
      <c r="AE55" s="10"/>
    </row>
    <row r="56" spans="1:47" ht="12.75" customHeight="1">
      <c r="D56" s="184"/>
      <c r="E56" s="185"/>
      <c r="AE56" s="10"/>
    </row>
    <row r="57" spans="1:47" ht="19.5" customHeight="1">
      <c r="D57" s="184"/>
      <c r="E57" s="185"/>
      <c r="AE57" s="10"/>
    </row>
    <row r="58" spans="1:47">
      <c r="D58" s="184" t="s">
        <v>156</v>
      </c>
      <c r="E58" s="185"/>
      <c r="AE58" s="10"/>
    </row>
    <row r="59" spans="1:47">
      <c r="D59" s="184"/>
      <c r="E59" s="185"/>
      <c r="AE59" s="10"/>
    </row>
    <row r="60" spans="1:47" ht="15" thickBot="1">
      <c r="D60" s="186"/>
      <c r="E60" s="187"/>
      <c r="AE60" s="10"/>
    </row>
  </sheetData>
  <mergeCells count="56">
    <mergeCell ref="D55:E57"/>
    <mergeCell ref="D58:E60"/>
    <mergeCell ref="L5:AD5"/>
    <mergeCell ref="AE5:AO5"/>
    <mergeCell ref="AG6:AH6"/>
    <mergeCell ref="AI6:AJ6"/>
    <mergeCell ref="D54:E54"/>
    <mergeCell ref="A32:A34"/>
    <mergeCell ref="B32:B34"/>
    <mergeCell ref="A35:A37"/>
    <mergeCell ref="B35:B37"/>
    <mergeCell ref="A23:A25"/>
    <mergeCell ref="B23:B25"/>
    <mergeCell ref="A26:A28"/>
    <mergeCell ref="B26:B28"/>
    <mergeCell ref="A29:A31"/>
    <mergeCell ref="B29:B31"/>
    <mergeCell ref="A47:A49"/>
    <mergeCell ref="B47:B49"/>
    <mergeCell ref="A38:A40"/>
    <mergeCell ref="B38:B40"/>
    <mergeCell ref="A41:A43"/>
    <mergeCell ref="B41:B43"/>
    <mergeCell ref="A44:A46"/>
    <mergeCell ref="B44:B46"/>
    <mergeCell ref="B14:B16"/>
    <mergeCell ref="A17:A19"/>
    <mergeCell ref="B17:B19"/>
    <mergeCell ref="A20:A22"/>
    <mergeCell ref="B20:B22"/>
    <mergeCell ref="A14:A16"/>
    <mergeCell ref="A8:A10"/>
    <mergeCell ref="B8:B10"/>
    <mergeCell ref="AS5:AS6"/>
    <mergeCell ref="AT5:AT6"/>
    <mergeCell ref="A11:A13"/>
    <mergeCell ref="B11:B13"/>
    <mergeCell ref="U6:W6"/>
    <mergeCell ref="X6:Z6"/>
    <mergeCell ref="AA6:AC6"/>
    <mergeCell ref="AE6:AF6"/>
    <mergeCell ref="AK6:AL6"/>
    <mergeCell ref="AM6:AN6"/>
    <mergeCell ref="AP5:AP6"/>
    <mergeCell ref="AQ5:AR5"/>
    <mergeCell ref="C5:E5"/>
    <mergeCell ref="C3:D3"/>
    <mergeCell ref="F3:J3"/>
    <mergeCell ref="N3:AC3"/>
    <mergeCell ref="A4:AU4"/>
    <mergeCell ref="A5:B6"/>
    <mergeCell ref="F5:K5"/>
    <mergeCell ref="AU5:AU6"/>
    <mergeCell ref="L6:N6"/>
    <mergeCell ref="O6:Q6"/>
    <mergeCell ref="R6:T6"/>
  </mergeCells>
  <conditionalFormatting sqref="AU1:AU7 AU20:AU65536">
    <cfRule type="containsText" dxfId="114" priority="6" stopIfTrue="1" operator="containsText" text="high">
      <formula>NOT(ISERROR(SEARCH("high",AU1)))</formula>
    </cfRule>
    <cfRule type="containsText" dxfId="113" priority="7" stopIfTrue="1" operator="containsText" text="moderate">
      <formula>NOT(ISERROR(SEARCH("moderate",AU1)))</formula>
    </cfRule>
    <cfRule type="containsText" dxfId="112" priority="8" stopIfTrue="1" operator="containsText" text="low">
      <formula>NOT(ISERROR(SEARCH("low",AU1)))</formula>
    </cfRule>
  </conditionalFormatting>
  <conditionalFormatting sqref="AU8:AU19">
    <cfRule type="containsText" dxfId="111" priority="5" operator="containsText" text="&quot;low&quot;">
      <formula>NOT(ISERROR(SEARCH("""low""",AU8)))</formula>
    </cfRule>
  </conditionalFormatting>
  <conditionalFormatting sqref="AU8:AU19">
    <cfRule type="containsText" dxfId="110" priority="1" stopIfTrue="1" operator="containsText" text="moderate">
      <formula>NOT(ISERROR(SEARCH("moderate",AU8)))</formula>
    </cfRule>
    <cfRule type="containsText" dxfId="109" priority="2" stopIfTrue="1" operator="containsText" text="low">
      <formula>NOT(ISERROR(SEARCH("low",AU8)))</formula>
    </cfRule>
    <cfRule type="containsText" dxfId="108" priority="3" stopIfTrue="1" operator="containsText" text="high">
      <formula>NOT(ISERROR(SEARCH("high",AU8)))</formula>
    </cfRule>
    <cfRule type="containsText" dxfId="107" priority="4" operator="containsText" text="&quot;low&quot;">
      <formula>NOT(ISERROR(SEARCH("""low""",AU8)))</formula>
    </cfRule>
  </conditionalFormatting>
  <pageMargins left="0.7" right="0.7" top="0.75" bottom="0.75" header="0.3" footer="0.3"/>
  <pageSetup paperSize="9" orientation="portrait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60"/>
  <sheetViews>
    <sheetView topLeftCell="A25" zoomScale="85" zoomScaleNormal="85" workbookViewId="0">
      <selection activeCell="E54" sqref="E54:F60"/>
    </sheetView>
  </sheetViews>
  <sheetFormatPr defaultColWidth="8.81640625" defaultRowHeight="14.5"/>
  <cols>
    <col min="1" max="1" width="3.453125" customWidth="1"/>
    <col min="2" max="2" width="25.453125" style="19" customWidth="1"/>
    <col min="3" max="3" width="16.36328125" style="8" customWidth="1"/>
    <col min="4" max="5" width="13" customWidth="1"/>
    <col min="6" max="6" width="14.81640625" style="126" customWidth="1"/>
    <col min="7" max="7" width="10.453125" customWidth="1"/>
    <col min="8" max="8" width="10.6328125" customWidth="1"/>
    <col min="9" max="9" width="10.1796875" style="10" customWidth="1"/>
    <col min="10" max="10" width="14.36328125" customWidth="1"/>
    <col min="11" max="11" width="12.6328125" customWidth="1"/>
    <col min="12" max="12" width="9.36328125" customWidth="1"/>
    <col min="13" max="13" width="9" customWidth="1"/>
    <col min="14" max="14" width="10.1796875" customWidth="1"/>
    <col min="15" max="15" width="8.453125" customWidth="1"/>
    <col min="16" max="16" width="10.36328125" customWidth="1"/>
    <col min="17" max="17" width="10" customWidth="1"/>
    <col min="18" max="18" width="8.36328125" customWidth="1"/>
    <col min="19" max="19" width="9.6328125" customWidth="1"/>
    <col min="20" max="20" width="9.36328125" customWidth="1"/>
    <col min="21" max="21" width="8.1796875" customWidth="1"/>
    <col min="22" max="23" width="9.1796875" customWidth="1"/>
    <col min="24" max="26" width="8.1796875" customWidth="1"/>
    <col min="27" max="27" width="8.453125" customWidth="1"/>
    <col min="28" max="28" width="8.6328125" customWidth="1"/>
    <col min="29" max="29" width="8.453125" customWidth="1"/>
    <col min="30" max="30" width="8.36328125" customWidth="1"/>
    <col min="31" max="31" width="11.36328125" style="126" customWidth="1"/>
    <col min="32" max="32" width="8.453125" customWidth="1"/>
    <col min="33" max="33" width="9.1796875" customWidth="1"/>
    <col min="34" max="34" width="8.453125" customWidth="1"/>
    <col min="35" max="35" width="8.36328125" customWidth="1"/>
    <col min="36" max="37" width="8.453125" customWidth="1"/>
    <col min="38" max="38" width="9.453125" customWidth="1"/>
    <col min="39" max="39" width="8.453125" customWidth="1"/>
    <col min="40" max="40" width="12.453125" customWidth="1"/>
    <col min="41" max="41" width="8.1796875" customWidth="1"/>
    <col min="42" max="43" width="12.36328125" style="126" customWidth="1"/>
    <col min="44" max="44" width="12.453125" customWidth="1"/>
    <col min="45" max="45" width="12.453125" style="126" customWidth="1"/>
    <col min="46" max="46" width="13" customWidth="1"/>
    <col min="47" max="47" width="12" customWidth="1"/>
    <col min="48" max="48" width="10.81640625" customWidth="1"/>
  </cols>
  <sheetData>
    <row r="1" spans="1:48" hidden="1">
      <c r="B1" s="19" t="s">
        <v>0</v>
      </c>
    </row>
    <row r="2" spans="1:48" s="9" customFormat="1" hidden="1">
      <c r="B2" s="107" t="s">
        <v>1</v>
      </c>
      <c r="C2" s="107" t="s">
        <v>2</v>
      </c>
      <c r="D2" s="107" t="s">
        <v>3</v>
      </c>
      <c r="E2" s="111"/>
      <c r="F2" s="127"/>
      <c r="G2" s="107" t="s">
        <v>5</v>
      </c>
      <c r="H2" s="107"/>
      <c r="I2" s="11"/>
      <c r="J2" s="107" t="s">
        <v>6</v>
      </c>
      <c r="K2" s="107" t="s">
        <v>7</v>
      </c>
      <c r="L2" s="107"/>
      <c r="M2" s="107"/>
      <c r="N2" s="107"/>
      <c r="O2" s="107" t="s">
        <v>8</v>
      </c>
      <c r="P2" s="107"/>
      <c r="Q2" s="107"/>
      <c r="R2" s="107" t="s">
        <v>9</v>
      </c>
      <c r="S2" s="107"/>
      <c r="T2" s="107"/>
      <c r="U2" s="107" t="s">
        <v>10</v>
      </c>
      <c r="V2" s="107"/>
      <c r="W2" s="107"/>
      <c r="X2" s="107" t="s">
        <v>11</v>
      </c>
      <c r="Y2" s="107"/>
      <c r="Z2" s="107"/>
      <c r="AA2" s="107" t="s">
        <v>12</v>
      </c>
      <c r="AB2" s="107"/>
      <c r="AC2" s="107"/>
      <c r="AD2" s="107" t="s">
        <v>13</v>
      </c>
      <c r="AE2" s="36"/>
      <c r="AF2" s="36"/>
      <c r="AP2" s="129"/>
      <c r="AQ2" s="129"/>
      <c r="AR2" s="107"/>
      <c r="AS2" s="127"/>
      <c r="AT2" s="107" t="s">
        <v>14</v>
      </c>
    </row>
    <row r="3" spans="1:48" s="9" customFormat="1" hidden="1">
      <c r="B3" s="104"/>
      <c r="C3" s="168" t="s">
        <v>15</v>
      </c>
      <c r="D3" s="168"/>
      <c r="E3" s="110"/>
      <c r="F3" s="120"/>
      <c r="G3" s="168" t="s">
        <v>16</v>
      </c>
      <c r="H3" s="168"/>
      <c r="I3" s="168"/>
      <c r="J3" s="168"/>
      <c r="K3" s="168"/>
      <c r="L3" s="105"/>
      <c r="M3" s="105"/>
      <c r="N3" s="105"/>
      <c r="O3" s="169" t="s">
        <v>17</v>
      </c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36"/>
      <c r="AF3" s="36"/>
      <c r="AP3" s="129"/>
      <c r="AQ3" s="129"/>
      <c r="AR3" s="106"/>
      <c r="AS3" s="121"/>
      <c r="AT3" s="108"/>
    </row>
    <row r="4" spans="1:48" s="36" customFormat="1" ht="18.5">
      <c r="A4" s="177" t="s">
        <v>135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</row>
    <row r="5" spans="1:48" s="36" customFormat="1" ht="15" customHeight="1">
      <c r="A5" s="169" t="s">
        <v>18</v>
      </c>
      <c r="B5" s="178"/>
      <c r="C5" s="164" t="s">
        <v>15</v>
      </c>
      <c r="D5" s="165"/>
      <c r="E5" s="165"/>
      <c r="F5" s="166"/>
      <c r="G5" s="164" t="s">
        <v>16</v>
      </c>
      <c r="H5" s="165"/>
      <c r="I5" s="165"/>
      <c r="J5" s="165"/>
      <c r="K5" s="165"/>
      <c r="L5" s="166"/>
      <c r="M5" s="164" t="s">
        <v>50</v>
      </c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6"/>
      <c r="AF5" s="164" t="s">
        <v>48</v>
      </c>
      <c r="AG5" s="165"/>
      <c r="AH5" s="165"/>
      <c r="AI5" s="165"/>
      <c r="AJ5" s="165"/>
      <c r="AK5" s="165"/>
      <c r="AL5" s="165"/>
      <c r="AM5" s="165"/>
      <c r="AN5" s="165"/>
      <c r="AO5" s="165"/>
      <c r="AP5" s="166"/>
      <c r="AQ5" s="160" t="s">
        <v>157</v>
      </c>
      <c r="AR5" s="174" t="s">
        <v>17</v>
      </c>
      <c r="AS5" s="176"/>
      <c r="AT5" s="181" t="s">
        <v>111</v>
      </c>
      <c r="AU5" s="182" t="s">
        <v>38</v>
      </c>
      <c r="AV5" s="181" t="s">
        <v>39</v>
      </c>
    </row>
    <row r="6" spans="1:48" s="4" customFormat="1" ht="59.25" customHeight="1">
      <c r="A6" s="179"/>
      <c r="B6" s="180"/>
      <c r="C6" s="5" t="s">
        <v>132</v>
      </c>
      <c r="D6" s="100" t="s">
        <v>20</v>
      </c>
      <c r="E6" s="109" t="s">
        <v>136</v>
      </c>
      <c r="F6" s="128" t="s">
        <v>143</v>
      </c>
      <c r="G6" s="100" t="s">
        <v>22</v>
      </c>
      <c r="H6" s="100" t="s">
        <v>49</v>
      </c>
      <c r="I6" s="12" t="s">
        <v>30</v>
      </c>
      <c r="J6" s="100" t="s">
        <v>47</v>
      </c>
      <c r="K6" s="100" t="s">
        <v>129</v>
      </c>
      <c r="L6" s="99" t="s">
        <v>57</v>
      </c>
      <c r="M6" s="174" t="s">
        <v>42</v>
      </c>
      <c r="N6" s="175"/>
      <c r="O6" s="176"/>
      <c r="P6" s="174" t="s">
        <v>27</v>
      </c>
      <c r="Q6" s="175"/>
      <c r="R6" s="176"/>
      <c r="S6" s="174" t="s">
        <v>23</v>
      </c>
      <c r="T6" s="175"/>
      <c r="U6" s="176"/>
      <c r="V6" s="174" t="s">
        <v>24</v>
      </c>
      <c r="W6" s="175"/>
      <c r="X6" s="176"/>
      <c r="Y6" s="174" t="s">
        <v>25</v>
      </c>
      <c r="Z6" s="175"/>
      <c r="AA6" s="176"/>
      <c r="AB6" s="174" t="s">
        <v>26</v>
      </c>
      <c r="AC6" s="175"/>
      <c r="AD6" s="176"/>
      <c r="AE6" s="128" t="s">
        <v>159</v>
      </c>
      <c r="AF6" s="174" t="s">
        <v>113</v>
      </c>
      <c r="AG6" s="176"/>
      <c r="AH6" s="174" t="s">
        <v>114</v>
      </c>
      <c r="AI6" s="176"/>
      <c r="AJ6" s="174" t="s">
        <v>115</v>
      </c>
      <c r="AK6" s="176"/>
      <c r="AL6" s="174" t="s">
        <v>117</v>
      </c>
      <c r="AM6" s="176"/>
      <c r="AN6" s="174" t="s">
        <v>116</v>
      </c>
      <c r="AO6" s="176"/>
      <c r="AP6" s="128" t="s">
        <v>161</v>
      </c>
      <c r="AQ6" s="161"/>
      <c r="AR6" s="128" t="s">
        <v>163</v>
      </c>
      <c r="AS6" s="128" t="s">
        <v>165</v>
      </c>
      <c r="AT6" s="181"/>
      <c r="AU6" s="182"/>
      <c r="AV6" s="181"/>
    </row>
    <row r="7" spans="1:48" s="26" customFormat="1" ht="91.5" customHeight="1">
      <c r="A7" s="22"/>
      <c r="B7" s="23"/>
      <c r="C7" s="24" t="s">
        <v>133</v>
      </c>
      <c r="D7" s="25" t="s">
        <v>44</v>
      </c>
      <c r="E7" s="25" t="s">
        <v>137</v>
      </c>
      <c r="F7" s="130" t="s">
        <v>153</v>
      </c>
      <c r="G7" s="25" t="s">
        <v>52</v>
      </c>
      <c r="H7" s="25" t="s">
        <v>53</v>
      </c>
      <c r="I7" s="25" t="s">
        <v>40</v>
      </c>
      <c r="J7" s="25" t="s">
        <v>41</v>
      </c>
      <c r="K7" s="25" t="s">
        <v>130</v>
      </c>
      <c r="L7" s="25" t="s">
        <v>57</v>
      </c>
      <c r="M7" s="25" t="s">
        <v>105</v>
      </c>
      <c r="N7" s="25" t="s">
        <v>56</v>
      </c>
      <c r="O7" s="25" t="s">
        <v>51</v>
      </c>
      <c r="P7" s="25" t="s">
        <v>106</v>
      </c>
      <c r="Q7" s="25" t="s">
        <v>103</v>
      </c>
      <c r="R7" s="25" t="s">
        <v>51</v>
      </c>
      <c r="S7" s="25" t="s">
        <v>107</v>
      </c>
      <c r="T7" s="25" t="s">
        <v>104</v>
      </c>
      <c r="U7" s="25" t="s">
        <v>51</v>
      </c>
      <c r="V7" s="25" t="s">
        <v>108</v>
      </c>
      <c r="W7" s="25" t="s">
        <v>104</v>
      </c>
      <c r="X7" s="25" t="s">
        <v>51</v>
      </c>
      <c r="Y7" s="25" t="s">
        <v>109</v>
      </c>
      <c r="Z7" s="25" t="s">
        <v>103</v>
      </c>
      <c r="AA7" s="25" t="s">
        <v>51</v>
      </c>
      <c r="AB7" s="25" t="s">
        <v>110</v>
      </c>
      <c r="AC7" s="25" t="s">
        <v>104</v>
      </c>
      <c r="AD7" s="25" t="s">
        <v>51</v>
      </c>
      <c r="AE7" s="130" t="s">
        <v>160</v>
      </c>
      <c r="AF7" s="25" t="s">
        <v>118</v>
      </c>
      <c r="AG7" s="25" t="s">
        <v>60</v>
      </c>
      <c r="AH7" s="25" t="s">
        <v>119</v>
      </c>
      <c r="AI7" s="25" t="s">
        <v>60</v>
      </c>
      <c r="AJ7" s="25" t="s">
        <v>120</v>
      </c>
      <c r="AK7" s="25" t="s">
        <v>60</v>
      </c>
      <c r="AL7" s="25" t="s">
        <v>121</v>
      </c>
      <c r="AM7" s="25" t="s">
        <v>60</v>
      </c>
      <c r="AN7" s="25" t="s">
        <v>122</v>
      </c>
      <c r="AO7" s="25" t="s">
        <v>60</v>
      </c>
      <c r="AP7" s="130" t="s">
        <v>162</v>
      </c>
      <c r="AQ7" s="130" t="s">
        <v>158</v>
      </c>
      <c r="AR7" s="130" t="s">
        <v>164</v>
      </c>
      <c r="AS7" s="130" t="s">
        <v>174</v>
      </c>
      <c r="AT7" s="130" t="s">
        <v>175</v>
      </c>
      <c r="AU7" s="130" t="s">
        <v>43</v>
      </c>
      <c r="AV7" s="25" t="s">
        <v>134</v>
      </c>
    </row>
    <row r="8" spans="1:48" s="6" customFormat="1" ht="18" customHeight="1">
      <c r="A8" s="183">
        <v>1</v>
      </c>
      <c r="B8" s="171" t="s">
        <v>28</v>
      </c>
      <c r="C8" s="102" t="s">
        <v>29</v>
      </c>
      <c r="D8" s="41">
        <v>3</v>
      </c>
      <c r="E8" s="113" t="s">
        <v>138</v>
      </c>
      <c r="F8" s="41">
        <v>0.33</v>
      </c>
      <c r="G8" s="3">
        <v>1479</v>
      </c>
      <c r="H8" s="39">
        <v>328.66666666666669</v>
      </c>
      <c r="I8" s="13">
        <v>3</v>
      </c>
      <c r="J8" s="3">
        <v>8</v>
      </c>
      <c r="K8" s="27">
        <f t="shared" ref="K8:K19" si="0">J8/G8</f>
        <v>5.4090601757944556E-3</v>
      </c>
      <c r="L8" s="59">
        <f t="shared" ref="L8:L19" si="1">IF(K8=0,0,(IF(K8&lt;=0.05,1,(IF(K8&lt;=0.1,2,(IF(K8&lt;0.2,3,4)))))))</f>
        <v>1</v>
      </c>
      <c r="M8" s="74">
        <v>3</v>
      </c>
      <c r="N8" s="27">
        <f>M8/$I8</f>
        <v>1</v>
      </c>
      <c r="O8" s="66">
        <f>IF(N8=0,1,(IF(N8&lt;=0.05,1,(IF(N8&lt;=0.1,2,(IF(N8&lt;0.2,3,4)))))))</f>
        <v>4</v>
      </c>
      <c r="P8" s="75">
        <v>1</v>
      </c>
      <c r="Q8" s="27">
        <f>P8/$I8</f>
        <v>0.33333333333333331</v>
      </c>
      <c r="R8" s="66">
        <f>IF(Q8=0,1,(IF(Q8&lt;=0.05,1,(IF(Q8&lt;=0.1,2,(IF(Q8&lt;0.2,3,4)))))))</f>
        <v>4</v>
      </c>
      <c r="S8" s="96">
        <v>3</v>
      </c>
      <c r="T8" s="76">
        <f>S8/$J8</f>
        <v>0.375</v>
      </c>
      <c r="U8" s="66">
        <f>IF(T8=0,1,(IF(T8&lt;=0.05,1,(IF(T8&lt;=0.1,2,(IF(T8&lt;0.2,3,4)))))))</f>
        <v>4</v>
      </c>
      <c r="V8" s="96">
        <v>1</v>
      </c>
      <c r="W8" s="76">
        <f>V8/$J8</f>
        <v>0.125</v>
      </c>
      <c r="X8" s="66">
        <f>IF(W8=0,1,(IF(W8&lt;=0.05,1,(IF(W8&lt;=0.1,2,(IF(W8&lt;0.2,3,4)))))))</f>
        <v>3</v>
      </c>
      <c r="Y8" s="75">
        <v>1</v>
      </c>
      <c r="Z8" s="27">
        <f>Y8/$I8</f>
        <v>0.33333333333333331</v>
      </c>
      <c r="AA8" s="66">
        <f>IF(Z8=0,1,(IF(Z8&lt;=0.05,1,(IF(Z8&lt;=0.1,2,(IF(Z8&lt;0.2,3,4)))))))</f>
        <v>4</v>
      </c>
      <c r="AB8" s="96">
        <v>1</v>
      </c>
      <c r="AC8" s="76">
        <f t="shared" ref="AC8:AC19" si="2">AB8/$J8</f>
        <v>0.125</v>
      </c>
      <c r="AD8" s="66">
        <f>IF(AC8=0,1,(IF(AC8&lt;=0.05,1,(IF(AC8&lt;=0.1,2,(IF(AC8&lt;0.2,3,4)))))))</f>
        <v>3</v>
      </c>
      <c r="AE8" s="131">
        <f>ROUNDUP((AVERAGE(AD8,AA8,X8,U8,R8,O8)),0)</f>
        <v>4</v>
      </c>
      <c r="AF8" s="76">
        <v>0.125</v>
      </c>
      <c r="AG8" s="132">
        <f>IF(AF8=0,1,(IF(AF8&lt;=0.05,1,(IF(AF8&lt;=0.1,2,(IF(AF8&lt;0.2,3,4)))))))</f>
        <v>3</v>
      </c>
      <c r="AH8" s="87">
        <v>0.15</v>
      </c>
      <c r="AI8" s="132">
        <f>IF(AH8=0,1,(IF(AH8&lt;=0.05,1,(IF(AH8&lt;=0.1,2,(IF(AH8&lt;0.2,3,4)))))))</f>
        <v>3</v>
      </c>
      <c r="AJ8" s="87">
        <v>0.14000000000000001</v>
      </c>
      <c r="AK8" s="132">
        <f>IF(AJ8=0,1,(IF(AJ8&lt;=0.05,1,(IF(AJ8&lt;=0.1,2,(IF(AJ8&lt;0.2,3,4)))))))</f>
        <v>3</v>
      </c>
      <c r="AL8" s="87">
        <v>0.22</v>
      </c>
      <c r="AM8" s="132">
        <f>IF(AL8=0,1,(IF(AL8&lt;=0.05,1,(IF(AL8&lt;=0.1,2,(IF(AL8&lt;0.2,3,4)))))))</f>
        <v>4</v>
      </c>
      <c r="AN8" s="86" t="s">
        <v>123</v>
      </c>
      <c r="AO8" s="132">
        <f>(IF(AN8="very high",4,(IF(AN8="high",3,(IF(AN8="moderate",2,(IF(AN8="low",1))))))))</f>
        <v>1</v>
      </c>
      <c r="AP8" s="137">
        <f>ROUNDDOWN((AVERAGE(AG8,AI8,AK8,AM8,AO8)),0)</f>
        <v>2</v>
      </c>
      <c r="AQ8" s="140">
        <f>F8*L8</f>
        <v>0.33</v>
      </c>
      <c r="AR8" s="78">
        <f>AE8/AP8</f>
        <v>2</v>
      </c>
      <c r="AS8" s="157">
        <f>IF(AR8&lt;=0.5,0.25,(IF(AR8&lt;=1,0.5,(IF(AR8&lt;=2,0.75,(IF(AR8&lt;=4,1,1)))))))</f>
        <v>0.75</v>
      </c>
      <c r="AT8" s="133">
        <f>ROUNDUP((AQ8*AS8),0)</f>
        <v>1</v>
      </c>
      <c r="AU8" s="98">
        <f t="shared" ref="AU8:AU19" si="3">AT8*D8</f>
        <v>3</v>
      </c>
      <c r="AV8" s="112" t="str">
        <f>IF(AU8=0,"none",(IF(AU8&lt;5,"low",(IF(AU8&lt;=12,"moderate","high")))))</f>
        <v>low</v>
      </c>
    </row>
    <row r="9" spans="1:48" s="6" customFormat="1" ht="19.5" customHeight="1">
      <c r="A9" s="183"/>
      <c r="B9" s="172"/>
      <c r="C9" s="102" t="s">
        <v>31</v>
      </c>
      <c r="D9" s="41">
        <v>4</v>
      </c>
      <c r="E9" s="113" t="s">
        <v>139</v>
      </c>
      <c r="F9" s="41">
        <v>0.66</v>
      </c>
      <c r="G9" s="3">
        <v>1479</v>
      </c>
      <c r="H9" s="39">
        <v>328.66666666666669</v>
      </c>
      <c r="I9" s="13">
        <v>5</v>
      </c>
      <c r="J9" s="3">
        <v>15</v>
      </c>
      <c r="K9" s="27">
        <f t="shared" si="0"/>
        <v>1.0141987829614604E-2</v>
      </c>
      <c r="L9" s="59">
        <f t="shared" si="1"/>
        <v>1</v>
      </c>
      <c r="M9" s="74">
        <v>4</v>
      </c>
      <c r="N9" s="27">
        <f>M9/$I9</f>
        <v>0.8</v>
      </c>
      <c r="O9" s="66">
        <f t="shared" ref="O9:O19" si="4">IF(N9=0,1,(IF(N9&lt;=0.05,1,(IF(N9&lt;=0.1,2,(IF(N9&lt;0.2,3,4)))))))</f>
        <v>4</v>
      </c>
      <c r="P9" s="75">
        <v>2</v>
      </c>
      <c r="Q9" s="27">
        <f t="shared" ref="Q9:Q19" si="5">P9/$I9</f>
        <v>0.4</v>
      </c>
      <c r="R9" s="66">
        <f t="shared" ref="R9:R19" si="6">IF(Q9=0,1,(IF(Q9&lt;=0.05,1,(IF(Q9&lt;=0.1,2,(IF(Q9&lt;0.2,3,4)))))))</f>
        <v>4</v>
      </c>
      <c r="S9" s="96">
        <v>5</v>
      </c>
      <c r="T9" s="76">
        <f t="shared" ref="T9:T19" si="7">S9/$J9</f>
        <v>0.33333333333333331</v>
      </c>
      <c r="U9" s="66">
        <f t="shared" ref="U9:U19" si="8">IF(T9=0,1,(IF(T9&lt;=0.05,1,(IF(T9&lt;=0.1,2,(IF(T9&lt;0.2,3,4)))))))</f>
        <v>4</v>
      </c>
      <c r="V9" s="96">
        <v>3</v>
      </c>
      <c r="W9" s="76">
        <f t="shared" ref="W9:W19" si="9">V9/$J9</f>
        <v>0.2</v>
      </c>
      <c r="X9" s="66">
        <f t="shared" ref="X9:X19" si="10">IF(W9=0,1,(IF(W9&lt;=0.05,1,(IF(W9&lt;=0.1,2,(IF(W9&lt;0.2,3,4)))))))</f>
        <v>4</v>
      </c>
      <c r="Y9" s="75">
        <v>2</v>
      </c>
      <c r="Z9" s="27">
        <f t="shared" ref="Z9:Z19" si="11">Y9/$I9</f>
        <v>0.4</v>
      </c>
      <c r="AA9" s="66">
        <f t="shared" ref="AA9:AA19" si="12">IF(Z9=0,1,(IF(Z9&lt;=0.05,1,(IF(Z9&lt;=0.1,2,(IF(Z9&lt;0.2,3,4)))))))</f>
        <v>4</v>
      </c>
      <c r="AB9" s="96">
        <v>3</v>
      </c>
      <c r="AC9" s="76">
        <f t="shared" si="2"/>
        <v>0.2</v>
      </c>
      <c r="AD9" s="66">
        <f t="shared" ref="AD9:AD19" si="13">IF(AC9=0,1,(IF(AC9&lt;=0.05,1,(IF(AC9&lt;=0.1,2,(IF(AC9&lt;0.2,3,4)))))))</f>
        <v>4</v>
      </c>
      <c r="AE9" s="131">
        <f t="shared" ref="AE9:AE19" si="14">ROUNDUP((AVERAGE(AD9,AA9,X9,U9,R9,O9)),0)</f>
        <v>4</v>
      </c>
      <c r="AF9" s="76">
        <v>0.2</v>
      </c>
      <c r="AG9" s="132">
        <f t="shared" ref="AG9:AG19" si="15">IF(AF9=0,1,(IF(AF9&lt;=0.05,1,(IF(AF9&lt;=0.1,2,(IF(AF9&lt;0.2,3,4)))))))</f>
        <v>4</v>
      </c>
      <c r="AH9" s="87">
        <v>0.12</v>
      </c>
      <c r="AI9" s="132">
        <f t="shared" ref="AI9:AI19" si="16">IF(AH9=0,1,(IF(AH9&lt;=0.05,1,(IF(AH9&lt;=0.1,2,(IF(AH9&lt;0.2,3,4)))))))</f>
        <v>3</v>
      </c>
      <c r="AJ9" s="87">
        <v>0.13</v>
      </c>
      <c r="AK9" s="132">
        <f t="shared" ref="AK9:AK19" si="17">IF(AJ9=0,1,(IF(AJ9&lt;=0.05,1,(IF(AJ9&lt;=0.1,2,(IF(AJ9&lt;0.2,3,4)))))))</f>
        <v>3</v>
      </c>
      <c r="AL9" s="87">
        <v>0.15</v>
      </c>
      <c r="AM9" s="132">
        <f t="shared" ref="AM9:AM19" si="18">IF(AL9=0,1,(IF(AL9&lt;=0.05,1,(IF(AL9&lt;=0.1,2,(IF(AL9&lt;0.2,3,4)))))))</f>
        <v>3</v>
      </c>
      <c r="AN9" s="86" t="s">
        <v>126</v>
      </c>
      <c r="AO9" s="132">
        <f t="shared" ref="AO9:AO19" si="19">(IF(AN9="very high",4,(IF(AN9="high",3,(IF(AN9="moderate",2,(IF(AN9="low",1))))))))</f>
        <v>2</v>
      </c>
      <c r="AP9" s="137">
        <f t="shared" ref="AP9:AP19" si="20">ROUNDDOWN((AVERAGE(AG9,AI9,AK9,AM9,AO9)),0)</f>
        <v>3</v>
      </c>
      <c r="AQ9" s="140">
        <f t="shared" ref="AQ9:AQ19" si="21">F9*L9</f>
        <v>0.66</v>
      </c>
      <c r="AR9" s="78">
        <f t="shared" ref="AR9:AR19" si="22">AE9/AP9</f>
        <v>1.3333333333333333</v>
      </c>
      <c r="AS9" s="157">
        <f t="shared" ref="AS9:AS19" si="23">IF(AR9&lt;=0.5,0.25,(IF(AR9&lt;=1,0.5,(IF(AR9&lt;=2,0.75,(IF(AR9&lt;=4,1,1)))))))</f>
        <v>0.75</v>
      </c>
      <c r="AT9" s="133">
        <f t="shared" ref="AT9:AT19" si="24">ROUNDUP((AQ9*AS9),0)</f>
        <v>1</v>
      </c>
      <c r="AU9" s="98">
        <f t="shared" si="3"/>
        <v>4</v>
      </c>
      <c r="AV9" s="112" t="str">
        <f t="shared" ref="AV9:AV19" si="25">IF(AU9=0,"none",(IF(AU9&lt;5,"low",(IF(AU9&lt;=12,"moderate","high")))))</f>
        <v>low</v>
      </c>
    </row>
    <row r="10" spans="1:48" s="6" customFormat="1" ht="17.25" customHeight="1">
      <c r="A10" s="183"/>
      <c r="B10" s="173"/>
      <c r="C10" s="102" t="s">
        <v>32</v>
      </c>
      <c r="D10" s="41">
        <v>5</v>
      </c>
      <c r="E10" s="113" t="s">
        <v>140</v>
      </c>
      <c r="F10" s="41">
        <v>1</v>
      </c>
      <c r="G10" s="3">
        <v>1479</v>
      </c>
      <c r="H10" s="39">
        <v>328.66666666666669</v>
      </c>
      <c r="I10" s="13">
        <v>20</v>
      </c>
      <c r="J10" s="3">
        <v>117</v>
      </c>
      <c r="K10" s="27">
        <f t="shared" si="0"/>
        <v>7.9107505070993914E-2</v>
      </c>
      <c r="L10" s="59">
        <f>IF(K10=0,0,(IF(K10&lt;=0.05,1,(IF(K10&lt;=0.1,2,(IF(K10&lt;0.2,3,4)))))))</f>
        <v>2</v>
      </c>
      <c r="M10" s="74">
        <v>3</v>
      </c>
      <c r="N10" s="27">
        <f t="shared" ref="N10:N19" si="26">M10/$I10</f>
        <v>0.15</v>
      </c>
      <c r="O10" s="66">
        <f t="shared" si="4"/>
        <v>3</v>
      </c>
      <c r="P10" s="75">
        <v>4</v>
      </c>
      <c r="Q10" s="27">
        <f t="shared" si="5"/>
        <v>0.2</v>
      </c>
      <c r="R10" s="66">
        <f t="shared" si="6"/>
        <v>4</v>
      </c>
      <c r="S10" s="96">
        <v>20</v>
      </c>
      <c r="T10" s="76">
        <f t="shared" si="7"/>
        <v>0.17094017094017094</v>
      </c>
      <c r="U10" s="66">
        <f t="shared" si="8"/>
        <v>3</v>
      </c>
      <c r="V10" s="96">
        <v>10</v>
      </c>
      <c r="W10" s="76">
        <f t="shared" si="9"/>
        <v>8.5470085470085472E-2</v>
      </c>
      <c r="X10" s="66">
        <f t="shared" si="10"/>
        <v>2</v>
      </c>
      <c r="Y10" s="75">
        <v>3</v>
      </c>
      <c r="Z10" s="27">
        <f t="shared" si="11"/>
        <v>0.15</v>
      </c>
      <c r="AA10" s="66">
        <f t="shared" si="12"/>
        <v>3</v>
      </c>
      <c r="AB10" s="96">
        <v>2</v>
      </c>
      <c r="AC10" s="76">
        <f t="shared" si="2"/>
        <v>1.7094017094017096E-2</v>
      </c>
      <c r="AD10" s="66">
        <f t="shared" si="13"/>
        <v>1</v>
      </c>
      <c r="AE10" s="131">
        <f t="shared" si="14"/>
        <v>3</v>
      </c>
      <c r="AF10" s="76">
        <v>1.7094017094017096E-2</v>
      </c>
      <c r="AG10" s="132">
        <f t="shared" si="15"/>
        <v>1</v>
      </c>
      <c r="AH10" s="87">
        <v>0.11</v>
      </c>
      <c r="AI10" s="132">
        <f t="shared" si="16"/>
        <v>3</v>
      </c>
      <c r="AJ10" s="87">
        <v>0.125</v>
      </c>
      <c r="AK10" s="132">
        <f t="shared" si="17"/>
        <v>3</v>
      </c>
      <c r="AL10" s="87">
        <v>0.23</v>
      </c>
      <c r="AM10" s="132">
        <f t="shared" si="18"/>
        <v>4</v>
      </c>
      <c r="AN10" s="86" t="s">
        <v>127</v>
      </c>
      <c r="AO10" s="132">
        <f t="shared" si="19"/>
        <v>3</v>
      </c>
      <c r="AP10" s="137">
        <f t="shared" si="20"/>
        <v>2</v>
      </c>
      <c r="AQ10" s="140">
        <f t="shared" si="21"/>
        <v>2</v>
      </c>
      <c r="AR10" s="78">
        <f t="shared" si="22"/>
        <v>1.5</v>
      </c>
      <c r="AS10" s="157">
        <f t="shared" si="23"/>
        <v>0.75</v>
      </c>
      <c r="AT10" s="133">
        <f t="shared" si="24"/>
        <v>2</v>
      </c>
      <c r="AU10" s="98">
        <f t="shared" si="3"/>
        <v>10</v>
      </c>
      <c r="AV10" s="112" t="str">
        <f t="shared" si="25"/>
        <v>moderate</v>
      </c>
    </row>
    <row r="11" spans="1:48" s="6" customFormat="1" ht="18" customHeight="1">
      <c r="A11" s="183">
        <v>2</v>
      </c>
      <c r="B11" s="171" t="s">
        <v>33</v>
      </c>
      <c r="C11" s="102" t="s">
        <v>34</v>
      </c>
      <c r="D11" s="41">
        <v>3</v>
      </c>
      <c r="E11" s="113" t="s">
        <v>138</v>
      </c>
      <c r="F11" s="41">
        <v>0.33</v>
      </c>
      <c r="G11" s="3">
        <v>1982</v>
      </c>
      <c r="H11" s="39">
        <v>440.44444444444446</v>
      </c>
      <c r="I11" s="13">
        <v>10</v>
      </c>
      <c r="J11" s="3">
        <v>27</v>
      </c>
      <c r="K11" s="27">
        <f t="shared" si="0"/>
        <v>1.3622603430877902E-2</v>
      </c>
      <c r="L11" s="59">
        <f t="shared" si="1"/>
        <v>1</v>
      </c>
      <c r="M11" s="74">
        <v>2</v>
      </c>
      <c r="N11" s="27">
        <f t="shared" si="26"/>
        <v>0.2</v>
      </c>
      <c r="O11" s="66">
        <f t="shared" si="4"/>
        <v>4</v>
      </c>
      <c r="P11" s="75">
        <v>4</v>
      </c>
      <c r="Q11" s="27">
        <f t="shared" si="5"/>
        <v>0.4</v>
      </c>
      <c r="R11" s="66">
        <f t="shared" si="6"/>
        <v>4</v>
      </c>
      <c r="S11" s="96">
        <v>13</v>
      </c>
      <c r="T11" s="76">
        <f t="shared" si="7"/>
        <v>0.48148148148148145</v>
      </c>
      <c r="U11" s="66">
        <f t="shared" si="8"/>
        <v>4</v>
      </c>
      <c r="V11" s="96">
        <v>5</v>
      </c>
      <c r="W11" s="76">
        <f t="shared" si="9"/>
        <v>0.18518518518518517</v>
      </c>
      <c r="X11" s="66">
        <f t="shared" si="10"/>
        <v>3</v>
      </c>
      <c r="Y11" s="75">
        <v>3</v>
      </c>
      <c r="Z11" s="27">
        <f t="shared" si="11"/>
        <v>0.3</v>
      </c>
      <c r="AA11" s="66">
        <f t="shared" si="12"/>
        <v>4</v>
      </c>
      <c r="AB11" s="96">
        <v>3</v>
      </c>
      <c r="AC11" s="76">
        <f t="shared" si="2"/>
        <v>0.1111111111111111</v>
      </c>
      <c r="AD11" s="66">
        <f t="shared" si="13"/>
        <v>3</v>
      </c>
      <c r="AE11" s="131">
        <f t="shared" si="14"/>
        <v>4</v>
      </c>
      <c r="AF11" s="76">
        <v>0.1111111111111111</v>
      </c>
      <c r="AG11" s="132">
        <f t="shared" si="15"/>
        <v>3</v>
      </c>
      <c r="AH11" s="87">
        <v>0.1</v>
      </c>
      <c r="AI11" s="132">
        <f t="shared" si="16"/>
        <v>2</v>
      </c>
      <c r="AJ11" s="87">
        <v>0.15</v>
      </c>
      <c r="AK11" s="132">
        <f t="shared" si="17"/>
        <v>3</v>
      </c>
      <c r="AL11" s="87">
        <v>0.18</v>
      </c>
      <c r="AM11" s="132">
        <f t="shared" si="18"/>
        <v>3</v>
      </c>
      <c r="AN11" s="86" t="s">
        <v>128</v>
      </c>
      <c r="AO11" s="132">
        <f t="shared" si="19"/>
        <v>4</v>
      </c>
      <c r="AP11" s="137">
        <f t="shared" si="20"/>
        <v>3</v>
      </c>
      <c r="AQ11" s="140">
        <f t="shared" si="21"/>
        <v>0.33</v>
      </c>
      <c r="AR11" s="78">
        <f t="shared" si="22"/>
        <v>1.3333333333333333</v>
      </c>
      <c r="AS11" s="157">
        <f t="shared" si="23"/>
        <v>0.75</v>
      </c>
      <c r="AT11" s="133">
        <f t="shared" si="24"/>
        <v>1</v>
      </c>
      <c r="AU11" s="98">
        <f t="shared" si="3"/>
        <v>3</v>
      </c>
      <c r="AV11" s="112" t="str">
        <f t="shared" si="25"/>
        <v>low</v>
      </c>
    </row>
    <row r="12" spans="1:48">
      <c r="A12" s="183"/>
      <c r="B12" s="172"/>
      <c r="C12" s="102" t="s">
        <v>31</v>
      </c>
      <c r="D12" s="41">
        <v>4</v>
      </c>
      <c r="E12" s="113" t="s">
        <v>139</v>
      </c>
      <c r="F12" s="41">
        <v>0.66</v>
      </c>
      <c r="G12" s="3">
        <v>1982</v>
      </c>
      <c r="H12" s="39">
        <v>440.44444444444446</v>
      </c>
      <c r="I12" s="15">
        <v>20</v>
      </c>
      <c r="J12" s="14">
        <v>79</v>
      </c>
      <c r="K12" s="27">
        <f t="shared" si="0"/>
        <v>3.9858728557013119E-2</v>
      </c>
      <c r="L12" s="59">
        <f t="shared" si="1"/>
        <v>1</v>
      </c>
      <c r="M12" s="74">
        <v>6</v>
      </c>
      <c r="N12" s="27">
        <f t="shared" si="26"/>
        <v>0.3</v>
      </c>
      <c r="O12" s="66">
        <f t="shared" si="4"/>
        <v>4</v>
      </c>
      <c r="P12" s="75">
        <v>10</v>
      </c>
      <c r="Q12" s="27">
        <f t="shared" si="5"/>
        <v>0.5</v>
      </c>
      <c r="R12" s="66">
        <f t="shared" si="6"/>
        <v>4</v>
      </c>
      <c r="S12" s="96">
        <v>10</v>
      </c>
      <c r="T12" s="76">
        <f t="shared" si="7"/>
        <v>0.12658227848101267</v>
      </c>
      <c r="U12" s="66">
        <f t="shared" si="8"/>
        <v>3</v>
      </c>
      <c r="V12" s="96">
        <v>4</v>
      </c>
      <c r="W12" s="76">
        <f t="shared" si="9"/>
        <v>5.0632911392405063E-2</v>
      </c>
      <c r="X12" s="66">
        <f t="shared" si="10"/>
        <v>2</v>
      </c>
      <c r="Y12" s="75">
        <v>8</v>
      </c>
      <c r="Z12" s="27">
        <f t="shared" si="11"/>
        <v>0.4</v>
      </c>
      <c r="AA12" s="66">
        <f t="shared" si="12"/>
        <v>4</v>
      </c>
      <c r="AB12" s="96">
        <v>1</v>
      </c>
      <c r="AC12" s="76">
        <f t="shared" si="2"/>
        <v>1.2658227848101266E-2</v>
      </c>
      <c r="AD12" s="66">
        <f t="shared" si="13"/>
        <v>1</v>
      </c>
      <c r="AE12" s="131">
        <f t="shared" si="14"/>
        <v>3</v>
      </c>
      <c r="AF12" s="76">
        <v>1.2658227848101266E-2</v>
      </c>
      <c r="AG12" s="132">
        <f t="shared" si="15"/>
        <v>1</v>
      </c>
      <c r="AH12" s="87">
        <v>7.0000000000000007E-2</v>
      </c>
      <c r="AI12" s="132">
        <f t="shared" si="16"/>
        <v>2</v>
      </c>
      <c r="AJ12" s="87">
        <v>0.11</v>
      </c>
      <c r="AK12" s="132">
        <f t="shared" si="17"/>
        <v>3</v>
      </c>
      <c r="AL12" s="87">
        <v>0.19</v>
      </c>
      <c r="AM12" s="132">
        <f t="shared" si="18"/>
        <v>3</v>
      </c>
      <c r="AN12" s="86" t="s">
        <v>127</v>
      </c>
      <c r="AO12" s="132">
        <f t="shared" si="19"/>
        <v>3</v>
      </c>
      <c r="AP12" s="137">
        <f t="shared" si="20"/>
        <v>2</v>
      </c>
      <c r="AQ12" s="140">
        <f t="shared" si="21"/>
        <v>0.66</v>
      </c>
      <c r="AR12" s="78">
        <f t="shared" si="22"/>
        <v>1.5</v>
      </c>
      <c r="AS12" s="157">
        <f t="shared" si="23"/>
        <v>0.75</v>
      </c>
      <c r="AT12" s="133">
        <f t="shared" si="24"/>
        <v>1</v>
      </c>
      <c r="AU12" s="98">
        <f t="shared" si="3"/>
        <v>4</v>
      </c>
      <c r="AV12" s="112" t="str">
        <f t="shared" si="25"/>
        <v>low</v>
      </c>
    </row>
    <row r="13" spans="1:48">
      <c r="A13" s="183"/>
      <c r="B13" s="173"/>
      <c r="C13" s="102" t="s">
        <v>32</v>
      </c>
      <c r="D13" s="41">
        <v>5</v>
      </c>
      <c r="E13" s="113" t="s">
        <v>140</v>
      </c>
      <c r="F13" s="41">
        <v>1</v>
      </c>
      <c r="G13" s="3">
        <v>1982</v>
      </c>
      <c r="H13" s="39">
        <v>440.44444444444446</v>
      </c>
      <c r="I13" s="15">
        <v>30</v>
      </c>
      <c r="J13" s="14">
        <v>95</v>
      </c>
      <c r="K13" s="27">
        <f t="shared" si="0"/>
        <v>4.7931382441977803E-2</v>
      </c>
      <c r="L13" s="59">
        <f t="shared" si="1"/>
        <v>1</v>
      </c>
      <c r="M13" s="74">
        <v>8</v>
      </c>
      <c r="N13" s="27">
        <f t="shared" si="26"/>
        <v>0.26666666666666666</v>
      </c>
      <c r="O13" s="66">
        <f t="shared" si="4"/>
        <v>4</v>
      </c>
      <c r="P13" s="75">
        <v>11</v>
      </c>
      <c r="Q13" s="27">
        <f t="shared" si="5"/>
        <v>0.36666666666666664</v>
      </c>
      <c r="R13" s="66">
        <f t="shared" si="6"/>
        <v>4</v>
      </c>
      <c r="S13" s="96">
        <v>50</v>
      </c>
      <c r="T13" s="76">
        <f t="shared" si="7"/>
        <v>0.52631578947368418</v>
      </c>
      <c r="U13" s="66">
        <f t="shared" si="8"/>
        <v>4</v>
      </c>
      <c r="V13" s="96">
        <v>10</v>
      </c>
      <c r="W13" s="76">
        <f t="shared" si="9"/>
        <v>0.10526315789473684</v>
      </c>
      <c r="X13" s="66">
        <f t="shared" si="10"/>
        <v>3</v>
      </c>
      <c r="Y13" s="75">
        <v>7</v>
      </c>
      <c r="Z13" s="27">
        <f t="shared" si="11"/>
        <v>0.23333333333333334</v>
      </c>
      <c r="AA13" s="66">
        <f t="shared" si="12"/>
        <v>4</v>
      </c>
      <c r="AB13" s="96">
        <v>8</v>
      </c>
      <c r="AC13" s="76">
        <f t="shared" si="2"/>
        <v>8.4210526315789472E-2</v>
      </c>
      <c r="AD13" s="66">
        <f t="shared" si="13"/>
        <v>2</v>
      </c>
      <c r="AE13" s="131">
        <f t="shared" si="14"/>
        <v>4</v>
      </c>
      <c r="AF13" s="76">
        <v>8.4210526315789472E-2</v>
      </c>
      <c r="AG13" s="132">
        <f t="shared" si="15"/>
        <v>2</v>
      </c>
      <c r="AH13" s="87">
        <v>0.89</v>
      </c>
      <c r="AI13" s="132">
        <f t="shared" si="16"/>
        <v>4</v>
      </c>
      <c r="AJ13" s="87">
        <v>0.1</v>
      </c>
      <c r="AK13" s="132">
        <f t="shared" si="17"/>
        <v>2</v>
      </c>
      <c r="AL13" s="87">
        <v>0.21</v>
      </c>
      <c r="AM13" s="132">
        <f t="shared" si="18"/>
        <v>4</v>
      </c>
      <c r="AN13" s="86" t="s">
        <v>128</v>
      </c>
      <c r="AO13" s="132">
        <f t="shared" si="19"/>
        <v>4</v>
      </c>
      <c r="AP13" s="137">
        <f t="shared" si="20"/>
        <v>3</v>
      </c>
      <c r="AQ13" s="140">
        <f t="shared" si="21"/>
        <v>1</v>
      </c>
      <c r="AR13" s="78">
        <f t="shared" si="22"/>
        <v>1.3333333333333333</v>
      </c>
      <c r="AS13" s="157">
        <f t="shared" si="23"/>
        <v>0.75</v>
      </c>
      <c r="AT13" s="133">
        <f t="shared" si="24"/>
        <v>1</v>
      </c>
      <c r="AU13" s="98">
        <f t="shared" si="3"/>
        <v>5</v>
      </c>
      <c r="AV13" s="112" t="str">
        <f t="shared" si="25"/>
        <v>moderate</v>
      </c>
    </row>
    <row r="14" spans="1:48">
      <c r="A14" s="183">
        <v>3</v>
      </c>
      <c r="B14" s="171" t="s">
        <v>35</v>
      </c>
      <c r="C14" s="102" t="s">
        <v>34</v>
      </c>
      <c r="D14" s="41">
        <v>3</v>
      </c>
      <c r="E14" s="113" t="s">
        <v>138</v>
      </c>
      <c r="F14" s="41">
        <v>0.33</v>
      </c>
      <c r="G14" s="14">
        <v>1629</v>
      </c>
      <c r="H14" s="39">
        <v>362</v>
      </c>
      <c r="I14" s="15">
        <v>19</v>
      </c>
      <c r="J14" s="14">
        <v>93</v>
      </c>
      <c r="K14" s="27">
        <f t="shared" si="0"/>
        <v>5.70902394106814E-2</v>
      </c>
      <c r="L14" s="59">
        <f t="shared" si="1"/>
        <v>2</v>
      </c>
      <c r="M14" s="74">
        <v>4</v>
      </c>
      <c r="N14" s="27">
        <f t="shared" si="26"/>
        <v>0.21052631578947367</v>
      </c>
      <c r="O14" s="66">
        <f t="shared" si="4"/>
        <v>4</v>
      </c>
      <c r="P14" s="75">
        <v>4</v>
      </c>
      <c r="Q14" s="27">
        <f t="shared" si="5"/>
        <v>0.21052631578947367</v>
      </c>
      <c r="R14" s="66">
        <f t="shared" si="6"/>
        <v>4</v>
      </c>
      <c r="S14" s="96">
        <v>45</v>
      </c>
      <c r="T14" s="76">
        <f t="shared" si="7"/>
        <v>0.4838709677419355</v>
      </c>
      <c r="U14" s="66">
        <f t="shared" si="8"/>
        <v>4</v>
      </c>
      <c r="V14" s="96">
        <v>15</v>
      </c>
      <c r="W14" s="76">
        <f t="shared" si="9"/>
        <v>0.16129032258064516</v>
      </c>
      <c r="X14" s="66">
        <f t="shared" si="10"/>
        <v>3</v>
      </c>
      <c r="Y14" s="75">
        <v>2</v>
      </c>
      <c r="Z14" s="27">
        <f t="shared" si="11"/>
        <v>0.10526315789473684</v>
      </c>
      <c r="AA14" s="66">
        <f t="shared" si="12"/>
        <v>3</v>
      </c>
      <c r="AB14" s="96">
        <v>4</v>
      </c>
      <c r="AC14" s="76">
        <f t="shared" si="2"/>
        <v>4.3010752688172046E-2</v>
      </c>
      <c r="AD14" s="66">
        <f t="shared" si="13"/>
        <v>1</v>
      </c>
      <c r="AE14" s="131">
        <f t="shared" si="14"/>
        <v>4</v>
      </c>
      <c r="AF14" s="76">
        <v>4.3010752688172046E-2</v>
      </c>
      <c r="AG14" s="132">
        <f t="shared" si="15"/>
        <v>1</v>
      </c>
      <c r="AH14" s="87">
        <v>0.05</v>
      </c>
      <c r="AI14" s="132">
        <f t="shared" si="16"/>
        <v>1</v>
      </c>
      <c r="AJ14" s="87">
        <v>0.25</v>
      </c>
      <c r="AK14" s="132">
        <f t="shared" si="17"/>
        <v>4</v>
      </c>
      <c r="AL14" s="87">
        <v>0.22</v>
      </c>
      <c r="AM14" s="132">
        <f t="shared" si="18"/>
        <v>4</v>
      </c>
      <c r="AN14" s="86" t="s">
        <v>126</v>
      </c>
      <c r="AO14" s="132">
        <f t="shared" si="19"/>
        <v>2</v>
      </c>
      <c r="AP14" s="137">
        <f t="shared" si="20"/>
        <v>2</v>
      </c>
      <c r="AQ14" s="140">
        <f t="shared" si="21"/>
        <v>0.66</v>
      </c>
      <c r="AR14" s="78">
        <f t="shared" si="22"/>
        <v>2</v>
      </c>
      <c r="AS14" s="157">
        <f t="shared" si="23"/>
        <v>0.75</v>
      </c>
      <c r="AT14" s="133">
        <f t="shared" si="24"/>
        <v>1</v>
      </c>
      <c r="AU14" s="98">
        <f t="shared" si="3"/>
        <v>3</v>
      </c>
      <c r="AV14" s="112" t="str">
        <f t="shared" si="25"/>
        <v>low</v>
      </c>
    </row>
    <row r="15" spans="1:48">
      <c r="A15" s="183"/>
      <c r="B15" s="172"/>
      <c r="C15" s="102" t="s">
        <v>31</v>
      </c>
      <c r="D15" s="41">
        <v>4</v>
      </c>
      <c r="E15" s="113" t="s">
        <v>139</v>
      </c>
      <c r="F15" s="41">
        <v>0.66</v>
      </c>
      <c r="G15" s="14">
        <v>1629</v>
      </c>
      <c r="H15" s="39">
        <v>362</v>
      </c>
      <c r="I15" s="15">
        <v>30</v>
      </c>
      <c r="J15" s="14">
        <v>62</v>
      </c>
      <c r="K15" s="27">
        <f t="shared" si="0"/>
        <v>3.8060159607120933E-2</v>
      </c>
      <c r="L15" s="59">
        <f t="shared" si="1"/>
        <v>1</v>
      </c>
      <c r="M15" s="74">
        <v>1</v>
      </c>
      <c r="N15" s="27">
        <f t="shared" si="26"/>
        <v>3.3333333333333333E-2</v>
      </c>
      <c r="O15" s="66">
        <f t="shared" si="4"/>
        <v>1</v>
      </c>
      <c r="P15" s="75">
        <v>2</v>
      </c>
      <c r="Q15" s="27">
        <f t="shared" si="5"/>
        <v>6.6666666666666666E-2</v>
      </c>
      <c r="R15" s="66">
        <f t="shared" si="6"/>
        <v>2</v>
      </c>
      <c r="S15" s="96">
        <v>23</v>
      </c>
      <c r="T15" s="76">
        <f t="shared" si="7"/>
        <v>0.37096774193548387</v>
      </c>
      <c r="U15" s="66">
        <f t="shared" si="8"/>
        <v>4</v>
      </c>
      <c r="V15" s="96">
        <v>1</v>
      </c>
      <c r="W15" s="76">
        <f t="shared" si="9"/>
        <v>1.6129032258064516E-2</v>
      </c>
      <c r="X15" s="66">
        <f t="shared" si="10"/>
        <v>1</v>
      </c>
      <c r="Y15" s="75">
        <v>1</v>
      </c>
      <c r="Z15" s="27">
        <f t="shared" si="11"/>
        <v>3.3333333333333333E-2</v>
      </c>
      <c r="AA15" s="66">
        <f t="shared" si="12"/>
        <v>1</v>
      </c>
      <c r="AB15" s="96">
        <v>1</v>
      </c>
      <c r="AC15" s="76">
        <f t="shared" si="2"/>
        <v>1.6129032258064516E-2</v>
      </c>
      <c r="AD15" s="66">
        <f t="shared" si="13"/>
        <v>1</v>
      </c>
      <c r="AE15" s="131">
        <f t="shared" si="14"/>
        <v>2</v>
      </c>
      <c r="AF15" s="76">
        <v>1.6129032258064516E-2</v>
      </c>
      <c r="AG15" s="132">
        <f t="shared" si="15"/>
        <v>1</v>
      </c>
      <c r="AH15" s="87">
        <v>0.62</v>
      </c>
      <c r="AI15" s="132">
        <f t="shared" si="16"/>
        <v>4</v>
      </c>
      <c r="AJ15" s="87">
        <v>0.3</v>
      </c>
      <c r="AK15" s="132">
        <f t="shared" si="17"/>
        <v>4</v>
      </c>
      <c r="AL15" s="87">
        <v>0.23</v>
      </c>
      <c r="AM15" s="132">
        <f t="shared" si="18"/>
        <v>4</v>
      </c>
      <c r="AN15" s="86" t="s">
        <v>123</v>
      </c>
      <c r="AO15" s="132">
        <f t="shared" si="19"/>
        <v>1</v>
      </c>
      <c r="AP15" s="137">
        <f t="shared" si="20"/>
        <v>2</v>
      </c>
      <c r="AQ15" s="140">
        <f t="shared" si="21"/>
        <v>0.66</v>
      </c>
      <c r="AR15" s="78">
        <f t="shared" si="22"/>
        <v>1</v>
      </c>
      <c r="AS15" s="157">
        <f t="shared" si="23"/>
        <v>0.5</v>
      </c>
      <c r="AT15" s="133">
        <f t="shared" si="24"/>
        <v>1</v>
      </c>
      <c r="AU15" s="98">
        <f t="shared" si="3"/>
        <v>4</v>
      </c>
      <c r="AV15" s="112" t="str">
        <f t="shared" si="25"/>
        <v>low</v>
      </c>
    </row>
    <row r="16" spans="1:48">
      <c r="A16" s="183"/>
      <c r="B16" s="173"/>
      <c r="C16" s="102" t="s">
        <v>32</v>
      </c>
      <c r="D16" s="41">
        <v>5</v>
      </c>
      <c r="E16" s="113" t="s">
        <v>140</v>
      </c>
      <c r="F16" s="41">
        <v>1</v>
      </c>
      <c r="G16" s="14">
        <v>1629</v>
      </c>
      <c r="H16" s="39">
        <v>362</v>
      </c>
      <c r="I16" s="15">
        <v>40</v>
      </c>
      <c r="J16" s="14">
        <v>207</v>
      </c>
      <c r="K16" s="27">
        <f t="shared" si="0"/>
        <v>0.1270718232044199</v>
      </c>
      <c r="L16" s="59">
        <f t="shared" si="1"/>
        <v>3</v>
      </c>
      <c r="M16" s="74">
        <v>34</v>
      </c>
      <c r="N16" s="27">
        <f t="shared" si="26"/>
        <v>0.85</v>
      </c>
      <c r="O16" s="66">
        <f t="shared" si="4"/>
        <v>4</v>
      </c>
      <c r="P16" s="75">
        <v>11</v>
      </c>
      <c r="Q16" s="27">
        <f t="shared" si="5"/>
        <v>0.27500000000000002</v>
      </c>
      <c r="R16" s="66">
        <f t="shared" si="6"/>
        <v>4</v>
      </c>
      <c r="S16" s="96">
        <v>105</v>
      </c>
      <c r="T16" s="76">
        <f t="shared" si="7"/>
        <v>0.50724637681159424</v>
      </c>
      <c r="U16" s="66">
        <f t="shared" si="8"/>
        <v>4</v>
      </c>
      <c r="V16" s="96">
        <v>20</v>
      </c>
      <c r="W16" s="76">
        <f t="shared" si="9"/>
        <v>9.6618357487922704E-2</v>
      </c>
      <c r="X16" s="66">
        <f t="shared" si="10"/>
        <v>2</v>
      </c>
      <c r="Y16" s="75">
        <v>15</v>
      </c>
      <c r="Z16" s="27">
        <f t="shared" si="11"/>
        <v>0.375</v>
      </c>
      <c r="AA16" s="66">
        <f t="shared" si="12"/>
        <v>4</v>
      </c>
      <c r="AB16" s="96">
        <v>10</v>
      </c>
      <c r="AC16" s="76">
        <f t="shared" si="2"/>
        <v>4.8309178743961352E-2</v>
      </c>
      <c r="AD16" s="66">
        <f t="shared" si="13"/>
        <v>1</v>
      </c>
      <c r="AE16" s="131">
        <f t="shared" si="14"/>
        <v>4</v>
      </c>
      <c r="AF16" s="76">
        <v>4.8309178743961352E-2</v>
      </c>
      <c r="AG16" s="132">
        <f t="shared" si="15"/>
        <v>1</v>
      </c>
      <c r="AH16" s="87">
        <v>0.03</v>
      </c>
      <c r="AI16" s="132">
        <f t="shared" si="16"/>
        <v>1</v>
      </c>
      <c r="AJ16" s="87">
        <v>0.5</v>
      </c>
      <c r="AK16" s="132">
        <f t="shared" si="17"/>
        <v>4</v>
      </c>
      <c r="AL16" s="87">
        <v>0.24</v>
      </c>
      <c r="AM16" s="132">
        <f t="shared" si="18"/>
        <v>4</v>
      </c>
      <c r="AN16" s="86" t="s">
        <v>127</v>
      </c>
      <c r="AO16" s="132">
        <f t="shared" si="19"/>
        <v>3</v>
      </c>
      <c r="AP16" s="137">
        <f t="shared" si="20"/>
        <v>2</v>
      </c>
      <c r="AQ16" s="140">
        <f t="shared" si="21"/>
        <v>3</v>
      </c>
      <c r="AR16" s="78">
        <f t="shared" si="22"/>
        <v>2</v>
      </c>
      <c r="AS16" s="157">
        <f t="shared" si="23"/>
        <v>0.75</v>
      </c>
      <c r="AT16" s="133">
        <f t="shared" si="24"/>
        <v>3</v>
      </c>
      <c r="AU16" s="98">
        <f t="shared" si="3"/>
        <v>15</v>
      </c>
      <c r="AV16" s="112" t="str">
        <f t="shared" si="25"/>
        <v>high</v>
      </c>
    </row>
    <row r="17" spans="1:48">
      <c r="A17" s="171">
        <v>4</v>
      </c>
      <c r="B17" s="183" t="s">
        <v>36</v>
      </c>
      <c r="C17" s="102" t="s">
        <v>34</v>
      </c>
      <c r="D17" s="41">
        <v>3</v>
      </c>
      <c r="E17" s="113" t="s">
        <v>138</v>
      </c>
      <c r="F17" s="41">
        <v>0.33</v>
      </c>
      <c r="G17" s="14">
        <v>2562</v>
      </c>
      <c r="H17" s="39">
        <v>569.33333333333337</v>
      </c>
      <c r="I17" s="15">
        <v>44</v>
      </c>
      <c r="J17" s="14">
        <v>114</v>
      </c>
      <c r="K17" s="27">
        <f t="shared" si="0"/>
        <v>4.449648711943794E-2</v>
      </c>
      <c r="L17" s="59">
        <f t="shared" si="1"/>
        <v>1</v>
      </c>
      <c r="M17" s="74">
        <v>4</v>
      </c>
      <c r="N17" s="27">
        <f t="shared" si="26"/>
        <v>9.0909090909090912E-2</v>
      </c>
      <c r="O17" s="66">
        <f t="shared" si="4"/>
        <v>2</v>
      </c>
      <c r="P17" s="75">
        <v>12</v>
      </c>
      <c r="Q17" s="27">
        <f t="shared" si="5"/>
        <v>0.27272727272727271</v>
      </c>
      <c r="R17" s="66">
        <f t="shared" si="6"/>
        <v>4</v>
      </c>
      <c r="S17" s="96">
        <v>20</v>
      </c>
      <c r="T17" s="76">
        <f t="shared" si="7"/>
        <v>0.17543859649122806</v>
      </c>
      <c r="U17" s="66">
        <f t="shared" si="8"/>
        <v>3</v>
      </c>
      <c r="V17" s="96">
        <v>1</v>
      </c>
      <c r="W17" s="76">
        <f t="shared" si="9"/>
        <v>8.771929824561403E-3</v>
      </c>
      <c r="X17" s="66">
        <f t="shared" si="10"/>
        <v>1</v>
      </c>
      <c r="Y17" s="75">
        <v>12</v>
      </c>
      <c r="Z17" s="27">
        <f t="shared" si="11"/>
        <v>0.27272727272727271</v>
      </c>
      <c r="AA17" s="66">
        <f t="shared" si="12"/>
        <v>4</v>
      </c>
      <c r="AB17" s="96">
        <v>1</v>
      </c>
      <c r="AC17" s="76">
        <f t="shared" si="2"/>
        <v>8.771929824561403E-3</v>
      </c>
      <c r="AD17" s="66">
        <f t="shared" si="13"/>
        <v>1</v>
      </c>
      <c r="AE17" s="131">
        <f t="shared" si="14"/>
        <v>3</v>
      </c>
      <c r="AF17" s="76">
        <v>8.771929824561403E-3</v>
      </c>
      <c r="AG17" s="132">
        <f t="shared" si="15"/>
        <v>1</v>
      </c>
      <c r="AH17" s="87">
        <v>0.25</v>
      </c>
      <c r="AI17" s="132">
        <f t="shared" si="16"/>
        <v>4</v>
      </c>
      <c r="AJ17" s="87">
        <v>0.48</v>
      </c>
      <c r="AK17" s="132">
        <f t="shared" si="17"/>
        <v>4</v>
      </c>
      <c r="AL17" s="87">
        <v>0.24</v>
      </c>
      <c r="AM17" s="132">
        <f t="shared" si="18"/>
        <v>4</v>
      </c>
      <c r="AN17" s="86" t="s">
        <v>123</v>
      </c>
      <c r="AO17" s="132">
        <f t="shared" si="19"/>
        <v>1</v>
      </c>
      <c r="AP17" s="137">
        <f t="shared" si="20"/>
        <v>2</v>
      </c>
      <c r="AQ17" s="140">
        <f t="shared" si="21"/>
        <v>0.33</v>
      </c>
      <c r="AR17" s="78">
        <f t="shared" si="22"/>
        <v>1.5</v>
      </c>
      <c r="AS17" s="157">
        <f t="shared" si="23"/>
        <v>0.75</v>
      </c>
      <c r="AT17" s="133">
        <f t="shared" si="24"/>
        <v>1</v>
      </c>
      <c r="AU17" s="98">
        <f t="shared" si="3"/>
        <v>3</v>
      </c>
      <c r="AV17" s="112" t="str">
        <f t="shared" si="25"/>
        <v>low</v>
      </c>
    </row>
    <row r="18" spans="1:48">
      <c r="A18" s="172"/>
      <c r="B18" s="183"/>
      <c r="C18" s="102" t="s">
        <v>31</v>
      </c>
      <c r="D18" s="41">
        <v>4</v>
      </c>
      <c r="E18" s="113" t="s">
        <v>139</v>
      </c>
      <c r="F18" s="41">
        <v>0.66</v>
      </c>
      <c r="G18" s="14">
        <v>2562</v>
      </c>
      <c r="H18" s="39">
        <v>569.33333333333337</v>
      </c>
      <c r="I18" s="15">
        <v>41</v>
      </c>
      <c r="J18" s="14">
        <v>212</v>
      </c>
      <c r="K18" s="27">
        <f t="shared" si="0"/>
        <v>8.2747853239656513E-2</v>
      </c>
      <c r="L18" s="59">
        <f t="shared" si="1"/>
        <v>2</v>
      </c>
      <c r="M18" s="74">
        <v>25</v>
      </c>
      <c r="N18" s="27">
        <f t="shared" si="26"/>
        <v>0.6097560975609756</v>
      </c>
      <c r="O18" s="66">
        <f t="shared" si="4"/>
        <v>4</v>
      </c>
      <c r="P18" s="75">
        <v>10</v>
      </c>
      <c r="Q18" s="27">
        <f t="shared" si="5"/>
        <v>0.24390243902439024</v>
      </c>
      <c r="R18" s="66">
        <f t="shared" si="6"/>
        <v>4</v>
      </c>
      <c r="S18" s="96">
        <v>100</v>
      </c>
      <c r="T18" s="76">
        <f t="shared" si="7"/>
        <v>0.47169811320754718</v>
      </c>
      <c r="U18" s="66">
        <f t="shared" si="8"/>
        <v>4</v>
      </c>
      <c r="V18" s="96">
        <v>25</v>
      </c>
      <c r="W18" s="76">
        <f t="shared" si="9"/>
        <v>0.11792452830188679</v>
      </c>
      <c r="X18" s="66">
        <f t="shared" si="10"/>
        <v>3</v>
      </c>
      <c r="Y18" s="75">
        <v>13</v>
      </c>
      <c r="Z18" s="27">
        <f t="shared" si="11"/>
        <v>0.31707317073170732</v>
      </c>
      <c r="AA18" s="66">
        <f t="shared" si="12"/>
        <v>4</v>
      </c>
      <c r="AB18" s="96">
        <v>18</v>
      </c>
      <c r="AC18" s="76">
        <f t="shared" si="2"/>
        <v>8.4905660377358486E-2</v>
      </c>
      <c r="AD18" s="66">
        <f t="shared" si="13"/>
        <v>2</v>
      </c>
      <c r="AE18" s="131">
        <f t="shared" si="14"/>
        <v>4</v>
      </c>
      <c r="AF18" s="76">
        <v>8.4905660377358486E-2</v>
      </c>
      <c r="AG18" s="132">
        <f t="shared" si="15"/>
        <v>2</v>
      </c>
      <c r="AH18" s="87">
        <v>0.04</v>
      </c>
      <c r="AI18" s="132">
        <f t="shared" si="16"/>
        <v>1</v>
      </c>
      <c r="AJ18" s="87">
        <v>0.54</v>
      </c>
      <c r="AK18" s="132">
        <f t="shared" si="17"/>
        <v>4</v>
      </c>
      <c r="AL18" s="87">
        <v>0.25</v>
      </c>
      <c r="AM18" s="132">
        <f t="shared" si="18"/>
        <v>4</v>
      </c>
      <c r="AN18" s="86" t="s">
        <v>123</v>
      </c>
      <c r="AO18" s="132">
        <f t="shared" si="19"/>
        <v>1</v>
      </c>
      <c r="AP18" s="137">
        <f t="shared" si="20"/>
        <v>2</v>
      </c>
      <c r="AQ18" s="140">
        <f t="shared" si="21"/>
        <v>1.32</v>
      </c>
      <c r="AR18" s="78">
        <f t="shared" si="22"/>
        <v>2</v>
      </c>
      <c r="AS18" s="157">
        <f t="shared" si="23"/>
        <v>0.75</v>
      </c>
      <c r="AT18" s="133">
        <f t="shared" si="24"/>
        <v>1</v>
      </c>
      <c r="AU18" s="98">
        <f t="shared" si="3"/>
        <v>4</v>
      </c>
      <c r="AV18" s="112" t="str">
        <f t="shared" si="25"/>
        <v>low</v>
      </c>
    </row>
    <row r="19" spans="1:48">
      <c r="A19" s="173"/>
      <c r="B19" s="183"/>
      <c r="C19" s="102" t="s">
        <v>32</v>
      </c>
      <c r="D19" s="41">
        <v>5</v>
      </c>
      <c r="E19" s="113" t="s">
        <v>140</v>
      </c>
      <c r="F19" s="41">
        <v>1</v>
      </c>
      <c r="G19" s="14">
        <v>2562</v>
      </c>
      <c r="H19" s="39">
        <v>569.33333333333337</v>
      </c>
      <c r="I19" s="15">
        <v>63</v>
      </c>
      <c r="J19" s="14">
        <v>312</v>
      </c>
      <c r="K19" s="27">
        <f t="shared" si="0"/>
        <v>0.12177985948477751</v>
      </c>
      <c r="L19" s="59">
        <f t="shared" si="1"/>
        <v>3</v>
      </c>
      <c r="M19" s="74">
        <v>5</v>
      </c>
      <c r="N19" s="27">
        <f t="shared" si="26"/>
        <v>7.9365079365079361E-2</v>
      </c>
      <c r="O19" s="66">
        <f t="shared" si="4"/>
        <v>2</v>
      </c>
      <c r="P19" s="75">
        <v>15</v>
      </c>
      <c r="Q19" s="27">
        <f t="shared" si="5"/>
        <v>0.23809523809523808</v>
      </c>
      <c r="R19" s="66">
        <f t="shared" si="6"/>
        <v>4</v>
      </c>
      <c r="S19" s="96">
        <v>150</v>
      </c>
      <c r="T19" s="76">
        <f t="shared" si="7"/>
        <v>0.48076923076923078</v>
      </c>
      <c r="U19" s="66">
        <f t="shared" si="8"/>
        <v>4</v>
      </c>
      <c r="V19" s="96">
        <v>28</v>
      </c>
      <c r="W19" s="76">
        <f t="shared" si="9"/>
        <v>8.9743589743589744E-2</v>
      </c>
      <c r="X19" s="66">
        <f t="shared" si="10"/>
        <v>2</v>
      </c>
      <c r="Y19" s="75">
        <v>18</v>
      </c>
      <c r="Z19" s="27">
        <f t="shared" si="11"/>
        <v>0.2857142857142857</v>
      </c>
      <c r="AA19" s="66">
        <f t="shared" si="12"/>
        <v>4</v>
      </c>
      <c r="AB19" s="96">
        <v>11</v>
      </c>
      <c r="AC19" s="76">
        <f t="shared" si="2"/>
        <v>3.5256410256410256E-2</v>
      </c>
      <c r="AD19" s="66">
        <f t="shared" si="13"/>
        <v>1</v>
      </c>
      <c r="AE19" s="131">
        <f t="shared" si="14"/>
        <v>3</v>
      </c>
      <c r="AF19" s="76">
        <v>3.5256410256410256E-2</v>
      </c>
      <c r="AG19" s="132">
        <f t="shared" si="15"/>
        <v>1</v>
      </c>
      <c r="AH19" s="87">
        <v>0.05</v>
      </c>
      <c r="AI19" s="132">
        <f t="shared" si="16"/>
        <v>1</v>
      </c>
      <c r="AJ19" s="87">
        <v>0.81</v>
      </c>
      <c r="AK19" s="132">
        <f t="shared" si="17"/>
        <v>4</v>
      </c>
      <c r="AL19" s="87">
        <v>0.2</v>
      </c>
      <c r="AM19" s="132">
        <f t="shared" si="18"/>
        <v>4</v>
      </c>
      <c r="AN19" s="86" t="s">
        <v>123</v>
      </c>
      <c r="AO19" s="132">
        <f t="shared" si="19"/>
        <v>1</v>
      </c>
      <c r="AP19" s="137">
        <f t="shared" si="20"/>
        <v>2</v>
      </c>
      <c r="AQ19" s="140">
        <f t="shared" si="21"/>
        <v>3</v>
      </c>
      <c r="AR19" s="78">
        <f t="shared" si="22"/>
        <v>1.5</v>
      </c>
      <c r="AS19" s="157">
        <f t="shared" si="23"/>
        <v>0.75</v>
      </c>
      <c r="AT19" s="133">
        <f t="shared" si="24"/>
        <v>3</v>
      </c>
      <c r="AU19" s="98">
        <f t="shared" si="3"/>
        <v>15</v>
      </c>
      <c r="AV19" s="112" t="str">
        <f t="shared" si="25"/>
        <v>high</v>
      </c>
    </row>
    <row r="20" spans="1:48">
      <c r="A20" s="171"/>
      <c r="B20" s="171"/>
      <c r="C20" s="102"/>
      <c r="D20" s="60"/>
      <c r="E20" s="114"/>
      <c r="F20" s="41"/>
      <c r="G20" s="88"/>
      <c r="H20" s="88"/>
      <c r="I20" s="88"/>
      <c r="J20" s="88"/>
      <c r="K20" s="37"/>
      <c r="L20" s="63"/>
      <c r="M20" s="88"/>
      <c r="N20" s="37"/>
      <c r="O20" s="67"/>
      <c r="P20" s="88"/>
      <c r="Q20" s="37"/>
      <c r="R20" s="67"/>
      <c r="S20" s="88"/>
      <c r="T20" s="37"/>
      <c r="U20" s="67"/>
      <c r="V20" s="88"/>
      <c r="W20" s="37"/>
      <c r="X20" s="67"/>
      <c r="Y20" s="88"/>
      <c r="Z20" s="37"/>
      <c r="AA20" s="67"/>
      <c r="AB20" s="88"/>
      <c r="AC20" s="37"/>
      <c r="AD20" s="67"/>
      <c r="AE20" s="143"/>
      <c r="AF20" s="37"/>
      <c r="AG20" s="82"/>
      <c r="AH20" s="87"/>
      <c r="AI20" s="82"/>
      <c r="AJ20" s="87"/>
      <c r="AK20" s="82"/>
      <c r="AL20" s="87"/>
      <c r="AM20" s="82"/>
      <c r="AN20" s="48"/>
      <c r="AO20" s="82"/>
      <c r="AP20" s="138"/>
      <c r="AQ20" s="141"/>
      <c r="AR20" s="149"/>
      <c r="AS20" s="136"/>
      <c r="AT20" s="79"/>
      <c r="AU20" s="80"/>
      <c r="AV20" s="14"/>
    </row>
    <row r="21" spans="1:48">
      <c r="A21" s="172"/>
      <c r="B21" s="172"/>
      <c r="C21" s="102"/>
      <c r="D21" s="60"/>
      <c r="E21" s="114"/>
      <c r="F21" s="41"/>
      <c r="G21" s="88"/>
      <c r="H21" s="88"/>
      <c r="I21" s="88"/>
      <c r="J21" s="88"/>
      <c r="K21" s="37"/>
      <c r="L21" s="63"/>
      <c r="M21" s="88"/>
      <c r="N21" s="37"/>
      <c r="O21" s="67"/>
      <c r="P21" s="88"/>
      <c r="Q21" s="37"/>
      <c r="R21" s="67"/>
      <c r="S21" s="88"/>
      <c r="T21" s="37"/>
      <c r="U21" s="67"/>
      <c r="V21" s="88"/>
      <c r="W21" s="37"/>
      <c r="X21" s="67"/>
      <c r="Y21" s="88"/>
      <c r="Z21" s="37"/>
      <c r="AA21" s="67"/>
      <c r="AB21" s="88"/>
      <c r="AC21" s="37"/>
      <c r="AD21" s="67"/>
      <c r="AE21" s="143"/>
      <c r="AF21" s="37"/>
      <c r="AG21" s="82"/>
      <c r="AH21" s="87"/>
      <c r="AI21" s="82"/>
      <c r="AJ21" s="87"/>
      <c r="AK21" s="82"/>
      <c r="AL21" s="87"/>
      <c r="AM21" s="82"/>
      <c r="AN21" s="48"/>
      <c r="AO21" s="82"/>
      <c r="AP21" s="138"/>
      <c r="AQ21" s="141"/>
      <c r="AR21" s="149"/>
      <c r="AS21" s="136"/>
      <c r="AT21" s="79"/>
      <c r="AU21" s="80"/>
      <c r="AV21" s="14"/>
    </row>
    <row r="22" spans="1:48">
      <c r="A22" s="173"/>
      <c r="B22" s="173"/>
      <c r="C22" s="102"/>
      <c r="D22" s="60"/>
      <c r="E22" s="114"/>
      <c r="F22" s="41"/>
      <c r="G22" s="88"/>
      <c r="H22" s="88"/>
      <c r="I22" s="88"/>
      <c r="J22" s="88"/>
      <c r="K22" s="37"/>
      <c r="L22" s="63"/>
      <c r="M22" s="88"/>
      <c r="N22" s="37"/>
      <c r="O22" s="67"/>
      <c r="P22" s="88"/>
      <c r="Q22" s="37"/>
      <c r="R22" s="67"/>
      <c r="S22" s="88"/>
      <c r="T22" s="37"/>
      <c r="U22" s="67"/>
      <c r="V22" s="88"/>
      <c r="W22" s="37"/>
      <c r="X22" s="67"/>
      <c r="Y22" s="88"/>
      <c r="Z22" s="37"/>
      <c r="AA22" s="67"/>
      <c r="AB22" s="88"/>
      <c r="AC22" s="37"/>
      <c r="AD22" s="67"/>
      <c r="AE22" s="143"/>
      <c r="AF22" s="37"/>
      <c r="AG22" s="82"/>
      <c r="AH22" s="87"/>
      <c r="AI22" s="82"/>
      <c r="AJ22" s="87"/>
      <c r="AK22" s="82"/>
      <c r="AL22" s="87"/>
      <c r="AM22" s="82"/>
      <c r="AN22" s="48"/>
      <c r="AO22" s="82"/>
      <c r="AP22" s="138"/>
      <c r="AQ22" s="141"/>
      <c r="AR22" s="149"/>
      <c r="AS22" s="136"/>
      <c r="AT22" s="79"/>
      <c r="AU22" s="80"/>
      <c r="AV22" s="14"/>
    </row>
    <row r="23" spans="1:48">
      <c r="A23" s="167"/>
      <c r="B23" s="167"/>
      <c r="C23" s="102"/>
      <c r="D23" s="60"/>
      <c r="E23" s="114"/>
      <c r="F23" s="41"/>
      <c r="G23" s="88"/>
      <c r="H23" s="88"/>
      <c r="I23" s="88"/>
      <c r="J23" s="88"/>
      <c r="K23" s="37"/>
      <c r="L23" s="63"/>
      <c r="M23" s="88"/>
      <c r="N23" s="37"/>
      <c r="O23" s="67"/>
      <c r="P23" s="88"/>
      <c r="Q23" s="37"/>
      <c r="R23" s="67"/>
      <c r="S23" s="88"/>
      <c r="T23" s="37"/>
      <c r="U23" s="67"/>
      <c r="V23" s="88"/>
      <c r="W23" s="37"/>
      <c r="X23" s="67"/>
      <c r="Y23" s="88"/>
      <c r="Z23" s="37"/>
      <c r="AA23" s="67"/>
      <c r="AB23" s="88"/>
      <c r="AC23" s="37"/>
      <c r="AD23" s="67"/>
      <c r="AE23" s="143"/>
      <c r="AF23" s="37"/>
      <c r="AG23" s="82"/>
      <c r="AH23" s="87"/>
      <c r="AI23" s="82"/>
      <c r="AJ23" s="87"/>
      <c r="AK23" s="82"/>
      <c r="AL23" s="87"/>
      <c r="AM23" s="82"/>
      <c r="AN23" s="48"/>
      <c r="AO23" s="82"/>
      <c r="AP23" s="138"/>
      <c r="AQ23" s="141"/>
      <c r="AR23" s="149"/>
      <c r="AS23" s="136"/>
      <c r="AT23" s="79"/>
      <c r="AU23" s="80"/>
      <c r="AV23" s="14"/>
    </row>
    <row r="24" spans="1:48">
      <c r="A24" s="167"/>
      <c r="B24" s="167"/>
      <c r="C24" s="102"/>
      <c r="D24" s="60"/>
      <c r="E24" s="114"/>
      <c r="F24" s="41"/>
      <c r="G24" s="88"/>
      <c r="H24" s="88"/>
      <c r="I24" s="88"/>
      <c r="J24" s="89"/>
      <c r="K24" s="37"/>
      <c r="L24" s="63"/>
      <c r="M24" s="89"/>
      <c r="N24" s="37"/>
      <c r="O24" s="67"/>
      <c r="P24" s="89"/>
      <c r="Q24" s="37"/>
      <c r="R24" s="67"/>
      <c r="S24" s="89"/>
      <c r="T24" s="37"/>
      <c r="U24" s="67"/>
      <c r="V24" s="89"/>
      <c r="W24" s="37"/>
      <c r="X24" s="67"/>
      <c r="Y24" s="89"/>
      <c r="Z24" s="37"/>
      <c r="AA24" s="67"/>
      <c r="AB24" s="89"/>
      <c r="AC24" s="37"/>
      <c r="AD24" s="67"/>
      <c r="AE24" s="143"/>
      <c r="AF24" s="37"/>
      <c r="AG24" s="82"/>
      <c r="AH24" s="87"/>
      <c r="AI24" s="82"/>
      <c r="AJ24" s="87"/>
      <c r="AK24" s="82"/>
      <c r="AL24" s="87"/>
      <c r="AM24" s="82"/>
      <c r="AN24" s="48"/>
      <c r="AO24" s="82"/>
      <c r="AP24" s="138"/>
      <c r="AQ24" s="141"/>
      <c r="AR24" s="149"/>
      <c r="AS24" s="136"/>
      <c r="AT24" s="79"/>
      <c r="AU24" s="80"/>
      <c r="AV24" s="14"/>
    </row>
    <row r="25" spans="1:48">
      <c r="A25" s="167"/>
      <c r="B25" s="167"/>
      <c r="C25" s="102"/>
      <c r="D25" s="60"/>
      <c r="E25" s="114"/>
      <c r="F25" s="41"/>
      <c r="G25" s="88"/>
      <c r="H25" s="88"/>
      <c r="I25" s="88"/>
      <c r="J25" s="88"/>
      <c r="K25" s="37"/>
      <c r="L25" s="63"/>
      <c r="M25" s="88"/>
      <c r="N25" s="37"/>
      <c r="O25" s="67"/>
      <c r="P25" s="88"/>
      <c r="Q25" s="37"/>
      <c r="R25" s="67"/>
      <c r="S25" s="88"/>
      <c r="T25" s="37"/>
      <c r="U25" s="67"/>
      <c r="V25" s="88"/>
      <c r="W25" s="37"/>
      <c r="X25" s="67"/>
      <c r="Y25" s="88"/>
      <c r="Z25" s="37"/>
      <c r="AA25" s="67"/>
      <c r="AB25" s="88"/>
      <c r="AC25" s="37"/>
      <c r="AD25" s="67"/>
      <c r="AE25" s="143"/>
      <c r="AF25" s="37"/>
      <c r="AG25" s="82"/>
      <c r="AH25" s="87"/>
      <c r="AI25" s="82"/>
      <c r="AJ25" s="87"/>
      <c r="AK25" s="82"/>
      <c r="AL25" s="87"/>
      <c r="AM25" s="82"/>
      <c r="AN25" s="48"/>
      <c r="AO25" s="82"/>
      <c r="AP25" s="138"/>
      <c r="AQ25" s="141"/>
      <c r="AR25" s="149"/>
      <c r="AS25" s="136"/>
      <c r="AT25" s="79"/>
      <c r="AU25" s="80"/>
      <c r="AV25" s="14"/>
    </row>
    <row r="26" spans="1:48">
      <c r="A26" s="167"/>
      <c r="B26" s="167"/>
      <c r="C26" s="102"/>
      <c r="D26" s="60"/>
      <c r="E26" s="114"/>
      <c r="F26" s="41"/>
      <c r="G26" s="88"/>
      <c r="H26" s="88"/>
      <c r="I26" s="88"/>
      <c r="J26" s="88"/>
      <c r="K26" s="37"/>
      <c r="L26" s="63"/>
      <c r="M26" s="88"/>
      <c r="N26" s="37"/>
      <c r="O26" s="67"/>
      <c r="P26" s="88"/>
      <c r="Q26" s="37"/>
      <c r="R26" s="67"/>
      <c r="S26" s="88"/>
      <c r="T26" s="37"/>
      <c r="U26" s="67"/>
      <c r="V26" s="88"/>
      <c r="W26" s="37"/>
      <c r="X26" s="67"/>
      <c r="Y26" s="88"/>
      <c r="Z26" s="37"/>
      <c r="AA26" s="67"/>
      <c r="AB26" s="88"/>
      <c r="AC26" s="37"/>
      <c r="AD26" s="67"/>
      <c r="AE26" s="143"/>
      <c r="AF26" s="37"/>
      <c r="AG26" s="82"/>
      <c r="AH26" s="87"/>
      <c r="AI26" s="82"/>
      <c r="AJ26" s="87"/>
      <c r="AK26" s="82"/>
      <c r="AL26" s="87"/>
      <c r="AM26" s="82"/>
      <c r="AN26" s="48"/>
      <c r="AO26" s="82"/>
      <c r="AP26" s="138"/>
      <c r="AQ26" s="141"/>
      <c r="AR26" s="149"/>
      <c r="AS26" s="136"/>
      <c r="AT26" s="79"/>
      <c r="AU26" s="80"/>
      <c r="AV26" s="14"/>
    </row>
    <row r="27" spans="1:48">
      <c r="A27" s="167"/>
      <c r="B27" s="167"/>
      <c r="C27" s="102"/>
      <c r="D27" s="60"/>
      <c r="E27" s="114"/>
      <c r="F27" s="41"/>
      <c r="G27" s="88"/>
      <c r="H27" s="88"/>
      <c r="I27" s="88"/>
      <c r="J27" s="88"/>
      <c r="K27" s="37"/>
      <c r="L27" s="63"/>
      <c r="M27" s="88"/>
      <c r="N27" s="37"/>
      <c r="O27" s="67"/>
      <c r="P27" s="88"/>
      <c r="Q27" s="37"/>
      <c r="R27" s="67"/>
      <c r="S27" s="88"/>
      <c r="T27" s="37"/>
      <c r="U27" s="67"/>
      <c r="V27" s="88"/>
      <c r="W27" s="37"/>
      <c r="X27" s="67"/>
      <c r="Y27" s="88"/>
      <c r="Z27" s="37"/>
      <c r="AA27" s="67"/>
      <c r="AB27" s="88"/>
      <c r="AC27" s="37"/>
      <c r="AD27" s="67"/>
      <c r="AE27" s="143"/>
      <c r="AF27" s="37"/>
      <c r="AG27" s="82"/>
      <c r="AH27" s="87"/>
      <c r="AI27" s="82"/>
      <c r="AJ27" s="87"/>
      <c r="AK27" s="82"/>
      <c r="AL27" s="87"/>
      <c r="AM27" s="82"/>
      <c r="AN27" s="48"/>
      <c r="AO27" s="82"/>
      <c r="AP27" s="138"/>
      <c r="AQ27" s="141"/>
      <c r="AR27" s="149"/>
      <c r="AS27" s="136"/>
      <c r="AT27" s="79"/>
      <c r="AU27" s="80"/>
      <c r="AV27" s="14"/>
    </row>
    <row r="28" spans="1:48">
      <c r="A28" s="167"/>
      <c r="B28" s="167"/>
      <c r="C28" s="102"/>
      <c r="D28" s="60"/>
      <c r="E28" s="114"/>
      <c r="F28" s="41"/>
      <c r="G28" s="88"/>
      <c r="H28" s="88"/>
      <c r="I28" s="88"/>
      <c r="J28" s="88"/>
      <c r="K28" s="37"/>
      <c r="L28" s="63"/>
      <c r="M28" s="88"/>
      <c r="N28" s="37"/>
      <c r="O28" s="67"/>
      <c r="P28" s="88"/>
      <c r="Q28" s="37"/>
      <c r="R28" s="67"/>
      <c r="S28" s="88"/>
      <c r="T28" s="37"/>
      <c r="U28" s="67"/>
      <c r="V28" s="88"/>
      <c r="W28" s="37"/>
      <c r="X28" s="67"/>
      <c r="Y28" s="88"/>
      <c r="Z28" s="37"/>
      <c r="AA28" s="67"/>
      <c r="AB28" s="88"/>
      <c r="AC28" s="37"/>
      <c r="AD28" s="67"/>
      <c r="AE28" s="143"/>
      <c r="AF28" s="37"/>
      <c r="AG28" s="82"/>
      <c r="AH28" s="87"/>
      <c r="AI28" s="82"/>
      <c r="AJ28" s="87"/>
      <c r="AK28" s="82"/>
      <c r="AL28" s="87"/>
      <c r="AM28" s="82"/>
      <c r="AN28" s="48"/>
      <c r="AO28" s="82"/>
      <c r="AP28" s="138"/>
      <c r="AQ28" s="141"/>
      <c r="AR28" s="149"/>
      <c r="AS28" s="136"/>
      <c r="AT28" s="79"/>
      <c r="AU28" s="80"/>
      <c r="AV28" s="14"/>
    </row>
    <row r="29" spans="1:48">
      <c r="A29" s="167"/>
      <c r="B29" s="167"/>
      <c r="C29" s="102"/>
      <c r="D29" s="61"/>
      <c r="E29" s="115"/>
      <c r="F29" s="41"/>
      <c r="G29" s="90"/>
      <c r="H29" s="90"/>
      <c r="I29" s="91"/>
      <c r="J29" s="90"/>
      <c r="K29" s="37"/>
      <c r="L29" s="64"/>
      <c r="M29" s="90"/>
      <c r="N29" s="37"/>
      <c r="O29" s="68"/>
      <c r="P29" s="90"/>
      <c r="Q29" s="37"/>
      <c r="R29" s="68"/>
      <c r="S29" s="90"/>
      <c r="T29" s="37"/>
      <c r="U29" s="72"/>
      <c r="V29" s="90"/>
      <c r="W29" s="37"/>
      <c r="X29" s="72"/>
      <c r="Y29" s="90"/>
      <c r="Z29" s="37"/>
      <c r="AA29" s="72"/>
      <c r="AB29" s="90"/>
      <c r="AC29" s="37"/>
      <c r="AD29" s="72"/>
      <c r="AE29" s="144"/>
      <c r="AF29" s="37"/>
      <c r="AG29" s="82"/>
      <c r="AH29" s="87"/>
      <c r="AI29" s="82"/>
      <c r="AJ29" s="87"/>
      <c r="AK29" s="82"/>
      <c r="AL29" s="87"/>
      <c r="AM29" s="82"/>
      <c r="AN29" s="48"/>
      <c r="AO29" s="82"/>
      <c r="AP29" s="138"/>
      <c r="AQ29" s="141"/>
      <c r="AR29" s="149"/>
      <c r="AS29" s="136"/>
      <c r="AT29" s="79"/>
      <c r="AU29" s="80"/>
      <c r="AV29" s="14"/>
    </row>
    <row r="30" spans="1:48">
      <c r="A30" s="167"/>
      <c r="B30" s="167"/>
      <c r="C30" s="102"/>
      <c r="D30" s="61"/>
      <c r="E30" s="115"/>
      <c r="F30" s="41"/>
      <c r="G30" s="90"/>
      <c r="H30" s="90"/>
      <c r="I30" s="91"/>
      <c r="J30" s="90"/>
      <c r="K30" s="37"/>
      <c r="L30" s="64"/>
      <c r="M30" s="90"/>
      <c r="N30" s="37"/>
      <c r="O30" s="68"/>
      <c r="P30" s="90"/>
      <c r="Q30" s="37"/>
      <c r="R30" s="68"/>
      <c r="S30" s="90"/>
      <c r="T30" s="37"/>
      <c r="U30" s="72"/>
      <c r="V30" s="90"/>
      <c r="W30" s="37"/>
      <c r="X30" s="72"/>
      <c r="Y30" s="90"/>
      <c r="Z30" s="37"/>
      <c r="AA30" s="72"/>
      <c r="AB30" s="90"/>
      <c r="AC30" s="37"/>
      <c r="AD30" s="72"/>
      <c r="AE30" s="144"/>
      <c r="AF30" s="37"/>
      <c r="AG30" s="82"/>
      <c r="AH30" s="87"/>
      <c r="AI30" s="82"/>
      <c r="AJ30" s="87"/>
      <c r="AK30" s="82"/>
      <c r="AL30" s="87"/>
      <c r="AM30" s="82"/>
      <c r="AN30" s="48"/>
      <c r="AO30" s="82"/>
      <c r="AP30" s="138"/>
      <c r="AQ30" s="141"/>
      <c r="AR30" s="149"/>
      <c r="AS30" s="136"/>
      <c r="AT30" s="79"/>
      <c r="AU30" s="80"/>
      <c r="AV30" s="14"/>
    </row>
    <row r="31" spans="1:48">
      <c r="A31" s="167"/>
      <c r="B31" s="167"/>
      <c r="C31" s="102"/>
      <c r="D31" s="61"/>
      <c r="E31" s="115"/>
      <c r="F31" s="41"/>
      <c r="G31" s="90"/>
      <c r="H31" s="90"/>
      <c r="I31" s="91"/>
      <c r="J31" s="90"/>
      <c r="K31" s="37"/>
      <c r="L31" s="64"/>
      <c r="M31" s="90"/>
      <c r="N31" s="37"/>
      <c r="O31" s="68"/>
      <c r="P31" s="90"/>
      <c r="Q31" s="37"/>
      <c r="R31" s="72"/>
      <c r="S31" s="90"/>
      <c r="T31" s="37"/>
      <c r="U31" s="66"/>
      <c r="V31" s="90"/>
      <c r="W31" s="37"/>
      <c r="X31" s="66"/>
      <c r="Y31" s="90"/>
      <c r="Z31" s="37"/>
      <c r="AA31" s="66"/>
      <c r="AB31" s="90"/>
      <c r="AC31" s="37"/>
      <c r="AD31" s="66"/>
      <c r="AE31" s="131"/>
      <c r="AF31" s="37"/>
      <c r="AG31" s="82"/>
      <c r="AH31" s="87"/>
      <c r="AI31" s="82"/>
      <c r="AJ31" s="87"/>
      <c r="AK31" s="82"/>
      <c r="AL31" s="87"/>
      <c r="AM31" s="82"/>
      <c r="AN31" s="48"/>
      <c r="AO31" s="82"/>
      <c r="AP31" s="138"/>
      <c r="AQ31" s="141"/>
      <c r="AR31" s="149"/>
      <c r="AS31" s="136"/>
      <c r="AT31" s="79"/>
      <c r="AU31" s="80"/>
      <c r="AV31" s="14"/>
    </row>
    <row r="32" spans="1:48">
      <c r="A32" s="167"/>
      <c r="B32" s="167"/>
      <c r="C32" s="102"/>
      <c r="D32" s="61"/>
      <c r="E32" s="115"/>
      <c r="F32" s="41"/>
      <c r="G32" s="90"/>
      <c r="H32" s="90"/>
      <c r="I32" s="91"/>
      <c r="J32" s="90"/>
      <c r="K32" s="37"/>
      <c r="L32" s="64"/>
      <c r="M32" s="90"/>
      <c r="N32" s="37"/>
      <c r="O32" s="68"/>
      <c r="P32" s="90"/>
      <c r="Q32" s="37"/>
      <c r="R32" s="68"/>
      <c r="S32" s="90"/>
      <c r="T32" s="37"/>
      <c r="U32" s="68"/>
      <c r="V32" s="90"/>
      <c r="W32" s="37"/>
      <c r="X32" s="68"/>
      <c r="Y32" s="90"/>
      <c r="Z32" s="37"/>
      <c r="AA32" s="68"/>
      <c r="AB32" s="90"/>
      <c r="AC32" s="37"/>
      <c r="AD32" s="68"/>
      <c r="AE32" s="145"/>
      <c r="AF32" s="37"/>
      <c r="AG32" s="82"/>
      <c r="AH32" s="87"/>
      <c r="AI32" s="82"/>
      <c r="AJ32" s="87"/>
      <c r="AK32" s="82"/>
      <c r="AL32" s="87"/>
      <c r="AM32" s="82"/>
      <c r="AN32" s="48"/>
      <c r="AO32" s="82"/>
      <c r="AP32" s="138"/>
      <c r="AQ32" s="141"/>
      <c r="AR32" s="149"/>
      <c r="AS32" s="136"/>
      <c r="AT32" s="79"/>
      <c r="AU32" s="80"/>
      <c r="AV32" s="14"/>
    </row>
    <row r="33" spans="1:48">
      <c r="A33" s="167"/>
      <c r="B33" s="167"/>
      <c r="C33" s="102"/>
      <c r="D33" s="60"/>
      <c r="E33" s="114"/>
      <c r="F33" s="41"/>
      <c r="G33" s="90"/>
      <c r="H33" s="90"/>
      <c r="I33" s="92"/>
      <c r="J33" s="93"/>
      <c r="K33" s="37"/>
      <c r="L33" s="64"/>
      <c r="M33" s="93"/>
      <c r="N33" s="37"/>
      <c r="O33" s="68"/>
      <c r="P33" s="93"/>
      <c r="Q33" s="37"/>
      <c r="R33" s="68"/>
      <c r="S33" s="93"/>
      <c r="T33" s="37"/>
      <c r="U33" s="69"/>
      <c r="V33" s="93"/>
      <c r="W33" s="37"/>
      <c r="X33" s="69"/>
      <c r="Y33" s="93"/>
      <c r="Z33" s="37"/>
      <c r="AA33" s="69"/>
      <c r="AB33" s="93"/>
      <c r="AC33" s="37"/>
      <c r="AD33" s="69"/>
      <c r="AE33" s="146"/>
      <c r="AF33" s="37"/>
      <c r="AG33" s="82"/>
      <c r="AH33" s="87"/>
      <c r="AI33" s="82"/>
      <c r="AJ33" s="87"/>
      <c r="AK33" s="82"/>
      <c r="AL33" s="87"/>
      <c r="AM33" s="82"/>
      <c r="AN33" s="48"/>
      <c r="AO33" s="82"/>
      <c r="AP33" s="138"/>
      <c r="AQ33" s="141"/>
      <c r="AR33" s="149"/>
      <c r="AS33" s="136"/>
      <c r="AT33" s="79"/>
      <c r="AU33" s="80"/>
      <c r="AV33" s="14"/>
    </row>
    <row r="34" spans="1:48">
      <c r="A34" s="167"/>
      <c r="B34" s="167"/>
      <c r="C34" s="102"/>
      <c r="D34" s="60"/>
      <c r="E34" s="114"/>
      <c r="F34" s="41"/>
      <c r="G34" s="90"/>
      <c r="H34" s="90"/>
      <c r="I34" s="92"/>
      <c r="J34" s="93"/>
      <c r="K34" s="37"/>
      <c r="L34" s="64"/>
      <c r="M34" s="93"/>
      <c r="N34" s="37"/>
      <c r="O34" s="68"/>
      <c r="P34" s="93"/>
      <c r="Q34" s="37"/>
      <c r="R34" s="68"/>
      <c r="S34" s="93"/>
      <c r="T34" s="37"/>
      <c r="U34" s="69"/>
      <c r="V34" s="93"/>
      <c r="W34" s="37"/>
      <c r="X34" s="69"/>
      <c r="Y34" s="93"/>
      <c r="Z34" s="37"/>
      <c r="AA34" s="69"/>
      <c r="AB34" s="93"/>
      <c r="AC34" s="37"/>
      <c r="AD34" s="69"/>
      <c r="AE34" s="146"/>
      <c r="AF34" s="37"/>
      <c r="AG34" s="82"/>
      <c r="AH34" s="87"/>
      <c r="AI34" s="82"/>
      <c r="AJ34" s="87"/>
      <c r="AK34" s="82"/>
      <c r="AL34" s="87"/>
      <c r="AM34" s="82"/>
      <c r="AN34" s="48"/>
      <c r="AO34" s="82"/>
      <c r="AP34" s="138"/>
      <c r="AQ34" s="141"/>
      <c r="AR34" s="149"/>
      <c r="AS34" s="136"/>
      <c r="AT34" s="79"/>
      <c r="AU34" s="80"/>
      <c r="AV34" s="14"/>
    </row>
    <row r="35" spans="1:48">
      <c r="A35" s="167"/>
      <c r="B35" s="167"/>
      <c r="C35" s="102"/>
      <c r="D35" s="60"/>
      <c r="E35" s="114"/>
      <c r="F35" s="41"/>
      <c r="G35" s="93"/>
      <c r="H35" s="93"/>
      <c r="I35" s="92"/>
      <c r="J35" s="93"/>
      <c r="K35" s="37"/>
      <c r="L35" s="64"/>
      <c r="M35" s="93"/>
      <c r="N35" s="37"/>
      <c r="O35" s="69"/>
      <c r="P35" s="93"/>
      <c r="Q35" s="37"/>
      <c r="R35" s="70"/>
      <c r="S35" s="93"/>
      <c r="T35" s="37"/>
      <c r="U35" s="70"/>
      <c r="V35" s="93"/>
      <c r="W35" s="37"/>
      <c r="X35" s="70"/>
      <c r="Y35" s="93"/>
      <c r="Z35" s="37"/>
      <c r="AA35" s="70"/>
      <c r="AB35" s="93"/>
      <c r="AC35" s="37"/>
      <c r="AD35" s="70"/>
      <c r="AE35" s="147"/>
      <c r="AF35" s="37"/>
      <c r="AG35" s="83"/>
      <c r="AH35" s="87"/>
      <c r="AI35" s="83"/>
      <c r="AJ35" s="87"/>
      <c r="AK35" s="83"/>
      <c r="AL35" s="87"/>
      <c r="AM35" s="83"/>
      <c r="AN35" s="14"/>
      <c r="AO35" s="83"/>
      <c r="AP35" s="139"/>
      <c r="AQ35" s="142"/>
      <c r="AR35" s="150"/>
      <c r="AS35" s="136"/>
      <c r="AT35" s="79"/>
      <c r="AU35" s="80"/>
      <c r="AV35" s="14"/>
    </row>
    <row r="36" spans="1:48">
      <c r="A36" s="167"/>
      <c r="B36" s="167"/>
      <c r="C36" s="102"/>
      <c r="D36" s="60"/>
      <c r="E36" s="114"/>
      <c r="F36" s="41"/>
      <c r="G36" s="93"/>
      <c r="H36" s="93"/>
      <c r="I36" s="92"/>
      <c r="J36" s="93"/>
      <c r="K36" s="37"/>
      <c r="L36" s="64"/>
      <c r="M36" s="93"/>
      <c r="N36" s="37"/>
      <c r="O36" s="70"/>
      <c r="P36" s="93"/>
      <c r="Q36" s="37"/>
      <c r="R36" s="70"/>
      <c r="S36" s="93"/>
      <c r="T36" s="37"/>
      <c r="U36" s="70"/>
      <c r="V36" s="93"/>
      <c r="W36" s="37"/>
      <c r="X36" s="70"/>
      <c r="Y36" s="93"/>
      <c r="Z36" s="37"/>
      <c r="AA36" s="70"/>
      <c r="AB36" s="93"/>
      <c r="AC36" s="37"/>
      <c r="AD36" s="70"/>
      <c r="AE36" s="147"/>
      <c r="AF36" s="37"/>
      <c r="AG36" s="83"/>
      <c r="AH36" s="87"/>
      <c r="AI36" s="83"/>
      <c r="AJ36" s="87"/>
      <c r="AK36" s="83"/>
      <c r="AL36" s="87"/>
      <c r="AM36" s="83"/>
      <c r="AN36" s="14"/>
      <c r="AO36" s="83"/>
      <c r="AP36" s="139"/>
      <c r="AQ36" s="142"/>
      <c r="AR36" s="150"/>
      <c r="AS36" s="136"/>
      <c r="AT36" s="79"/>
      <c r="AU36" s="80"/>
      <c r="AV36" s="14"/>
    </row>
    <row r="37" spans="1:48">
      <c r="A37" s="167"/>
      <c r="B37" s="167"/>
      <c r="C37" s="102"/>
      <c r="D37" s="60"/>
      <c r="E37" s="114"/>
      <c r="F37" s="41"/>
      <c r="G37" s="93"/>
      <c r="H37" s="93"/>
      <c r="I37" s="92"/>
      <c r="J37" s="93"/>
      <c r="K37" s="37"/>
      <c r="L37" s="64"/>
      <c r="M37" s="93"/>
      <c r="N37" s="37"/>
      <c r="O37" s="70"/>
      <c r="P37" s="93"/>
      <c r="Q37" s="37"/>
      <c r="R37" s="70"/>
      <c r="S37" s="93"/>
      <c r="T37" s="37"/>
      <c r="U37" s="69"/>
      <c r="V37" s="93"/>
      <c r="W37" s="37"/>
      <c r="X37" s="69"/>
      <c r="Y37" s="93"/>
      <c r="Z37" s="37"/>
      <c r="AA37" s="69"/>
      <c r="AB37" s="93"/>
      <c r="AC37" s="37"/>
      <c r="AD37" s="69"/>
      <c r="AE37" s="146"/>
      <c r="AF37" s="37"/>
      <c r="AG37" s="83"/>
      <c r="AH37" s="87"/>
      <c r="AI37" s="83"/>
      <c r="AJ37" s="87"/>
      <c r="AK37" s="83"/>
      <c r="AL37" s="87"/>
      <c r="AM37" s="83"/>
      <c r="AN37" s="14"/>
      <c r="AO37" s="83"/>
      <c r="AP37" s="139"/>
      <c r="AQ37" s="142"/>
      <c r="AR37" s="150"/>
      <c r="AS37" s="136"/>
      <c r="AT37" s="79"/>
      <c r="AU37" s="80"/>
      <c r="AV37" s="14"/>
    </row>
    <row r="38" spans="1:48">
      <c r="A38" s="167"/>
      <c r="B38" s="167"/>
      <c r="C38" s="102"/>
      <c r="D38" s="60"/>
      <c r="E38" s="114"/>
      <c r="F38" s="41"/>
      <c r="G38" s="93"/>
      <c r="H38" s="93"/>
      <c r="I38" s="92"/>
      <c r="J38" s="93"/>
      <c r="K38" s="37"/>
      <c r="L38" s="64"/>
      <c r="M38" s="93"/>
      <c r="N38" s="37"/>
      <c r="O38" s="70"/>
      <c r="P38" s="93"/>
      <c r="Q38" s="37"/>
      <c r="R38" s="70"/>
      <c r="S38" s="93"/>
      <c r="T38" s="37"/>
      <c r="U38" s="69"/>
      <c r="V38" s="93"/>
      <c r="W38" s="37"/>
      <c r="X38" s="69"/>
      <c r="Y38" s="93"/>
      <c r="Z38" s="37"/>
      <c r="AA38" s="69"/>
      <c r="AB38" s="93"/>
      <c r="AC38" s="37"/>
      <c r="AD38" s="69"/>
      <c r="AE38" s="146"/>
      <c r="AF38" s="37"/>
      <c r="AG38" s="83"/>
      <c r="AH38" s="87"/>
      <c r="AI38" s="83"/>
      <c r="AJ38" s="87"/>
      <c r="AK38" s="83"/>
      <c r="AL38" s="87"/>
      <c r="AM38" s="83"/>
      <c r="AN38" s="14"/>
      <c r="AO38" s="83"/>
      <c r="AP38" s="139"/>
      <c r="AQ38" s="142"/>
      <c r="AR38" s="150"/>
      <c r="AS38" s="136"/>
      <c r="AT38" s="79"/>
      <c r="AU38" s="80"/>
      <c r="AV38" s="14"/>
    </row>
    <row r="39" spans="1:48">
      <c r="A39" s="167"/>
      <c r="B39" s="167"/>
      <c r="C39" s="102"/>
      <c r="D39" s="60"/>
      <c r="E39" s="114"/>
      <c r="F39" s="41"/>
      <c r="G39" s="93"/>
      <c r="H39" s="93"/>
      <c r="I39" s="92"/>
      <c r="J39" s="93"/>
      <c r="K39" s="37"/>
      <c r="L39" s="64"/>
      <c r="M39" s="93"/>
      <c r="N39" s="37"/>
      <c r="O39" s="70"/>
      <c r="P39" s="93"/>
      <c r="Q39" s="37"/>
      <c r="R39" s="70"/>
      <c r="S39" s="93"/>
      <c r="T39" s="37"/>
      <c r="U39" s="69"/>
      <c r="V39" s="93"/>
      <c r="W39" s="37"/>
      <c r="X39" s="69"/>
      <c r="Y39" s="93"/>
      <c r="Z39" s="37"/>
      <c r="AA39" s="69"/>
      <c r="AB39" s="93"/>
      <c r="AC39" s="37"/>
      <c r="AD39" s="69"/>
      <c r="AE39" s="146"/>
      <c r="AF39" s="37"/>
      <c r="AG39" s="83"/>
      <c r="AH39" s="87"/>
      <c r="AI39" s="83"/>
      <c r="AJ39" s="87"/>
      <c r="AK39" s="83"/>
      <c r="AL39" s="87"/>
      <c r="AM39" s="83"/>
      <c r="AN39" s="14"/>
      <c r="AO39" s="83"/>
      <c r="AP39" s="139"/>
      <c r="AQ39" s="142"/>
      <c r="AR39" s="150"/>
      <c r="AS39" s="136"/>
      <c r="AT39" s="79"/>
      <c r="AU39" s="80"/>
      <c r="AV39" s="14"/>
    </row>
    <row r="40" spans="1:48">
      <c r="A40" s="167"/>
      <c r="B40" s="167"/>
      <c r="C40" s="103"/>
      <c r="D40" s="62"/>
      <c r="E40" s="116"/>
      <c r="F40" s="135"/>
      <c r="G40" s="94"/>
      <c r="H40" s="94"/>
      <c r="I40" s="95"/>
      <c r="J40" s="94"/>
      <c r="K40" s="37"/>
      <c r="L40" s="65"/>
      <c r="M40" s="94"/>
      <c r="N40" s="37"/>
      <c r="O40" s="71"/>
      <c r="P40" s="94"/>
      <c r="Q40" s="37"/>
      <c r="R40" s="73"/>
      <c r="S40" s="94"/>
      <c r="T40" s="37"/>
      <c r="U40" s="71"/>
      <c r="V40" s="94"/>
      <c r="W40" s="37"/>
      <c r="X40" s="71"/>
      <c r="Y40" s="94"/>
      <c r="Z40" s="37"/>
      <c r="AA40" s="71"/>
      <c r="AB40" s="94"/>
      <c r="AC40" s="37"/>
      <c r="AD40" s="71"/>
      <c r="AE40" s="148"/>
      <c r="AF40" s="37"/>
      <c r="AG40" s="83"/>
      <c r="AH40" s="87"/>
      <c r="AI40" s="83"/>
      <c r="AJ40" s="87"/>
      <c r="AK40" s="83"/>
      <c r="AL40" s="87"/>
      <c r="AM40" s="83"/>
      <c r="AN40" s="14"/>
      <c r="AO40" s="83"/>
      <c r="AP40" s="139"/>
      <c r="AQ40" s="142"/>
      <c r="AR40" s="150"/>
      <c r="AS40" s="136"/>
      <c r="AT40" s="79"/>
      <c r="AU40" s="80"/>
      <c r="AV40" s="14"/>
    </row>
    <row r="41" spans="1:48">
      <c r="A41" s="167"/>
      <c r="B41" s="167"/>
      <c r="C41" s="102"/>
      <c r="D41" s="60"/>
      <c r="E41" s="114"/>
      <c r="F41" s="41"/>
      <c r="G41" s="89"/>
      <c r="H41" s="89"/>
      <c r="I41" s="88"/>
      <c r="J41" s="89"/>
      <c r="K41" s="37"/>
      <c r="L41" s="63"/>
      <c r="M41" s="89"/>
      <c r="N41" s="37"/>
      <c r="O41" s="67"/>
      <c r="P41" s="89"/>
      <c r="Q41" s="37"/>
      <c r="R41" s="67"/>
      <c r="S41" s="89"/>
      <c r="T41" s="37"/>
      <c r="U41" s="67"/>
      <c r="V41" s="89"/>
      <c r="W41" s="37"/>
      <c r="X41" s="67"/>
      <c r="Y41" s="89"/>
      <c r="Z41" s="37"/>
      <c r="AA41" s="67"/>
      <c r="AB41" s="89"/>
      <c r="AC41" s="37"/>
      <c r="AD41" s="67"/>
      <c r="AE41" s="143"/>
      <c r="AF41" s="37"/>
      <c r="AG41" s="83"/>
      <c r="AH41" s="87"/>
      <c r="AI41" s="83"/>
      <c r="AJ41" s="87"/>
      <c r="AK41" s="83"/>
      <c r="AL41" s="87"/>
      <c r="AM41" s="83"/>
      <c r="AN41" s="14"/>
      <c r="AO41" s="83"/>
      <c r="AP41" s="139"/>
      <c r="AQ41" s="142"/>
      <c r="AR41" s="150"/>
      <c r="AS41" s="136"/>
      <c r="AT41" s="79"/>
      <c r="AU41" s="80"/>
      <c r="AV41" s="14"/>
    </row>
    <row r="42" spans="1:48">
      <c r="A42" s="167"/>
      <c r="B42" s="167"/>
      <c r="C42" s="102"/>
      <c r="D42" s="60"/>
      <c r="E42" s="114"/>
      <c r="F42" s="41"/>
      <c r="G42" s="89"/>
      <c r="H42" s="89"/>
      <c r="I42" s="88"/>
      <c r="J42" s="89"/>
      <c r="K42" s="37"/>
      <c r="L42" s="63"/>
      <c r="M42" s="89"/>
      <c r="N42" s="37"/>
      <c r="O42" s="67"/>
      <c r="P42" s="89"/>
      <c r="Q42" s="37"/>
      <c r="R42" s="67"/>
      <c r="S42" s="89"/>
      <c r="T42" s="37"/>
      <c r="U42" s="67"/>
      <c r="V42" s="89"/>
      <c r="W42" s="37"/>
      <c r="X42" s="67"/>
      <c r="Y42" s="89"/>
      <c r="Z42" s="37"/>
      <c r="AA42" s="67"/>
      <c r="AB42" s="89"/>
      <c r="AC42" s="37"/>
      <c r="AD42" s="67"/>
      <c r="AE42" s="143"/>
      <c r="AF42" s="37"/>
      <c r="AG42" s="83"/>
      <c r="AH42" s="87"/>
      <c r="AI42" s="83"/>
      <c r="AJ42" s="87"/>
      <c r="AK42" s="83"/>
      <c r="AL42" s="87"/>
      <c r="AM42" s="83"/>
      <c r="AN42" s="14"/>
      <c r="AO42" s="83"/>
      <c r="AP42" s="139"/>
      <c r="AQ42" s="142"/>
      <c r="AR42" s="150"/>
      <c r="AS42" s="136"/>
      <c r="AT42" s="79"/>
      <c r="AU42" s="80"/>
      <c r="AV42" s="14"/>
    </row>
    <row r="43" spans="1:48">
      <c r="A43" s="167"/>
      <c r="B43" s="167"/>
      <c r="C43" s="102"/>
      <c r="D43" s="60"/>
      <c r="E43" s="114"/>
      <c r="F43" s="41"/>
      <c r="G43" s="89"/>
      <c r="H43" s="89"/>
      <c r="I43" s="88"/>
      <c r="J43" s="89"/>
      <c r="K43" s="37"/>
      <c r="L43" s="63"/>
      <c r="M43" s="89"/>
      <c r="N43" s="37"/>
      <c r="O43" s="67"/>
      <c r="P43" s="89"/>
      <c r="Q43" s="37"/>
      <c r="R43" s="67"/>
      <c r="S43" s="89"/>
      <c r="T43" s="37"/>
      <c r="U43" s="67"/>
      <c r="V43" s="89"/>
      <c r="W43" s="37"/>
      <c r="X43" s="67"/>
      <c r="Y43" s="89"/>
      <c r="Z43" s="37"/>
      <c r="AA43" s="67"/>
      <c r="AB43" s="89"/>
      <c r="AC43" s="37"/>
      <c r="AD43" s="67"/>
      <c r="AE43" s="143"/>
      <c r="AF43" s="37"/>
      <c r="AG43" s="83"/>
      <c r="AH43" s="87"/>
      <c r="AI43" s="83"/>
      <c r="AJ43" s="87"/>
      <c r="AK43" s="83"/>
      <c r="AL43" s="87"/>
      <c r="AM43" s="83"/>
      <c r="AN43" s="14"/>
      <c r="AO43" s="83"/>
      <c r="AP43" s="139"/>
      <c r="AQ43" s="142"/>
      <c r="AR43" s="150"/>
      <c r="AS43" s="136"/>
      <c r="AT43" s="79"/>
      <c r="AU43" s="80"/>
      <c r="AV43" s="14"/>
    </row>
    <row r="44" spans="1:48">
      <c r="A44" s="167"/>
      <c r="B44" s="167"/>
      <c r="C44" s="102"/>
      <c r="D44" s="60"/>
      <c r="E44" s="114"/>
      <c r="F44" s="41"/>
      <c r="G44" s="89"/>
      <c r="H44" s="89"/>
      <c r="I44" s="88"/>
      <c r="J44" s="89"/>
      <c r="K44" s="37"/>
      <c r="L44" s="63"/>
      <c r="M44" s="89"/>
      <c r="N44" s="37"/>
      <c r="O44" s="67"/>
      <c r="P44" s="89"/>
      <c r="Q44" s="37"/>
      <c r="R44" s="67"/>
      <c r="S44" s="89"/>
      <c r="T44" s="37"/>
      <c r="U44" s="67"/>
      <c r="V44" s="89"/>
      <c r="W44" s="37"/>
      <c r="X44" s="67"/>
      <c r="Y44" s="89"/>
      <c r="Z44" s="37"/>
      <c r="AA44" s="67"/>
      <c r="AB44" s="89"/>
      <c r="AC44" s="37"/>
      <c r="AD44" s="67"/>
      <c r="AE44" s="143"/>
      <c r="AF44" s="37"/>
      <c r="AG44" s="83"/>
      <c r="AH44" s="87"/>
      <c r="AI44" s="83"/>
      <c r="AJ44" s="87"/>
      <c r="AK44" s="83"/>
      <c r="AL44" s="87"/>
      <c r="AM44" s="83"/>
      <c r="AN44" s="14"/>
      <c r="AO44" s="83"/>
      <c r="AP44" s="139"/>
      <c r="AQ44" s="142"/>
      <c r="AR44" s="150"/>
      <c r="AS44" s="136"/>
      <c r="AT44" s="79"/>
      <c r="AU44" s="80"/>
      <c r="AV44" s="14"/>
    </row>
    <row r="45" spans="1:48">
      <c r="A45" s="167"/>
      <c r="B45" s="167"/>
      <c r="C45" s="102"/>
      <c r="D45" s="60"/>
      <c r="E45" s="114"/>
      <c r="F45" s="41"/>
      <c r="G45" s="89"/>
      <c r="H45" s="89"/>
      <c r="I45" s="88"/>
      <c r="J45" s="89"/>
      <c r="K45" s="37"/>
      <c r="L45" s="63"/>
      <c r="M45" s="89"/>
      <c r="N45" s="37"/>
      <c r="O45" s="67"/>
      <c r="P45" s="89"/>
      <c r="Q45" s="37"/>
      <c r="R45" s="67"/>
      <c r="S45" s="89"/>
      <c r="T45" s="37"/>
      <c r="U45" s="67"/>
      <c r="V45" s="89"/>
      <c r="W45" s="37"/>
      <c r="X45" s="67"/>
      <c r="Y45" s="89"/>
      <c r="Z45" s="37"/>
      <c r="AA45" s="67"/>
      <c r="AB45" s="89"/>
      <c r="AC45" s="37"/>
      <c r="AD45" s="67"/>
      <c r="AE45" s="143"/>
      <c r="AF45" s="37"/>
      <c r="AG45" s="83"/>
      <c r="AH45" s="87"/>
      <c r="AI45" s="83"/>
      <c r="AJ45" s="87"/>
      <c r="AK45" s="83"/>
      <c r="AL45" s="87"/>
      <c r="AM45" s="83"/>
      <c r="AN45" s="14"/>
      <c r="AO45" s="83"/>
      <c r="AP45" s="139"/>
      <c r="AQ45" s="142"/>
      <c r="AR45" s="150"/>
      <c r="AS45" s="136"/>
      <c r="AT45" s="79"/>
      <c r="AU45" s="80"/>
      <c r="AV45" s="14"/>
    </row>
    <row r="46" spans="1:48">
      <c r="A46" s="167"/>
      <c r="B46" s="167"/>
      <c r="C46" s="102"/>
      <c r="D46" s="60"/>
      <c r="E46" s="114"/>
      <c r="F46" s="41"/>
      <c r="G46" s="89"/>
      <c r="H46" s="89"/>
      <c r="I46" s="88"/>
      <c r="J46" s="89"/>
      <c r="K46" s="37"/>
      <c r="L46" s="63"/>
      <c r="M46" s="89"/>
      <c r="N46" s="37"/>
      <c r="O46" s="67"/>
      <c r="P46" s="89"/>
      <c r="Q46" s="37"/>
      <c r="R46" s="67"/>
      <c r="S46" s="89"/>
      <c r="T46" s="37"/>
      <c r="U46" s="67"/>
      <c r="V46" s="89"/>
      <c r="W46" s="37"/>
      <c r="X46" s="67"/>
      <c r="Y46" s="89"/>
      <c r="Z46" s="37"/>
      <c r="AA46" s="67"/>
      <c r="AB46" s="89"/>
      <c r="AC46" s="37"/>
      <c r="AD46" s="67"/>
      <c r="AE46" s="143"/>
      <c r="AF46" s="37"/>
      <c r="AG46" s="83"/>
      <c r="AH46" s="87"/>
      <c r="AI46" s="83"/>
      <c r="AJ46" s="87"/>
      <c r="AK46" s="83"/>
      <c r="AL46" s="87"/>
      <c r="AM46" s="83"/>
      <c r="AN46" s="14"/>
      <c r="AO46" s="83"/>
      <c r="AP46" s="139"/>
      <c r="AQ46" s="142"/>
      <c r="AR46" s="150"/>
      <c r="AS46" s="136"/>
      <c r="AT46" s="79"/>
      <c r="AU46" s="80"/>
      <c r="AV46" s="14"/>
    </row>
    <row r="47" spans="1:48">
      <c r="A47" s="167"/>
      <c r="B47" s="167"/>
      <c r="C47" s="102"/>
      <c r="D47" s="60"/>
      <c r="E47" s="114"/>
      <c r="F47" s="41"/>
      <c r="G47" s="89"/>
      <c r="H47" s="89"/>
      <c r="I47" s="88"/>
      <c r="J47" s="89"/>
      <c r="K47" s="37"/>
      <c r="L47" s="63"/>
      <c r="M47" s="89"/>
      <c r="N47" s="37"/>
      <c r="O47" s="67"/>
      <c r="P47" s="89"/>
      <c r="Q47" s="37"/>
      <c r="R47" s="67"/>
      <c r="S47" s="89"/>
      <c r="T47" s="37"/>
      <c r="U47" s="67"/>
      <c r="V47" s="89"/>
      <c r="W47" s="37"/>
      <c r="X47" s="67"/>
      <c r="Y47" s="89"/>
      <c r="Z47" s="37"/>
      <c r="AA47" s="67"/>
      <c r="AB47" s="89"/>
      <c r="AC47" s="37"/>
      <c r="AD47" s="67"/>
      <c r="AE47" s="143"/>
      <c r="AF47" s="37"/>
      <c r="AG47" s="83"/>
      <c r="AH47" s="87"/>
      <c r="AI47" s="83"/>
      <c r="AJ47" s="87"/>
      <c r="AK47" s="83"/>
      <c r="AL47" s="87"/>
      <c r="AM47" s="83"/>
      <c r="AN47" s="14"/>
      <c r="AO47" s="83"/>
      <c r="AP47" s="139"/>
      <c r="AQ47" s="142"/>
      <c r="AR47" s="150"/>
      <c r="AS47" s="136"/>
      <c r="AT47" s="79"/>
      <c r="AU47" s="80"/>
      <c r="AV47" s="14"/>
    </row>
    <row r="48" spans="1:48">
      <c r="A48" s="167"/>
      <c r="B48" s="167"/>
      <c r="C48" s="102"/>
      <c r="D48" s="60"/>
      <c r="E48" s="114"/>
      <c r="F48" s="41"/>
      <c r="G48" s="89"/>
      <c r="H48" s="89"/>
      <c r="I48" s="88"/>
      <c r="J48" s="89"/>
      <c r="K48" s="37"/>
      <c r="L48" s="63"/>
      <c r="M48" s="89"/>
      <c r="N48" s="37"/>
      <c r="O48" s="67"/>
      <c r="P48" s="89"/>
      <c r="Q48" s="37"/>
      <c r="R48" s="67"/>
      <c r="S48" s="89"/>
      <c r="T48" s="37"/>
      <c r="U48" s="67"/>
      <c r="V48" s="89"/>
      <c r="W48" s="37"/>
      <c r="X48" s="67"/>
      <c r="Y48" s="89"/>
      <c r="Z48" s="37"/>
      <c r="AA48" s="67"/>
      <c r="AB48" s="89"/>
      <c r="AC48" s="37"/>
      <c r="AD48" s="67"/>
      <c r="AE48" s="143"/>
      <c r="AF48" s="37"/>
      <c r="AG48" s="83"/>
      <c r="AH48" s="87"/>
      <c r="AI48" s="83"/>
      <c r="AJ48" s="87"/>
      <c r="AK48" s="83"/>
      <c r="AL48" s="87"/>
      <c r="AM48" s="83"/>
      <c r="AN48" s="14"/>
      <c r="AO48" s="83"/>
      <c r="AP48" s="139"/>
      <c r="AQ48" s="142"/>
      <c r="AR48" s="150"/>
      <c r="AS48" s="136"/>
      <c r="AT48" s="79"/>
      <c r="AU48" s="80"/>
      <c r="AV48" s="14"/>
    </row>
    <row r="49" spans="1:48">
      <c r="A49" s="167"/>
      <c r="B49" s="167"/>
      <c r="C49" s="102"/>
      <c r="D49" s="60"/>
      <c r="E49" s="114"/>
      <c r="F49" s="41"/>
      <c r="G49" s="89"/>
      <c r="H49" s="89"/>
      <c r="I49" s="88"/>
      <c r="J49" s="89"/>
      <c r="K49" s="37"/>
      <c r="L49" s="63"/>
      <c r="M49" s="89"/>
      <c r="N49" s="37"/>
      <c r="O49" s="67"/>
      <c r="P49" s="89"/>
      <c r="Q49" s="37"/>
      <c r="R49" s="67"/>
      <c r="S49" s="89"/>
      <c r="T49" s="37"/>
      <c r="U49" s="67"/>
      <c r="V49" s="89"/>
      <c r="W49" s="37"/>
      <c r="X49" s="67"/>
      <c r="Y49" s="89"/>
      <c r="Z49" s="37"/>
      <c r="AA49" s="67"/>
      <c r="AB49" s="89"/>
      <c r="AC49" s="37"/>
      <c r="AD49" s="67"/>
      <c r="AE49" s="143"/>
      <c r="AF49" s="37"/>
      <c r="AG49" s="83"/>
      <c r="AH49" s="87"/>
      <c r="AI49" s="83"/>
      <c r="AJ49" s="87"/>
      <c r="AK49" s="83"/>
      <c r="AL49" s="87"/>
      <c r="AM49" s="83"/>
      <c r="AN49" s="14"/>
      <c r="AO49" s="83"/>
      <c r="AP49" s="139"/>
      <c r="AQ49" s="142"/>
      <c r="AR49" s="150"/>
      <c r="AS49" s="136"/>
      <c r="AT49" s="79"/>
      <c r="AU49" s="80"/>
      <c r="AV49" s="14"/>
    </row>
    <row r="50" spans="1:48">
      <c r="AF50" s="10"/>
    </row>
    <row r="51" spans="1:48">
      <c r="AF51" s="10"/>
    </row>
    <row r="52" spans="1:48">
      <c r="AF52" s="10"/>
    </row>
    <row r="53" spans="1:48" ht="15" thickBot="1">
      <c r="AF53" s="10"/>
    </row>
    <row r="54" spans="1:48" ht="28.5" customHeight="1">
      <c r="E54" s="188" t="s">
        <v>154</v>
      </c>
      <c r="F54" s="189"/>
      <c r="AF54" s="10"/>
    </row>
    <row r="55" spans="1:48">
      <c r="E55" s="184" t="s">
        <v>155</v>
      </c>
      <c r="F55" s="185"/>
      <c r="AF55" s="10"/>
    </row>
    <row r="56" spans="1:48">
      <c r="E56" s="184"/>
      <c r="F56" s="185"/>
      <c r="AF56" s="10"/>
    </row>
    <row r="57" spans="1:48">
      <c r="E57" s="184"/>
      <c r="F57" s="185"/>
      <c r="AF57" s="10"/>
    </row>
    <row r="58" spans="1:48">
      <c r="E58" s="184" t="s">
        <v>156</v>
      </c>
      <c r="F58" s="185"/>
      <c r="AF58" s="10"/>
    </row>
    <row r="59" spans="1:48">
      <c r="E59" s="184"/>
      <c r="F59" s="185"/>
      <c r="AF59" s="10"/>
    </row>
    <row r="60" spans="1:48" ht="15" thickBot="1">
      <c r="E60" s="186"/>
      <c r="F60" s="187"/>
      <c r="AF60" s="10"/>
    </row>
  </sheetData>
  <mergeCells count="56">
    <mergeCell ref="AR5:AS5"/>
    <mergeCell ref="E54:F54"/>
    <mergeCell ref="E55:F57"/>
    <mergeCell ref="E58:F60"/>
    <mergeCell ref="M5:AE5"/>
    <mergeCell ref="AF5:AP5"/>
    <mergeCell ref="AQ5:AQ6"/>
    <mergeCell ref="Y6:AA6"/>
    <mergeCell ref="AB6:AD6"/>
    <mergeCell ref="AF6:AG6"/>
    <mergeCell ref="C5:F5"/>
    <mergeCell ref="AJ6:AK6"/>
    <mergeCell ref="AL6:AM6"/>
    <mergeCell ref="A47:A49"/>
    <mergeCell ref="B47:B49"/>
    <mergeCell ref="A38:A40"/>
    <mergeCell ref="B38:B40"/>
    <mergeCell ref="A41:A43"/>
    <mergeCell ref="B35:B37"/>
    <mergeCell ref="A20:A22"/>
    <mergeCell ref="B44:B46"/>
    <mergeCell ref="A29:A31"/>
    <mergeCell ref="B8:B10"/>
    <mergeCell ref="B41:B43"/>
    <mergeCell ref="A44:A46"/>
    <mergeCell ref="A17:A19"/>
    <mergeCell ref="B17:B19"/>
    <mergeCell ref="B29:B31"/>
    <mergeCell ref="A32:A34"/>
    <mergeCell ref="B32:B34"/>
    <mergeCell ref="A35:A37"/>
    <mergeCell ref="B26:B28"/>
    <mergeCell ref="A11:A13"/>
    <mergeCell ref="B11:B13"/>
    <mergeCell ref="A14:A16"/>
    <mergeCell ref="B14:B16"/>
    <mergeCell ref="B23:B25"/>
    <mergeCell ref="A26:A28"/>
    <mergeCell ref="B20:B22"/>
    <mergeCell ref="A23:A25"/>
    <mergeCell ref="A8:A10"/>
    <mergeCell ref="AH6:AI6"/>
    <mergeCell ref="AN6:AO6"/>
    <mergeCell ref="C3:D3"/>
    <mergeCell ref="G3:K3"/>
    <mergeCell ref="O3:AD3"/>
    <mergeCell ref="A4:AV4"/>
    <mergeCell ref="A5:B6"/>
    <mergeCell ref="G5:L5"/>
    <mergeCell ref="AT5:AT6"/>
    <mergeCell ref="AU5:AU6"/>
    <mergeCell ref="AV5:AV6"/>
    <mergeCell ref="M6:O6"/>
    <mergeCell ref="P6:R6"/>
    <mergeCell ref="S6:U6"/>
    <mergeCell ref="V6:X6"/>
  </mergeCells>
  <conditionalFormatting sqref="AV1:AV7 AV20:AV65536">
    <cfRule type="containsText" dxfId="106" priority="6" stopIfTrue="1" operator="containsText" text="high">
      <formula>NOT(ISERROR(SEARCH("high",AV1)))</formula>
    </cfRule>
    <cfRule type="containsText" dxfId="105" priority="7" stopIfTrue="1" operator="containsText" text="moderate">
      <formula>NOT(ISERROR(SEARCH("moderate",AV1)))</formula>
    </cfRule>
    <cfRule type="containsText" dxfId="104" priority="8" stopIfTrue="1" operator="containsText" text="low">
      <formula>NOT(ISERROR(SEARCH("low",AV1)))</formula>
    </cfRule>
  </conditionalFormatting>
  <conditionalFormatting sqref="AV8:AV19">
    <cfRule type="containsText" dxfId="103" priority="5" operator="containsText" text="&quot;low&quot;">
      <formula>NOT(ISERROR(SEARCH("""low""",AV8)))</formula>
    </cfRule>
  </conditionalFormatting>
  <conditionalFormatting sqref="AV8:AV19">
    <cfRule type="containsText" dxfId="102" priority="1" stopIfTrue="1" operator="containsText" text="moderate">
      <formula>NOT(ISERROR(SEARCH("moderate",AV8)))</formula>
    </cfRule>
    <cfRule type="containsText" dxfId="101" priority="2" stopIfTrue="1" operator="containsText" text="low">
      <formula>NOT(ISERROR(SEARCH("low",AV8)))</formula>
    </cfRule>
    <cfRule type="containsText" dxfId="100" priority="3" stopIfTrue="1" operator="containsText" text="high">
      <formula>NOT(ISERROR(SEARCH("high",AV8)))</formula>
    </cfRule>
    <cfRule type="containsText" dxfId="99" priority="4" operator="containsText" text="&quot;low&quot;">
      <formula>NOT(ISERROR(SEARCH("""low""",AV8)))</formula>
    </cfRule>
  </conditionalFormatting>
  <pageMargins left="0.7" right="0.7" top="0.75" bottom="0.75" header="0.3" footer="0.3"/>
  <pageSetup paperSize="9" orientation="portrait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61"/>
  <sheetViews>
    <sheetView topLeftCell="A43" zoomScale="85" zoomScaleNormal="85" workbookViewId="0">
      <selection activeCell="D53" sqref="D53:E59"/>
    </sheetView>
  </sheetViews>
  <sheetFormatPr defaultColWidth="8.81640625" defaultRowHeight="14.5"/>
  <cols>
    <col min="1" max="1" width="3.453125" customWidth="1"/>
    <col min="2" max="2" width="25.453125" style="19" customWidth="1"/>
    <col min="3" max="3" width="16.36328125" style="8" customWidth="1"/>
    <col min="4" max="4" width="13" customWidth="1"/>
    <col min="5" max="5" width="14" style="126" customWidth="1"/>
    <col min="6" max="6" width="10.453125" customWidth="1"/>
    <col min="7" max="7" width="10.6328125" customWidth="1"/>
    <col min="8" max="8" width="10.1796875" style="10" customWidth="1"/>
    <col min="9" max="9" width="14.36328125" customWidth="1"/>
    <col min="10" max="10" width="12.6328125" customWidth="1"/>
    <col min="11" max="11" width="9.36328125" customWidth="1"/>
    <col min="12" max="12" width="9" customWidth="1"/>
    <col min="13" max="13" width="10.1796875" customWidth="1"/>
    <col min="14" max="14" width="8.453125" customWidth="1"/>
    <col min="15" max="15" width="10.36328125" customWidth="1"/>
    <col min="16" max="16" width="10" customWidth="1"/>
    <col min="17" max="17" width="8.36328125" customWidth="1"/>
    <col min="18" max="18" width="9.6328125" customWidth="1"/>
    <col min="19" max="19" width="9.36328125" customWidth="1"/>
    <col min="20" max="20" width="8.1796875" customWidth="1"/>
    <col min="21" max="22" width="9.1796875" customWidth="1"/>
    <col min="23" max="25" width="8.1796875" customWidth="1"/>
    <col min="26" max="26" width="8.453125" customWidth="1"/>
    <col min="27" max="27" width="8.6328125" customWidth="1"/>
    <col min="28" max="28" width="8.453125" customWidth="1"/>
    <col min="29" max="29" width="8.36328125" customWidth="1"/>
    <col min="30" max="30" width="10.1796875" style="126" customWidth="1"/>
    <col min="31" max="31" width="8.453125" customWidth="1"/>
    <col min="32" max="32" width="9.1796875" customWidth="1"/>
    <col min="33" max="33" width="8.453125" customWidth="1"/>
    <col min="34" max="34" width="8.36328125" customWidth="1"/>
    <col min="35" max="36" width="8.453125" customWidth="1"/>
    <col min="37" max="37" width="9.453125" customWidth="1"/>
    <col min="38" max="38" width="8.453125" customWidth="1"/>
    <col min="39" max="39" width="12.453125" customWidth="1"/>
    <col min="40" max="40" width="8.1796875" customWidth="1"/>
    <col min="41" max="41" width="10.453125" style="126" customWidth="1"/>
    <col min="42" max="42" width="11" style="126" customWidth="1"/>
    <col min="43" max="43" width="12.453125" customWidth="1"/>
    <col min="44" max="44" width="12.453125" style="126" customWidth="1"/>
    <col min="45" max="45" width="13" customWidth="1"/>
    <col min="46" max="46" width="12" customWidth="1"/>
    <col min="47" max="47" width="10.81640625" customWidth="1"/>
  </cols>
  <sheetData>
    <row r="1" spans="1:47" hidden="1">
      <c r="B1" s="19" t="s">
        <v>0</v>
      </c>
    </row>
    <row r="2" spans="1:47" s="9" customFormat="1" hidden="1">
      <c r="B2" s="107" t="s">
        <v>1</v>
      </c>
      <c r="C2" s="107" t="s">
        <v>2</v>
      </c>
      <c r="D2" s="107" t="s">
        <v>3</v>
      </c>
      <c r="E2" s="127"/>
      <c r="F2" s="107" t="s">
        <v>5</v>
      </c>
      <c r="G2" s="107"/>
      <c r="H2" s="11"/>
      <c r="I2" s="107" t="s">
        <v>6</v>
      </c>
      <c r="J2" s="107" t="s">
        <v>7</v>
      </c>
      <c r="K2" s="107"/>
      <c r="L2" s="107"/>
      <c r="M2" s="107"/>
      <c r="N2" s="107" t="s">
        <v>8</v>
      </c>
      <c r="O2" s="107"/>
      <c r="P2" s="107"/>
      <c r="Q2" s="107" t="s">
        <v>9</v>
      </c>
      <c r="R2" s="107"/>
      <c r="S2" s="107"/>
      <c r="T2" s="107" t="s">
        <v>10</v>
      </c>
      <c r="U2" s="107"/>
      <c r="V2" s="107"/>
      <c r="W2" s="107" t="s">
        <v>11</v>
      </c>
      <c r="X2" s="107"/>
      <c r="Y2" s="107"/>
      <c r="Z2" s="107" t="s">
        <v>12</v>
      </c>
      <c r="AA2" s="107"/>
      <c r="AB2" s="107"/>
      <c r="AC2" s="107" t="s">
        <v>13</v>
      </c>
      <c r="AD2" s="36"/>
      <c r="AE2" s="36"/>
      <c r="AO2" s="129"/>
      <c r="AP2" s="129"/>
      <c r="AQ2" s="107"/>
      <c r="AR2" s="127"/>
      <c r="AS2" s="107" t="s">
        <v>14</v>
      </c>
    </row>
    <row r="3" spans="1:47" s="9" customFormat="1" hidden="1">
      <c r="B3" s="104"/>
      <c r="C3" s="168" t="s">
        <v>15</v>
      </c>
      <c r="D3" s="168"/>
      <c r="E3" s="120"/>
      <c r="F3" s="168" t="s">
        <v>16</v>
      </c>
      <c r="G3" s="168"/>
      <c r="H3" s="168"/>
      <c r="I3" s="168"/>
      <c r="J3" s="168"/>
      <c r="K3" s="105"/>
      <c r="L3" s="105"/>
      <c r="M3" s="105"/>
      <c r="N3" s="169" t="s">
        <v>17</v>
      </c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36"/>
      <c r="AE3" s="36"/>
      <c r="AO3" s="129"/>
      <c r="AP3" s="129"/>
      <c r="AQ3" s="106"/>
      <c r="AR3" s="121"/>
      <c r="AS3" s="108"/>
    </row>
    <row r="4" spans="1:47" s="36" customFormat="1" ht="18.5">
      <c r="A4" s="177" t="s">
        <v>135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7"/>
    </row>
    <row r="5" spans="1:47" s="36" customFormat="1" ht="15" customHeight="1">
      <c r="A5" s="169" t="s">
        <v>18</v>
      </c>
      <c r="B5" s="178"/>
      <c r="C5" s="164" t="s">
        <v>15</v>
      </c>
      <c r="D5" s="165"/>
      <c r="E5" s="166"/>
      <c r="F5" s="164" t="s">
        <v>16</v>
      </c>
      <c r="G5" s="165"/>
      <c r="H5" s="165"/>
      <c r="I5" s="165"/>
      <c r="J5" s="165"/>
      <c r="K5" s="166"/>
      <c r="L5" s="164" t="s">
        <v>50</v>
      </c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6"/>
      <c r="AE5" s="164" t="s">
        <v>48</v>
      </c>
      <c r="AF5" s="165"/>
      <c r="AG5" s="165"/>
      <c r="AH5" s="165"/>
      <c r="AI5" s="165"/>
      <c r="AJ5" s="165"/>
      <c r="AK5" s="165"/>
      <c r="AL5" s="165"/>
      <c r="AM5" s="165"/>
      <c r="AN5" s="165"/>
      <c r="AO5" s="166"/>
      <c r="AP5" s="160" t="s">
        <v>157</v>
      </c>
      <c r="AQ5" s="174" t="s">
        <v>17</v>
      </c>
      <c r="AR5" s="176"/>
      <c r="AS5" s="181" t="s">
        <v>111</v>
      </c>
      <c r="AT5" s="182" t="s">
        <v>38</v>
      </c>
      <c r="AU5" s="181" t="s">
        <v>39</v>
      </c>
    </row>
    <row r="6" spans="1:47" s="4" customFormat="1" ht="59.25" customHeight="1">
      <c r="A6" s="179"/>
      <c r="B6" s="180"/>
      <c r="C6" s="5" t="s">
        <v>132</v>
      </c>
      <c r="D6" s="100" t="s">
        <v>20</v>
      </c>
      <c r="E6" s="128" t="s">
        <v>143</v>
      </c>
      <c r="F6" s="100" t="s">
        <v>22</v>
      </c>
      <c r="G6" s="100" t="s">
        <v>49</v>
      </c>
      <c r="H6" s="12" t="s">
        <v>30</v>
      </c>
      <c r="I6" s="100" t="s">
        <v>47</v>
      </c>
      <c r="J6" s="100" t="s">
        <v>129</v>
      </c>
      <c r="K6" s="99" t="s">
        <v>57</v>
      </c>
      <c r="L6" s="174" t="s">
        <v>42</v>
      </c>
      <c r="M6" s="175"/>
      <c r="N6" s="176"/>
      <c r="O6" s="174" t="s">
        <v>27</v>
      </c>
      <c r="P6" s="175"/>
      <c r="Q6" s="176"/>
      <c r="R6" s="174" t="s">
        <v>23</v>
      </c>
      <c r="S6" s="175"/>
      <c r="T6" s="176"/>
      <c r="U6" s="174" t="s">
        <v>24</v>
      </c>
      <c r="V6" s="175"/>
      <c r="W6" s="176"/>
      <c r="X6" s="174" t="s">
        <v>25</v>
      </c>
      <c r="Y6" s="175"/>
      <c r="Z6" s="176"/>
      <c r="AA6" s="174" t="s">
        <v>26</v>
      </c>
      <c r="AB6" s="175"/>
      <c r="AC6" s="176"/>
      <c r="AD6" s="128" t="s">
        <v>159</v>
      </c>
      <c r="AE6" s="174" t="s">
        <v>113</v>
      </c>
      <c r="AF6" s="176"/>
      <c r="AG6" s="174" t="s">
        <v>114</v>
      </c>
      <c r="AH6" s="176"/>
      <c r="AI6" s="174" t="s">
        <v>115</v>
      </c>
      <c r="AJ6" s="176"/>
      <c r="AK6" s="174" t="s">
        <v>117</v>
      </c>
      <c r="AL6" s="176"/>
      <c r="AM6" s="174" t="s">
        <v>116</v>
      </c>
      <c r="AN6" s="176"/>
      <c r="AO6" s="128" t="s">
        <v>161</v>
      </c>
      <c r="AP6" s="161"/>
      <c r="AQ6" s="128" t="s">
        <v>163</v>
      </c>
      <c r="AR6" s="128" t="s">
        <v>165</v>
      </c>
      <c r="AS6" s="181"/>
      <c r="AT6" s="182"/>
      <c r="AU6" s="181"/>
    </row>
    <row r="7" spans="1:47" s="26" customFormat="1" ht="102.75" customHeight="1">
      <c r="A7" s="22"/>
      <c r="B7" s="23"/>
      <c r="C7" s="24" t="s">
        <v>46</v>
      </c>
      <c r="D7" s="25" t="s">
        <v>44</v>
      </c>
      <c r="E7" s="130" t="s">
        <v>153</v>
      </c>
      <c r="F7" s="25" t="s">
        <v>52</v>
      </c>
      <c r="G7" s="25" t="s">
        <v>53</v>
      </c>
      <c r="H7" s="25" t="s">
        <v>40</v>
      </c>
      <c r="I7" s="25" t="s">
        <v>41</v>
      </c>
      <c r="J7" s="25" t="s">
        <v>130</v>
      </c>
      <c r="K7" s="25" t="s">
        <v>57</v>
      </c>
      <c r="L7" s="25" t="s">
        <v>105</v>
      </c>
      <c r="M7" s="25" t="s">
        <v>56</v>
      </c>
      <c r="N7" s="25" t="s">
        <v>51</v>
      </c>
      <c r="O7" s="25" t="s">
        <v>106</v>
      </c>
      <c r="P7" s="25" t="s">
        <v>103</v>
      </c>
      <c r="Q7" s="25" t="s">
        <v>51</v>
      </c>
      <c r="R7" s="25" t="s">
        <v>107</v>
      </c>
      <c r="S7" s="25" t="s">
        <v>104</v>
      </c>
      <c r="T7" s="25" t="s">
        <v>51</v>
      </c>
      <c r="U7" s="25" t="s">
        <v>108</v>
      </c>
      <c r="V7" s="25" t="s">
        <v>104</v>
      </c>
      <c r="W7" s="25" t="s">
        <v>51</v>
      </c>
      <c r="X7" s="25" t="s">
        <v>109</v>
      </c>
      <c r="Y7" s="25" t="s">
        <v>103</v>
      </c>
      <c r="Z7" s="25" t="s">
        <v>51</v>
      </c>
      <c r="AA7" s="25" t="s">
        <v>110</v>
      </c>
      <c r="AB7" s="25" t="s">
        <v>104</v>
      </c>
      <c r="AC7" s="25" t="s">
        <v>51</v>
      </c>
      <c r="AD7" s="130" t="s">
        <v>160</v>
      </c>
      <c r="AE7" s="25" t="s">
        <v>118</v>
      </c>
      <c r="AF7" s="25" t="s">
        <v>60</v>
      </c>
      <c r="AG7" s="25" t="s">
        <v>119</v>
      </c>
      <c r="AH7" s="25" t="s">
        <v>60</v>
      </c>
      <c r="AI7" s="25" t="s">
        <v>120</v>
      </c>
      <c r="AJ7" s="25" t="s">
        <v>60</v>
      </c>
      <c r="AK7" s="25" t="s">
        <v>121</v>
      </c>
      <c r="AL7" s="25" t="s">
        <v>60</v>
      </c>
      <c r="AM7" s="25" t="s">
        <v>122</v>
      </c>
      <c r="AN7" s="25" t="s">
        <v>60</v>
      </c>
      <c r="AO7" s="130" t="s">
        <v>162</v>
      </c>
      <c r="AP7" s="130" t="s">
        <v>158</v>
      </c>
      <c r="AQ7" s="130" t="s">
        <v>164</v>
      </c>
      <c r="AR7" s="130" t="s">
        <v>174</v>
      </c>
      <c r="AS7" s="130" t="s">
        <v>175</v>
      </c>
      <c r="AT7" s="130" t="s">
        <v>43</v>
      </c>
      <c r="AU7" s="25" t="s">
        <v>134</v>
      </c>
    </row>
    <row r="8" spans="1:47" s="6" customFormat="1" ht="18" customHeight="1">
      <c r="A8" s="183">
        <v>1</v>
      </c>
      <c r="B8" s="171" t="s">
        <v>28</v>
      </c>
      <c r="C8" s="102" t="s">
        <v>29</v>
      </c>
      <c r="D8" s="41">
        <v>3</v>
      </c>
      <c r="E8" s="41">
        <v>0.33</v>
      </c>
      <c r="F8" s="3">
        <v>1479</v>
      </c>
      <c r="G8" s="39">
        <v>328.66666666666669</v>
      </c>
      <c r="H8" s="13">
        <v>3</v>
      </c>
      <c r="I8" s="3">
        <v>8</v>
      </c>
      <c r="J8" s="27">
        <f t="shared" ref="J8:J19" si="0">I8/F8</f>
        <v>5.4090601757944556E-3</v>
      </c>
      <c r="K8" s="59">
        <f t="shared" ref="K8:K19" si="1">IF(J8=0,0,(IF(J8&lt;=0.05,1,(IF(J8&lt;=0.1,2,(IF(J8&lt;0.2,3,4)))))))</f>
        <v>1</v>
      </c>
      <c r="L8" s="74">
        <v>3</v>
      </c>
      <c r="M8" s="27">
        <f>L8/$H8</f>
        <v>1</v>
      </c>
      <c r="N8" s="66">
        <f>IF(M8=0,1,(IF(M8&lt;=0.05,1,(IF(M8&lt;=0.1,2,(IF(M8&lt;0.2,3,4)))))))</f>
        <v>4</v>
      </c>
      <c r="O8" s="75">
        <v>1</v>
      </c>
      <c r="P8" s="27">
        <f>O8/$H8</f>
        <v>0.33333333333333331</v>
      </c>
      <c r="Q8" s="66">
        <f>IF(P8=0,1,(IF(P8&lt;=0.05,1,(IF(P8&lt;=0.1,2,(IF(P8&lt;0.2,3,4)))))))</f>
        <v>4</v>
      </c>
      <c r="R8" s="96">
        <v>3</v>
      </c>
      <c r="S8" s="76">
        <f>R8/$I8</f>
        <v>0.375</v>
      </c>
      <c r="T8" s="66">
        <f>IF(S8=0,1,(IF(S8&lt;=0.05,1,(IF(S8&lt;=0.1,2,(IF(S8&lt;0.2,3,4)))))))</f>
        <v>4</v>
      </c>
      <c r="U8" s="96">
        <v>1</v>
      </c>
      <c r="V8" s="76">
        <f>U8/$I8</f>
        <v>0.125</v>
      </c>
      <c r="W8" s="66">
        <f>IF(V8=0,1,(IF(V8&lt;=0.05,1,(IF(V8&lt;=0.1,2,(IF(V8&lt;0.2,3,4)))))))</f>
        <v>3</v>
      </c>
      <c r="X8" s="75">
        <v>1</v>
      </c>
      <c r="Y8" s="27">
        <f>X8/$H8</f>
        <v>0.33333333333333331</v>
      </c>
      <c r="Z8" s="66">
        <f>IF(Y8=0,1,(IF(Y8&lt;=0.05,1,(IF(Y8&lt;=0.1,2,(IF(Y8&lt;0.2,3,4)))))))</f>
        <v>4</v>
      </c>
      <c r="AA8" s="96">
        <v>1</v>
      </c>
      <c r="AB8" s="76">
        <f t="shared" ref="AB8:AB19" si="2">AA8/$I8</f>
        <v>0.125</v>
      </c>
      <c r="AC8" s="66">
        <f>IF(AB8=0,1,(IF(AB8&lt;=0.05,1,(IF(AB8&lt;=0.1,2,(IF(AB8&lt;0.2,3,4)))))))</f>
        <v>3</v>
      </c>
      <c r="AD8" s="131">
        <f>ROUNDUP((AVERAGE(AC8,Z8,W8,T8,Q8,N8)),0)</f>
        <v>4</v>
      </c>
      <c r="AE8" s="76">
        <v>0.125</v>
      </c>
      <c r="AF8" s="132">
        <f>IF(AE8=0,1,(IF(AE8&lt;=0.05,1,(IF(AE8&lt;=0.1,2,(IF(AE8&lt;0.2,3,4)))))))</f>
        <v>3</v>
      </c>
      <c r="AG8" s="87">
        <v>0.15</v>
      </c>
      <c r="AH8" s="132">
        <f>IF(AG8=0,1,(IF(AG8&lt;=0.05,1,(IF(AG8&lt;=0.1,2,(IF(AG8&lt;0.2,3,4)))))))</f>
        <v>3</v>
      </c>
      <c r="AI8" s="87">
        <v>0.14000000000000001</v>
      </c>
      <c r="AJ8" s="132">
        <f>IF(AI8=0,1,(IF(AI8&lt;=0.05,1,(IF(AI8&lt;=0.1,2,(IF(AI8&lt;0.2,3,4)))))))</f>
        <v>3</v>
      </c>
      <c r="AK8" s="87">
        <v>0.22</v>
      </c>
      <c r="AL8" s="132">
        <f>IF(AK8=0,1,(IF(AK8&lt;=0.05,1,(IF(AK8&lt;=0.1,2,(IF(AK8&lt;0.2,3,4)))))))</f>
        <v>4</v>
      </c>
      <c r="AM8" s="86" t="s">
        <v>123</v>
      </c>
      <c r="AN8" s="132">
        <f>(IF(AM8="very high",4,(IF(AM8="high",3,(IF(AM8="moderate",2,(IF(AM8="low",1))))))))</f>
        <v>1</v>
      </c>
      <c r="AO8" s="137">
        <f>ROUNDDOWN((AVERAGE(AF8,AH8,AJ8,AL8,AN8)),0)</f>
        <v>2</v>
      </c>
      <c r="AP8" s="140">
        <f>E8*K8</f>
        <v>0.33</v>
      </c>
      <c r="AQ8" s="78">
        <f>AD8/AO8</f>
        <v>2</v>
      </c>
      <c r="AR8" s="157">
        <f>IF(AQ8&lt;=0.5,0.25,(IF(AQ8&lt;=1,0.5,(IF(AQ8&lt;=2,0.75,(IF(AQ8&lt;=4,1,1)))))))</f>
        <v>0.75</v>
      </c>
      <c r="AS8" s="133">
        <f>ROUNDUP((AP8*AR8),0)</f>
        <v>1</v>
      </c>
      <c r="AT8" s="98">
        <f t="shared" ref="AT8:AT19" si="3">AS8*D8</f>
        <v>3</v>
      </c>
      <c r="AU8" s="112" t="str">
        <f>IF(AT8=0,"none",(IF(AT8&lt;5,"low",(IF(AT8&lt;=12,"moderate","high")))))</f>
        <v>low</v>
      </c>
    </row>
    <row r="9" spans="1:47" s="6" customFormat="1" ht="19.5" customHeight="1">
      <c r="A9" s="183"/>
      <c r="B9" s="172"/>
      <c r="C9" s="102" t="s">
        <v>31</v>
      </c>
      <c r="D9" s="41">
        <v>4</v>
      </c>
      <c r="E9" s="41">
        <v>0.66</v>
      </c>
      <c r="F9" s="3">
        <v>1479</v>
      </c>
      <c r="G9" s="39">
        <v>328.66666666666669</v>
      </c>
      <c r="H9" s="13">
        <v>5</v>
      </c>
      <c r="I9" s="3">
        <v>15</v>
      </c>
      <c r="J9" s="27">
        <f t="shared" si="0"/>
        <v>1.0141987829614604E-2</v>
      </c>
      <c r="K9" s="59">
        <f t="shared" si="1"/>
        <v>1</v>
      </c>
      <c r="L9" s="74">
        <v>4</v>
      </c>
      <c r="M9" s="27">
        <f>L9/$H9</f>
        <v>0.8</v>
      </c>
      <c r="N9" s="66">
        <f t="shared" ref="N9:N19" si="4">IF(M9=0,1,(IF(M9&lt;=0.05,1,(IF(M9&lt;=0.1,2,(IF(M9&lt;0.2,3,4)))))))</f>
        <v>4</v>
      </c>
      <c r="O9" s="75">
        <v>2</v>
      </c>
      <c r="P9" s="27">
        <f t="shared" ref="P9:P19" si="5">O9/$H9</f>
        <v>0.4</v>
      </c>
      <c r="Q9" s="66">
        <f t="shared" ref="Q9:Q19" si="6">IF(P9=0,1,(IF(P9&lt;=0.05,1,(IF(P9&lt;=0.1,2,(IF(P9&lt;0.2,3,4)))))))</f>
        <v>4</v>
      </c>
      <c r="R9" s="96">
        <v>5</v>
      </c>
      <c r="S9" s="76">
        <f t="shared" ref="S9:S19" si="7">R9/$I9</f>
        <v>0.33333333333333331</v>
      </c>
      <c r="T9" s="66">
        <f t="shared" ref="T9:T19" si="8">IF(S9=0,1,(IF(S9&lt;=0.05,1,(IF(S9&lt;=0.1,2,(IF(S9&lt;0.2,3,4)))))))</f>
        <v>4</v>
      </c>
      <c r="U9" s="96">
        <v>3</v>
      </c>
      <c r="V9" s="76">
        <f t="shared" ref="V9:V19" si="9">U9/$I9</f>
        <v>0.2</v>
      </c>
      <c r="W9" s="66">
        <f t="shared" ref="W9:W19" si="10">IF(V9=0,1,(IF(V9&lt;=0.05,1,(IF(V9&lt;=0.1,2,(IF(V9&lt;0.2,3,4)))))))</f>
        <v>4</v>
      </c>
      <c r="X9" s="75">
        <v>2</v>
      </c>
      <c r="Y9" s="27">
        <f t="shared" ref="Y9:Y19" si="11">X9/$H9</f>
        <v>0.4</v>
      </c>
      <c r="Z9" s="66">
        <f t="shared" ref="Z9:Z19" si="12">IF(Y9=0,1,(IF(Y9&lt;=0.05,1,(IF(Y9&lt;=0.1,2,(IF(Y9&lt;0.2,3,4)))))))</f>
        <v>4</v>
      </c>
      <c r="AA9" s="96">
        <v>3</v>
      </c>
      <c r="AB9" s="76">
        <f t="shared" si="2"/>
        <v>0.2</v>
      </c>
      <c r="AC9" s="66">
        <f t="shared" ref="AC9:AC19" si="13">IF(AB9=0,1,(IF(AB9&lt;=0.05,1,(IF(AB9&lt;=0.1,2,(IF(AB9&lt;0.2,3,4)))))))</f>
        <v>4</v>
      </c>
      <c r="AD9" s="131">
        <f t="shared" ref="AD9:AD19" si="14">ROUNDUP((AVERAGE(AC9,Z9,W9,T9,Q9,N9)),0)</f>
        <v>4</v>
      </c>
      <c r="AE9" s="76">
        <v>0.2</v>
      </c>
      <c r="AF9" s="132">
        <f t="shared" ref="AF9:AF19" si="15">IF(AE9=0,1,(IF(AE9&lt;=0.05,1,(IF(AE9&lt;=0.1,2,(IF(AE9&lt;0.2,3,4)))))))</f>
        <v>4</v>
      </c>
      <c r="AG9" s="87">
        <v>0.12</v>
      </c>
      <c r="AH9" s="132">
        <f t="shared" ref="AH9:AH19" si="16">IF(AG9=0,1,(IF(AG9&lt;=0.05,1,(IF(AG9&lt;=0.1,2,(IF(AG9&lt;0.2,3,4)))))))</f>
        <v>3</v>
      </c>
      <c r="AI9" s="87">
        <v>0.13</v>
      </c>
      <c r="AJ9" s="132">
        <f t="shared" ref="AJ9:AJ19" si="17">IF(AI9=0,1,(IF(AI9&lt;=0.05,1,(IF(AI9&lt;=0.1,2,(IF(AI9&lt;0.2,3,4)))))))</f>
        <v>3</v>
      </c>
      <c r="AK9" s="87">
        <v>0.15</v>
      </c>
      <c r="AL9" s="132">
        <f t="shared" ref="AL9:AL19" si="18">IF(AK9=0,1,(IF(AK9&lt;=0.05,1,(IF(AK9&lt;=0.1,2,(IF(AK9&lt;0.2,3,4)))))))</f>
        <v>3</v>
      </c>
      <c r="AM9" s="86" t="s">
        <v>126</v>
      </c>
      <c r="AN9" s="132">
        <f t="shared" ref="AN9:AN19" si="19">(IF(AM9="very high",4,(IF(AM9="high",3,(IF(AM9="moderate",2,(IF(AM9="low",1))))))))</f>
        <v>2</v>
      </c>
      <c r="AO9" s="137">
        <f t="shared" ref="AO9:AO19" si="20">ROUNDDOWN((AVERAGE(AF9,AH9,AJ9,AL9,AN9)),0)</f>
        <v>3</v>
      </c>
      <c r="AP9" s="140">
        <f t="shared" ref="AP9:AP19" si="21">E9*K9</f>
        <v>0.66</v>
      </c>
      <c r="AQ9" s="78">
        <f t="shared" ref="AQ9:AQ19" si="22">AD9/AO9</f>
        <v>1.3333333333333333</v>
      </c>
      <c r="AR9" s="157">
        <f t="shared" ref="AR9:AR19" si="23">IF(AQ9&lt;=0.5,0.25,(IF(AQ9&lt;=1,0.5,(IF(AQ9&lt;=2,0.75,(IF(AQ9&lt;=4,1,1)))))))</f>
        <v>0.75</v>
      </c>
      <c r="AS9" s="133">
        <f t="shared" ref="AS9:AS19" si="24">ROUNDUP((AP9*AR9),0)</f>
        <v>1</v>
      </c>
      <c r="AT9" s="98">
        <f t="shared" si="3"/>
        <v>4</v>
      </c>
      <c r="AU9" s="112" t="str">
        <f t="shared" ref="AU9:AU19" si="25">IF(AT9=0,"none",(IF(AT9&lt;5,"low",(IF(AT9&lt;=12,"moderate","high")))))</f>
        <v>low</v>
      </c>
    </row>
    <row r="10" spans="1:47" s="6" customFormat="1" ht="17.25" customHeight="1">
      <c r="A10" s="183"/>
      <c r="B10" s="173"/>
      <c r="C10" s="102" t="s">
        <v>32</v>
      </c>
      <c r="D10" s="41">
        <v>5</v>
      </c>
      <c r="E10" s="41">
        <v>1</v>
      </c>
      <c r="F10" s="3">
        <v>1479</v>
      </c>
      <c r="G10" s="39">
        <v>328.66666666666669</v>
      </c>
      <c r="H10" s="13">
        <v>20</v>
      </c>
      <c r="I10" s="3">
        <v>117</v>
      </c>
      <c r="J10" s="27">
        <f t="shared" si="0"/>
        <v>7.9107505070993914E-2</v>
      </c>
      <c r="K10" s="59">
        <f>IF(J10=0,0,(IF(J10&lt;=0.05,1,(IF(J10&lt;=0.1,2,(IF(J10&lt;0.2,3,4)))))))</f>
        <v>2</v>
      </c>
      <c r="L10" s="74">
        <v>3</v>
      </c>
      <c r="M10" s="27">
        <f t="shared" ref="M10:M19" si="26">L10/$H10</f>
        <v>0.15</v>
      </c>
      <c r="N10" s="66">
        <f t="shared" si="4"/>
        <v>3</v>
      </c>
      <c r="O10" s="75">
        <v>4</v>
      </c>
      <c r="P10" s="27">
        <f t="shared" si="5"/>
        <v>0.2</v>
      </c>
      <c r="Q10" s="66">
        <f t="shared" si="6"/>
        <v>4</v>
      </c>
      <c r="R10" s="96">
        <v>20</v>
      </c>
      <c r="S10" s="76">
        <f t="shared" si="7"/>
        <v>0.17094017094017094</v>
      </c>
      <c r="T10" s="66">
        <f t="shared" si="8"/>
        <v>3</v>
      </c>
      <c r="U10" s="96">
        <v>10</v>
      </c>
      <c r="V10" s="76">
        <f t="shared" si="9"/>
        <v>8.5470085470085472E-2</v>
      </c>
      <c r="W10" s="66">
        <f t="shared" si="10"/>
        <v>2</v>
      </c>
      <c r="X10" s="75">
        <v>3</v>
      </c>
      <c r="Y10" s="27">
        <f t="shared" si="11"/>
        <v>0.15</v>
      </c>
      <c r="Z10" s="66">
        <f t="shared" si="12"/>
        <v>3</v>
      </c>
      <c r="AA10" s="96">
        <v>2</v>
      </c>
      <c r="AB10" s="76">
        <f t="shared" si="2"/>
        <v>1.7094017094017096E-2</v>
      </c>
      <c r="AC10" s="66">
        <f t="shared" si="13"/>
        <v>1</v>
      </c>
      <c r="AD10" s="131">
        <f t="shared" si="14"/>
        <v>3</v>
      </c>
      <c r="AE10" s="76">
        <v>1.7094017094017096E-2</v>
      </c>
      <c r="AF10" s="132">
        <f t="shared" si="15"/>
        <v>1</v>
      </c>
      <c r="AG10" s="87">
        <v>0.11</v>
      </c>
      <c r="AH10" s="132">
        <f t="shared" si="16"/>
        <v>3</v>
      </c>
      <c r="AI10" s="87">
        <v>0.125</v>
      </c>
      <c r="AJ10" s="132">
        <f t="shared" si="17"/>
        <v>3</v>
      </c>
      <c r="AK10" s="87">
        <v>0.23</v>
      </c>
      <c r="AL10" s="132">
        <f t="shared" si="18"/>
        <v>4</v>
      </c>
      <c r="AM10" s="86" t="s">
        <v>127</v>
      </c>
      <c r="AN10" s="132">
        <f t="shared" si="19"/>
        <v>3</v>
      </c>
      <c r="AO10" s="137">
        <f t="shared" si="20"/>
        <v>2</v>
      </c>
      <c r="AP10" s="140">
        <f t="shared" si="21"/>
        <v>2</v>
      </c>
      <c r="AQ10" s="78">
        <f t="shared" si="22"/>
        <v>1.5</v>
      </c>
      <c r="AR10" s="157">
        <f t="shared" si="23"/>
        <v>0.75</v>
      </c>
      <c r="AS10" s="133">
        <f t="shared" si="24"/>
        <v>2</v>
      </c>
      <c r="AT10" s="98">
        <f t="shared" si="3"/>
        <v>10</v>
      </c>
      <c r="AU10" s="112" t="str">
        <f t="shared" si="25"/>
        <v>moderate</v>
      </c>
    </row>
    <row r="11" spans="1:47" s="6" customFormat="1" ht="18" customHeight="1">
      <c r="A11" s="183">
        <v>2</v>
      </c>
      <c r="B11" s="171" t="s">
        <v>33</v>
      </c>
      <c r="C11" s="102" t="s">
        <v>34</v>
      </c>
      <c r="D11" s="41">
        <v>3</v>
      </c>
      <c r="E11" s="41">
        <v>0.33</v>
      </c>
      <c r="F11" s="3">
        <v>1982</v>
      </c>
      <c r="G11" s="39">
        <v>440.44444444444446</v>
      </c>
      <c r="H11" s="13">
        <v>10</v>
      </c>
      <c r="I11" s="3">
        <v>27</v>
      </c>
      <c r="J11" s="27">
        <f t="shared" si="0"/>
        <v>1.3622603430877902E-2</v>
      </c>
      <c r="K11" s="59">
        <f t="shared" si="1"/>
        <v>1</v>
      </c>
      <c r="L11" s="74">
        <v>2</v>
      </c>
      <c r="M11" s="27">
        <f t="shared" si="26"/>
        <v>0.2</v>
      </c>
      <c r="N11" s="66">
        <f t="shared" si="4"/>
        <v>4</v>
      </c>
      <c r="O11" s="75">
        <v>4</v>
      </c>
      <c r="P11" s="27">
        <f t="shared" si="5"/>
        <v>0.4</v>
      </c>
      <c r="Q11" s="66">
        <f t="shared" si="6"/>
        <v>4</v>
      </c>
      <c r="R11" s="96">
        <v>13</v>
      </c>
      <c r="S11" s="76">
        <f t="shared" si="7"/>
        <v>0.48148148148148145</v>
      </c>
      <c r="T11" s="66">
        <f t="shared" si="8"/>
        <v>4</v>
      </c>
      <c r="U11" s="96">
        <v>5</v>
      </c>
      <c r="V11" s="76">
        <f t="shared" si="9"/>
        <v>0.18518518518518517</v>
      </c>
      <c r="W11" s="66">
        <f t="shared" si="10"/>
        <v>3</v>
      </c>
      <c r="X11" s="75">
        <v>3</v>
      </c>
      <c r="Y11" s="27">
        <f t="shared" si="11"/>
        <v>0.3</v>
      </c>
      <c r="Z11" s="66">
        <f t="shared" si="12"/>
        <v>4</v>
      </c>
      <c r="AA11" s="96">
        <v>3</v>
      </c>
      <c r="AB11" s="76">
        <f t="shared" si="2"/>
        <v>0.1111111111111111</v>
      </c>
      <c r="AC11" s="66">
        <f t="shared" si="13"/>
        <v>3</v>
      </c>
      <c r="AD11" s="131">
        <f t="shared" si="14"/>
        <v>4</v>
      </c>
      <c r="AE11" s="76">
        <v>0.1111111111111111</v>
      </c>
      <c r="AF11" s="132">
        <f t="shared" si="15"/>
        <v>3</v>
      </c>
      <c r="AG11" s="87">
        <v>0.1</v>
      </c>
      <c r="AH11" s="132">
        <f t="shared" si="16"/>
        <v>2</v>
      </c>
      <c r="AI11" s="87">
        <v>0.15</v>
      </c>
      <c r="AJ11" s="132">
        <f t="shared" si="17"/>
        <v>3</v>
      </c>
      <c r="AK11" s="87">
        <v>0.18</v>
      </c>
      <c r="AL11" s="132">
        <f t="shared" si="18"/>
        <v>3</v>
      </c>
      <c r="AM11" s="86" t="s">
        <v>128</v>
      </c>
      <c r="AN11" s="132">
        <f t="shared" si="19"/>
        <v>4</v>
      </c>
      <c r="AO11" s="137">
        <f t="shared" si="20"/>
        <v>3</v>
      </c>
      <c r="AP11" s="140">
        <f t="shared" si="21"/>
        <v>0.33</v>
      </c>
      <c r="AQ11" s="78">
        <f t="shared" si="22"/>
        <v>1.3333333333333333</v>
      </c>
      <c r="AR11" s="157">
        <f t="shared" si="23"/>
        <v>0.75</v>
      </c>
      <c r="AS11" s="133">
        <f t="shared" si="24"/>
        <v>1</v>
      </c>
      <c r="AT11" s="98">
        <f t="shared" si="3"/>
        <v>3</v>
      </c>
      <c r="AU11" s="112" t="str">
        <f t="shared" si="25"/>
        <v>low</v>
      </c>
    </row>
    <row r="12" spans="1:47">
      <c r="A12" s="183"/>
      <c r="B12" s="172"/>
      <c r="C12" s="102" t="s">
        <v>31</v>
      </c>
      <c r="D12" s="41">
        <v>4</v>
      </c>
      <c r="E12" s="41">
        <v>0.66</v>
      </c>
      <c r="F12" s="3">
        <v>1982</v>
      </c>
      <c r="G12" s="39">
        <v>440.44444444444446</v>
      </c>
      <c r="H12" s="15">
        <v>20</v>
      </c>
      <c r="I12" s="14">
        <v>79</v>
      </c>
      <c r="J12" s="27">
        <f t="shared" si="0"/>
        <v>3.9858728557013119E-2</v>
      </c>
      <c r="K12" s="59">
        <f t="shared" si="1"/>
        <v>1</v>
      </c>
      <c r="L12" s="74">
        <v>6</v>
      </c>
      <c r="M12" s="27">
        <f t="shared" si="26"/>
        <v>0.3</v>
      </c>
      <c r="N12" s="66">
        <f t="shared" si="4"/>
        <v>4</v>
      </c>
      <c r="O12" s="75">
        <v>10</v>
      </c>
      <c r="P12" s="27">
        <f t="shared" si="5"/>
        <v>0.5</v>
      </c>
      <c r="Q12" s="66">
        <f t="shared" si="6"/>
        <v>4</v>
      </c>
      <c r="R12" s="96">
        <v>10</v>
      </c>
      <c r="S12" s="76">
        <f t="shared" si="7"/>
        <v>0.12658227848101267</v>
      </c>
      <c r="T12" s="66">
        <f t="shared" si="8"/>
        <v>3</v>
      </c>
      <c r="U12" s="96">
        <v>4</v>
      </c>
      <c r="V12" s="76">
        <f t="shared" si="9"/>
        <v>5.0632911392405063E-2</v>
      </c>
      <c r="W12" s="66">
        <f t="shared" si="10"/>
        <v>2</v>
      </c>
      <c r="X12" s="75">
        <v>8</v>
      </c>
      <c r="Y12" s="27">
        <f t="shared" si="11"/>
        <v>0.4</v>
      </c>
      <c r="Z12" s="66">
        <f t="shared" si="12"/>
        <v>4</v>
      </c>
      <c r="AA12" s="96">
        <v>1</v>
      </c>
      <c r="AB12" s="76">
        <f t="shared" si="2"/>
        <v>1.2658227848101266E-2</v>
      </c>
      <c r="AC12" s="66">
        <f t="shared" si="13"/>
        <v>1</v>
      </c>
      <c r="AD12" s="131">
        <f t="shared" si="14"/>
        <v>3</v>
      </c>
      <c r="AE12" s="76">
        <v>1.2658227848101266E-2</v>
      </c>
      <c r="AF12" s="132">
        <f t="shared" si="15"/>
        <v>1</v>
      </c>
      <c r="AG12" s="87">
        <v>7.0000000000000007E-2</v>
      </c>
      <c r="AH12" s="132">
        <f t="shared" si="16"/>
        <v>2</v>
      </c>
      <c r="AI12" s="87">
        <v>0.11</v>
      </c>
      <c r="AJ12" s="132">
        <f t="shared" si="17"/>
        <v>3</v>
      </c>
      <c r="AK12" s="87">
        <v>0.19</v>
      </c>
      <c r="AL12" s="132">
        <f t="shared" si="18"/>
        <v>3</v>
      </c>
      <c r="AM12" s="86" t="s">
        <v>127</v>
      </c>
      <c r="AN12" s="132">
        <f t="shared" si="19"/>
        <v>3</v>
      </c>
      <c r="AO12" s="137">
        <f t="shared" si="20"/>
        <v>2</v>
      </c>
      <c r="AP12" s="140">
        <f t="shared" si="21"/>
        <v>0.66</v>
      </c>
      <c r="AQ12" s="78">
        <f t="shared" si="22"/>
        <v>1.5</v>
      </c>
      <c r="AR12" s="157">
        <f t="shared" si="23"/>
        <v>0.75</v>
      </c>
      <c r="AS12" s="133">
        <f t="shared" si="24"/>
        <v>1</v>
      </c>
      <c r="AT12" s="98">
        <f t="shared" si="3"/>
        <v>4</v>
      </c>
      <c r="AU12" s="112" t="str">
        <f t="shared" si="25"/>
        <v>low</v>
      </c>
    </row>
    <row r="13" spans="1:47">
      <c r="A13" s="183"/>
      <c r="B13" s="173"/>
      <c r="C13" s="102" t="s">
        <v>32</v>
      </c>
      <c r="D13" s="41">
        <v>5</v>
      </c>
      <c r="E13" s="41">
        <v>1</v>
      </c>
      <c r="F13" s="3">
        <v>1982</v>
      </c>
      <c r="G13" s="39">
        <v>440.44444444444446</v>
      </c>
      <c r="H13" s="15">
        <v>30</v>
      </c>
      <c r="I13" s="14">
        <v>95</v>
      </c>
      <c r="J13" s="27">
        <f t="shared" si="0"/>
        <v>4.7931382441977803E-2</v>
      </c>
      <c r="K13" s="59">
        <f t="shared" si="1"/>
        <v>1</v>
      </c>
      <c r="L13" s="74">
        <v>8</v>
      </c>
      <c r="M13" s="27">
        <f t="shared" si="26"/>
        <v>0.26666666666666666</v>
      </c>
      <c r="N13" s="66">
        <f t="shared" si="4"/>
        <v>4</v>
      </c>
      <c r="O13" s="75">
        <v>11</v>
      </c>
      <c r="P13" s="27">
        <f t="shared" si="5"/>
        <v>0.36666666666666664</v>
      </c>
      <c r="Q13" s="66">
        <f t="shared" si="6"/>
        <v>4</v>
      </c>
      <c r="R13" s="96">
        <v>50</v>
      </c>
      <c r="S13" s="76">
        <f t="shared" si="7"/>
        <v>0.52631578947368418</v>
      </c>
      <c r="T13" s="66">
        <f t="shared" si="8"/>
        <v>4</v>
      </c>
      <c r="U13" s="96">
        <v>10</v>
      </c>
      <c r="V13" s="76">
        <f t="shared" si="9"/>
        <v>0.10526315789473684</v>
      </c>
      <c r="W13" s="66">
        <f t="shared" si="10"/>
        <v>3</v>
      </c>
      <c r="X13" s="75">
        <v>7</v>
      </c>
      <c r="Y13" s="27">
        <f t="shared" si="11"/>
        <v>0.23333333333333334</v>
      </c>
      <c r="Z13" s="66">
        <f t="shared" si="12"/>
        <v>4</v>
      </c>
      <c r="AA13" s="96">
        <v>8</v>
      </c>
      <c r="AB13" s="76">
        <f t="shared" si="2"/>
        <v>8.4210526315789472E-2</v>
      </c>
      <c r="AC13" s="66">
        <f t="shared" si="13"/>
        <v>2</v>
      </c>
      <c r="AD13" s="131">
        <f t="shared" si="14"/>
        <v>4</v>
      </c>
      <c r="AE13" s="76">
        <v>8.4210526315789472E-2</v>
      </c>
      <c r="AF13" s="132">
        <f t="shared" si="15"/>
        <v>2</v>
      </c>
      <c r="AG13" s="87">
        <v>0.89</v>
      </c>
      <c r="AH13" s="132">
        <f t="shared" si="16"/>
        <v>4</v>
      </c>
      <c r="AI13" s="87">
        <v>0.1</v>
      </c>
      <c r="AJ13" s="132">
        <f t="shared" si="17"/>
        <v>2</v>
      </c>
      <c r="AK13" s="87">
        <v>0.21</v>
      </c>
      <c r="AL13" s="132">
        <f t="shared" si="18"/>
        <v>4</v>
      </c>
      <c r="AM13" s="86" t="s">
        <v>128</v>
      </c>
      <c r="AN13" s="132">
        <f t="shared" si="19"/>
        <v>4</v>
      </c>
      <c r="AO13" s="137">
        <f t="shared" si="20"/>
        <v>3</v>
      </c>
      <c r="AP13" s="140">
        <f t="shared" si="21"/>
        <v>1</v>
      </c>
      <c r="AQ13" s="78">
        <f t="shared" si="22"/>
        <v>1.3333333333333333</v>
      </c>
      <c r="AR13" s="157">
        <f t="shared" si="23"/>
        <v>0.75</v>
      </c>
      <c r="AS13" s="133">
        <f t="shared" si="24"/>
        <v>1</v>
      </c>
      <c r="AT13" s="98">
        <f t="shared" si="3"/>
        <v>5</v>
      </c>
      <c r="AU13" s="112" t="str">
        <f t="shared" si="25"/>
        <v>moderate</v>
      </c>
    </row>
    <row r="14" spans="1:47">
      <c r="A14" s="183">
        <v>3</v>
      </c>
      <c r="B14" s="171" t="s">
        <v>35</v>
      </c>
      <c r="C14" s="102" t="s">
        <v>34</v>
      </c>
      <c r="D14" s="41">
        <v>3</v>
      </c>
      <c r="E14" s="41">
        <v>0.33</v>
      </c>
      <c r="F14" s="14">
        <v>1629</v>
      </c>
      <c r="G14" s="39">
        <v>362</v>
      </c>
      <c r="H14" s="15">
        <v>19</v>
      </c>
      <c r="I14" s="14">
        <v>93</v>
      </c>
      <c r="J14" s="27">
        <f t="shared" si="0"/>
        <v>5.70902394106814E-2</v>
      </c>
      <c r="K14" s="59">
        <f t="shared" si="1"/>
        <v>2</v>
      </c>
      <c r="L14" s="74">
        <v>4</v>
      </c>
      <c r="M14" s="27">
        <f t="shared" si="26"/>
        <v>0.21052631578947367</v>
      </c>
      <c r="N14" s="66">
        <f t="shared" si="4"/>
        <v>4</v>
      </c>
      <c r="O14" s="75">
        <v>4</v>
      </c>
      <c r="P14" s="27">
        <f t="shared" si="5"/>
        <v>0.21052631578947367</v>
      </c>
      <c r="Q14" s="66">
        <f t="shared" si="6"/>
        <v>4</v>
      </c>
      <c r="R14" s="96">
        <v>45</v>
      </c>
      <c r="S14" s="76">
        <f t="shared" si="7"/>
        <v>0.4838709677419355</v>
      </c>
      <c r="T14" s="66">
        <f t="shared" si="8"/>
        <v>4</v>
      </c>
      <c r="U14" s="96">
        <v>15</v>
      </c>
      <c r="V14" s="76">
        <f t="shared" si="9"/>
        <v>0.16129032258064516</v>
      </c>
      <c r="W14" s="66">
        <f t="shared" si="10"/>
        <v>3</v>
      </c>
      <c r="X14" s="75">
        <v>2</v>
      </c>
      <c r="Y14" s="27">
        <f t="shared" si="11"/>
        <v>0.10526315789473684</v>
      </c>
      <c r="Z14" s="66">
        <f t="shared" si="12"/>
        <v>3</v>
      </c>
      <c r="AA14" s="96">
        <v>4</v>
      </c>
      <c r="AB14" s="76">
        <f t="shared" si="2"/>
        <v>4.3010752688172046E-2</v>
      </c>
      <c r="AC14" s="66">
        <f t="shared" si="13"/>
        <v>1</v>
      </c>
      <c r="AD14" s="131">
        <f t="shared" si="14"/>
        <v>4</v>
      </c>
      <c r="AE14" s="76">
        <v>4.3010752688172046E-2</v>
      </c>
      <c r="AF14" s="132">
        <f t="shared" si="15"/>
        <v>1</v>
      </c>
      <c r="AG14" s="87">
        <v>0.05</v>
      </c>
      <c r="AH14" s="132">
        <f t="shared" si="16"/>
        <v>1</v>
      </c>
      <c r="AI14" s="87">
        <v>0.25</v>
      </c>
      <c r="AJ14" s="132">
        <f t="shared" si="17"/>
        <v>4</v>
      </c>
      <c r="AK14" s="87">
        <v>0.22</v>
      </c>
      <c r="AL14" s="132">
        <f t="shared" si="18"/>
        <v>4</v>
      </c>
      <c r="AM14" s="86" t="s">
        <v>126</v>
      </c>
      <c r="AN14" s="132">
        <f t="shared" si="19"/>
        <v>2</v>
      </c>
      <c r="AO14" s="137">
        <f t="shared" si="20"/>
        <v>2</v>
      </c>
      <c r="AP14" s="140">
        <f t="shared" si="21"/>
        <v>0.66</v>
      </c>
      <c r="AQ14" s="78">
        <f t="shared" si="22"/>
        <v>2</v>
      </c>
      <c r="AR14" s="157">
        <f t="shared" si="23"/>
        <v>0.75</v>
      </c>
      <c r="AS14" s="133">
        <f t="shared" si="24"/>
        <v>1</v>
      </c>
      <c r="AT14" s="98">
        <f t="shared" si="3"/>
        <v>3</v>
      </c>
      <c r="AU14" s="112" t="str">
        <f t="shared" si="25"/>
        <v>low</v>
      </c>
    </row>
    <row r="15" spans="1:47">
      <c r="A15" s="183"/>
      <c r="B15" s="172"/>
      <c r="C15" s="102" t="s">
        <v>31</v>
      </c>
      <c r="D15" s="41">
        <v>4</v>
      </c>
      <c r="E15" s="41">
        <v>0.66</v>
      </c>
      <c r="F15" s="14">
        <v>1629</v>
      </c>
      <c r="G15" s="39">
        <v>362</v>
      </c>
      <c r="H15" s="15">
        <v>30</v>
      </c>
      <c r="I15" s="14">
        <v>62</v>
      </c>
      <c r="J15" s="27">
        <f t="shared" si="0"/>
        <v>3.8060159607120933E-2</v>
      </c>
      <c r="K15" s="59">
        <f t="shared" si="1"/>
        <v>1</v>
      </c>
      <c r="L15" s="74">
        <v>1</v>
      </c>
      <c r="M15" s="27">
        <f t="shared" si="26"/>
        <v>3.3333333333333333E-2</v>
      </c>
      <c r="N15" s="66">
        <f t="shared" si="4"/>
        <v>1</v>
      </c>
      <c r="O15" s="75">
        <v>2</v>
      </c>
      <c r="P15" s="27">
        <f t="shared" si="5"/>
        <v>6.6666666666666666E-2</v>
      </c>
      <c r="Q15" s="66">
        <f t="shared" si="6"/>
        <v>2</v>
      </c>
      <c r="R15" s="96">
        <v>23</v>
      </c>
      <c r="S15" s="76">
        <f t="shared" si="7"/>
        <v>0.37096774193548387</v>
      </c>
      <c r="T15" s="66">
        <f t="shared" si="8"/>
        <v>4</v>
      </c>
      <c r="U15" s="96">
        <v>1</v>
      </c>
      <c r="V15" s="76">
        <f t="shared" si="9"/>
        <v>1.6129032258064516E-2</v>
      </c>
      <c r="W15" s="66">
        <f t="shared" si="10"/>
        <v>1</v>
      </c>
      <c r="X15" s="75">
        <v>1</v>
      </c>
      <c r="Y15" s="27">
        <f t="shared" si="11"/>
        <v>3.3333333333333333E-2</v>
      </c>
      <c r="Z15" s="66">
        <f t="shared" si="12"/>
        <v>1</v>
      </c>
      <c r="AA15" s="96">
        <v>1</v>
      </c>
      <c r="AB15" s="76">
        <f t="shared" si="2"/>
        <v>1.6129032258064516E-2</v>
      </c>
      <c r="AC15" s="66">
        <f t="shared" si="13"/>
        <v>1</v>
      </c>
      <c r="AD15" s="131">
        <f t="shared" si="14"/>
        <v>2</v>
      </c>
      <c r="AE15" s="76">
        <v>1.6129032258064516E-2</v>
      </c>
      <c r="AF15" s="132">
        <f t="shared" si="15"/>
        <v>1</v>
      </c>
      <c r="AG15" s="87">
        <v>0.62</v>
      </c>
      <c r="AH15" s="132">
        <f t="shared" si="16"/>
        <v>4</v>
      </c>
      <c r="AI15" s="87">
        <v>0.3</v>
      </c>
      <c r="AJ15" s="132">
        <f t="shared" si="17"/>
        <v>4</v>
      </c>
      <c r="AK15" s="87">
        <v>0.23</v>
      </c>
      <c r="AL15" s="132">
        <f t="shared" si="18"/>
        <v>4</v>
      </c>
      <c r="AM15" s="86" t="s">
        <v>123</v>
      </c>
      <c r="AN15" s="132">
        <f t="shared" si="19"/>
        <v>1</v>
      </c>
      <c r="AO15" s="137">
        <f t="shared" si="20"/>
        <v>2</v>
      </c>
      <c r="AP15" s="140">
        <f t="shared" si="21"/>
        <v>0.66</v>
      </c>
      <c r="AQ15" s="78">
        <f t="shared" si="22"/>
        <v>1</v>
      </c>
      <c r="AR15" s="157">
        <f t="shared" si="23"/>
        <v>0.5</v>
      </c>
      <c r="AS15" s="133">
        <f t="shared" si="24"/>
        <v>1</v>
      </c>
      <c r="AT15" s="98">
        <f t="shared" si="3"/>
        <v>4</v>
      </c>
      <c r="AU15" s="112" t="str">
        <f t="shared" si="25"/>
        <v>low</v>
      </c>
    </row>
    <row r="16" spans="1:47">
      <c r="A16" s="183"/>
      <c r="B16" s="173"/>
      <c r="C16" s="102" t="s">
        <v>32</v>
      </c>
      <c r="D16" s="41">
        <v>5</v>
      </c>
      <c r="E16" s="41">
        <v>1</v>
      </c>
      <c r="F16" s="14">
        <v>1629</v>
      </c>
      <c r="G16" s="39">
        <v>362</v>
      </c>
      <c r="H16" s="15">
        <v>40</v>
      </c>
      <c r="I16" s="14">
        <v>207</v>
      </c>
      <c r="J16" s="27">
        <f t="shared" si="0"/>
        <v>0.1270718232044199</v>
      </c>
      <c r="K16" s="59">
        <f t="shared" si="1"/>
        <v>3</v>
      </c>
      <c r="L16" s="74">
        <v>34</v>
      </c>
      <c r="M16" s="27">
        <f t="shared" si="26"/>
        <v>0.85</v>
      </c>
      <c r="N16" s="66">
        <f t="shared" si="4"/>
        <v>4</v>
      </c>
      <c r="O16" s="75">
        <v>11</v>
      </c>
      <c r="P16" s="27">
        <f t="shared" si="5"/>
        <v>0.27500000000000002</v>
      </c>
      <c r="Q16" s="66">
        <f t="shared" si="6"/>
        <v>4</v>
      </c>
      <c r="R16" s="96">
        <v>105</v>
      </c>
      <c r="S16" s="76">
        <f t="shared" si="7"/>
        <v>0.50724637681159424</v>
      </c>
      <c r="T16" s="66">
        <f t="shared" si="8"/>
        <v>4</v>
      </c>
      <c r="U16" s="96">
        <v>20</v>
      </c>
      <c r="V16" s="76">
        <f t="shared" si="9"/>
        <v>9.6618357487922704E-2</v>
      </c>
      <c r="W16" s="66">
        <f t="shared" si="10"/>
        <v>2</v>
      </c>
      <c r="X16" s="75">
        <v>15</v>
      </c>
      <c r="Y16" s="27">
        <f t="shared" si="11"/>
        <v>0.375</v>
      </c>
      <c r="Z16" s="66">
        <f t="shared" si="12"/>
        <v>4</v>
      </c>
      <c r="AA16" s="96">
        <v>10</v>
      </c>
      <c r="AB16" s="76">
        <f t="shared" si="2"/>
        <v>4.8309178743961352E-2</v>
      </c>
      <c r="AC16" s="66">
        <f t="shared" si="13"/>
        <v>1</v>
      </c>
      <c r="AD16" s="131">
        <f t="shared" si="14"/>
        <v>4</v>
      </c>
      <c r="AE16" s="76">
        <v>4.8309178743961352E-2</v>
      </c>
      <c r="AF16" s="132">
        <f t="shared" si="15"/>
        <v>1</v>
      </c>
      <c r="AG16" s="87">
        <v>0.03</v>
      </c>
      <c r="AH16" s="132">
        <f t="shared" si="16"/>
        <v>1</v>
      </c>
      <c r="AI16" s="87">
        <v>0.5</v>
      </c>
      <c r="AJ16" s="132">
        <f t="shared" si="17"/>
        <v>4</v>
      </c>
      <c r="AK16" s="87">
        <v>0.24</v>
      </c>
      <c r="AL16" s="132">
        <f t="shared" si="18"/>
        <v>4</v>
      </c>
      <c r="AM16" s="86" t="s">
        <v>127</v>
      </c>
      <c r="AN16" s="132">
        <f t="shared" si="19"/>
        <v>3</v>
      </c>
      <c r="AO16" s="137">
        <f t="shared" si="20"/>
        <v>2</v>
      </c>
      <c r="AP16" s="140">
        <f t="shared" si="21"/>
        <v>3</v>
      </c>
      <c r="AQ16" s="78">
        <f t="shared" si="22"/>
        <v>2</v>
      </c>
      <c r="AR16" s="157">
        <f t="shared" si="23"/>
        <v>0.75</v>
      </c>
      <c r="AS16" s="133">
        <f t="shared" si="24"/>
        <v>3</v>
      </c>
      <c r="AT16" s="98">
        <f t="shared" si="3"/>
        <v>15</v>
      </c>
      <c r="AU16" s="112" t="str">
        <f t="shared" si="25"/>
        <v>high</v>
      </c>
    </row>
    <row r="17" spans="1:47">
      <c r="A17" s="171">
        <v>4</v>
      </c>
      <c r="B17" s="183" t="s">
        <v>36</v>
      </c>
      <c r="C17" s="102" t="s">
        <v>34</v>
      </c>
      <c r="D17" s="41">
        <v>3</v>
      </c>
      <c r="E17" s="41">
        <v>0.33</v>
      </c>
      <c r="F17" s="14">
        <v>2562</v>
      </c>
      <c r="G17" s="39">
        <v>569.33333333333337</v>
      </c>
      <c r="H17" s="15">
        <v>44</v>
      </c>
      <c r="I17" s="14">
        <v>114</v>
      </c>
      <c r="J17" s="27">
        <f t="shared" si="0"/>
        <v>4.449648711943794E-2</v>
      </c>
      <c r="K17" s="59">
        <f t="shared" si="1"/>
        <v>1</v>
      </c>
      <c r="L17" s="74">
        <v>4</v>
      </c>
      <c r="M17" s="27">
        <f t="shared" si="26"/>
        <v>9.0909090909090912E-2</v>
      </c>
      <c r="N17" s="66">
        <f t="shared" si="4"/>
        <v>2</v>
      </c>
      <c r="O17" s="75">
        <v>12</v>
      </c>
      <c r="P17" s="27">
        <f t="shared" si="5"/>
        <v>0.27272727272727271</v>
      </c>
      <c r="Q17" s="66">
        <f t="shared" si="6"/>
        <v>4</v>
      </c>
      <c r="R17" s="96">
        <v>20</v>
      </c>
      <c r="S17" s="76">
        <f t="shared" si="7"/>
        <v>0.17543859649122806</v>
      </c>
      <c r="T17" s="66">
        <f t="shared" si="8"/>
        <v>3</v>
      </c>
      <c r="U17" s="96">
        <v>1</v>
      </c>
      <c r="V17" s="76">
        <f t="shared" si="9"/>
        <v>8.771929824561403E-3</v>
      </c>
      <c r="W17" s="66">
        <f t="shared" si="10"/>
        <v>1</v>
      </c>
      <c r="X17" s="75">
        <v>12</v>
      </c>
      <c r="Y17" s="27">
        <f t="shared" si="11"/>
        <v>0.27272727272727271</v>
      </c>
      <c r="Z17" s="66">
        <f t="shared" si="12"/>
        <v>4</v>
      </c>
      <c r="AA17" s="96">
        <v>1</v>
      </c>
      <c r="AB17" s="76">
        <f t="shared" si="2"/>
        <v>8.771929824561403E-3</v>
      </c>
      <c r="AC17" s="66">
        <f t="shared" si="13"/>
        <v>1</v>
      </c>
      <c r="AD17" s="131">
        <f t="shared" si="14"/>
        <v>3</v>
      </c>
      <c r="AE17" s="76">
        <v>8.771929824561403E-3</v>
      </c>
      <c r="AF17" s="132">
        <f t="shared" si="15"/>
        <v>1</v>
      </c>
      <c r="AG17" s="87">
        <v>0.25</v>
      </c>
      <c r="AH17" s="132">
        <f t="shared" si="16"/>
        <v>4</v>
      </c>
      <c r="AI17" s="87">
        <v>0.48</v>
      </c>
      <c r="AJ17" s="132">
        <f t="shared" si="17"/>
        <v>4</v>
      </c>
      <c r="AK17" s="87">
        <v>0.24</v>
      </c>
      <c r="AL17" s="132">
        <f t="shared" si="18"/>
        <v>4</v>
      </c>
      <c r="AM17" s="86" t="s">
        <v>123</v>
      </c>
      <c r="AN17" s="132">
        <f t="shared" si="19"/>
        <v>1</v>
      </c>
      <c r="AO17" s="137">
        <f t="shared" si="20"/>
        <v>2</v>
      </c>
      <c r="AP17" s="140">
        <f t="shared" si="21"/>
        <v>0.33</v>
      </c>
      <c r="AQ17" s="78">
        <f t="shared" si="22"/>
        <v>1.5</v>
      </c>
      <c r="AR17" s="157">
        <f t="shared" si="23"/>
        <v>0.75</v>
      </c>
      <c r="AS17" s="133">
        <f t="shared" si="24"/>
        <v>1</v>
      </c>
      <c r="AT17" s="98">
        <f t="shared" si="3"/>
        <v>3</v>
      </c>
      <c r="AU17" s="112" t="str">
        <f t="shared" si="25"/>
        <v>low</v>
      </c>
    </row>
    <row r="18" spans="1:47">
      <c r="A18" s="172"/>
      <c r="B18" s="183"/>
      <c r="C18" s="102" t="s">
        <v>31</v>
      </c>
      <c r="D18" s="41">
        <v>4</v>
      </c>
      <c r="E18" s="41">
        <v>0.66</v>
      </c>
      <c r="F18" s="14">
        <v>2562</v>
      </c>
      <c r="G18" s="39">
        <v>569.33333333333337</v>
      </c>
      <c r="H18" s="15">
        <v>41</v>
      </c>
      <c r="I18" s="14">
        <v>212</v>
      </c>
      <c r="J18" s="27">
        <f t="shared" si="0"/>
        <v>8.2747853239656513E-2</v>
      </c>
      <c r="K18" s="59">
        <f t="shared" si="1"/>
        <v>2</v>
      </c>
      <c r="L18" s="74">
        <v>25</v>
      </c>
      <c r="M18" s="27">
        <f t="shared" si="26"/>
        <v>0.6097560975609756</v>
      </c>
      <c r="N18" s="66">
        <f t="shared" si="4"/>
        <v>4</v>
      </c>
      <c r="O18" s="75">
        <v>10</v>
      </c>
      <c r="P18" s="27">
        <f t="shared" si="5"/>
        <v>0.24390243902439024</v>
      </c>
      <c r="Q18" s="66">
        <f t="shared" si="6"/>
        <v>4</v>
      </c>
      <c r="R18" s="96">
        <v>100</v>
      </c>
      <c r="S18" s="76">
        <f t="shared" si="7"/>
        <v>0.47169811320754718</v>
      </c>
      <c r="T18" s="66">
        <f t="shared" si="8"/>
        <v>4</v>
      </c>
      <c r="U18" s="96">
        <v>25</v>
      </c>
      <c r="V18" s="76">
        <f t="shared" si="9"/>
        <v>0.11792452830188679</v>
      </c>
      <c r="W18" s="66">
        <f t="shared" si="10"/>
        <v>3</v>
      </c>
      <c r="X18" s="75">
        <v>13</v>
      </c>
      <c r="Y18" s="27">
        <f t="shared" si="11"/>
        <v>0.31707317073170732</v>
      </c>
      <c r="Z18" s="66">
        <f t="shared" si="12"/>
        <v>4</v>
      </c>
      <c r="AA18" s="96">
        <v>18</v>
      </c>
      <c r="AB18" s="76">
        <f t="shared" si="2"/>
        <v>8.4905660377358486E-2</v>
      </c>
      <c r="AC18" s="66">
        <f t="shared" si="13"/>
        <v>2</v>
      </c>
      <c r="AD18" s="131">
        <f t="shared" si="14"/>
        <v>4</v>
      </c>
      <c r="AE18" s="76">
        <v>8.4905660377358486E-2</v>
      </c>
      <c r="AF18" s="132">
        <f t="shared" si="15"/>
        <v>2</v>
      </c>
      <c r="AG18" s="87">
        <v>0.04</v>
      </c>
      <c r="AH18" s="132">
        <f t="shared" si="16"/>
        <v>1</v>
      </c>
      <c r="AI18" s="87">
        <v>0.54</v>
      </c>
      <c r="AJ18" s="132">
        <f t="shared" si="17"/>
        <v>4</v>
      </c>
      <c r="AK18" s="87">
        <v>0.25</v>
      </c>
      <c r="AL18" s="132">
        <f t="shared" si="18"/>
        <v>4</v>
      </c>
      <c r="AM18" s="86" t="s">
        <v>123</v>
      </c>
      <c r="AN18" s="132">
        <f t="shared" si="19"/>
        <v>1</v>
      </c>
      <c r="AO18" s="137">
        <f t="shared" si="20"/>
        <v>2</v>
      </c>
      <c r="AP18" s="140">
        <f t="shared" si="21"/>
        <v>1.32</v>
      </c>
      <c r="AQ18" s="78">
        <f t="shared" si="22"/>
        <v>2</v>
      </c>
      <c r="AR18" s="157">
        <f t="shared" si="23"/>
        <v>0.75</v>
      </c>
      <c r="AS18" s="133">
        <f t="shared" si="24"/>
        <v>1</v>
      </c>
      <c r="AT18" s="98">
        <f t="shared" si="3"/>
        <v>4</v>
      </c>
      <c r="AU18" s="112" t="str">
        <f t="shared" si="25"/>
        <v>low</v>
      </c>
    </row>
    <row r="19" spans="1:47">
      <c r="A19" s="173"/>
      <c r="B19" s="183"/>
      <c r="C19" s="102" t="s">
        <v>32</v>
      </c>
      <c r="D19" s="41">
        <v>5</v>
      </c>
      <c r="E19" s="41">
        <v>1</v>
      </c>
      <c r="F19" s="14">
        <v>2562</v>
      </c>
      <c r="G19" s="39">
        <v>569.33333333333337</v>
      </c>
      <c r="H19" s="15">
        <v>63</v>
      </c>
      <c r="I19" s="14">
        <v>312</v>
      </c>
      <c r="J19" s="27">
        <f t="shared" si="0"/>
        <v>0.12177985948477751</v>
      </c>
      <c r="K19" s="59">
        <f t="shared" si="1"/>
        <v>3</v>
      </c>
      <c r="L19" s="74">
        <v>5</v>
      </c>
      <c r="M19" s="27">
        <f t="shared" si="26"/>
        <v>7.9365079365079361E-2</v>
      </c>
      <c r="N19" s="66">
        <f t="shared" si="4"/>
        <v>2</v>
      </c>
      <c r="O19" s="75">
        <v>15</v>
      </c>
      <c r="P19" s="27">
        <f t="shared" si="5"/>
        <v>0.23809523809523808</v>
      </c>
      <c r="Q19" s="66">
        <f t="shared" si="6"/>
        <v>4</v>
      </c>
      <c r="R19" s="96">
        <v>150</v>
      </c>
      <c r="S19" s="76">
        <f t="shared" si="7"/>
        <v>0.48076923076923078</v>
      </c>
      <c r="T19" s="66">
        <f t="shared" si="8"/>
        <v>4</v>
      </c>
      <c r="U19" s="96">
        <v>28</v>
      </c>
      <c r="V19" s="76">
        <f t="shared" si="9"/>
        <v>8.9743589743589744E-2</v>
      </c>
      <c r="W19" s="66">
        <f t="shared" si="10"/>
        <v>2</v>
      </c>
      <c r="X19" s="75">
        <v>18</v>
      </c>
      <c r="Y19" s="27">
        <f t="shared" si="11"/>
        <v>0.2857142857142857</v>
      </c>
      <c r="Z19" s="66">
        <f t="shared" si="12"/>
        <v>4</v>
      </c>
      <c r="AA19" s="96">
        <v>11</v>
      </c>
      <c r="AB19" s="76">
        <f t="shared" si="2"/>
        <v>3.5256410256410256E-2</v>
      </c>
      <c r="AC19" s="66">
        <f t="shared" si="13"/>
        <v>1</v>
      </c>
      <c r="AD19" s="131">
        <f t="shared" si="14"/>
        <v>3</v>
      </c>
      <c r="AE19" s="76">
        <v>3.5256410256410256E-2</v>
      </c>
      <c r="AF19" s="132">
        <f t="shared" si="15"/>
        <v>1</v>
      </c>
      <c r="AG19" s="87">
        <v>0.05</v>
      </c>
      <c r="AH19" s="132">
        <f t="shared" si="16"/>
        <v>1</v>
      </c>
      <c r="AI19" s="87">
        <v>0.81</v>
      </c>
      <c r="AJ19" s="132">
        <f t="shared" si="17"/>
        <v>4</v>
      </c>
      <c r="AK19" s="87">
        <v>0.2</v>
      </c>
      <c r="AL19" s="132">
        <f t="shared" si="18"/>
        <v>4</v>
      </c>
      <c r="AM19" s="86" t="s">
        <v>123</v>
      </c>
      <c r="AN19" s="132">
        <f t="shared" si="19"/>
        <v>1</v>
      </c>
      <c r="AO19" s="137">
        <f t="shared" si="20"/>
        <v>2</v>
      </c>
      <c r="AP19" s="140">
        <f t="shared" si="21"/>
        <v>3</v>
      </c>
      <c r="AQ19" s="78">
        <f t="shared" si="22"/>
        <v>1.5</v>
      </c>
      <c r="AR19" s="157">
        <f t="shared" si="23"/>
        <v>0.75</v>
      </c>
      <c r="AS19" s="133">
        <f t="shared" si="24"/>
        <v>3</v>
      </c>
      <c r="AT19" s="98">
        <f t="shared" si="3"/>
        <v>15</v>
      </c>
      <c r="AU19" s="112" t="str">
        <f t="shared" si="25"/>
        <v>high</v>
      </c>
    </row>
    <row r="20" spans="1:47">
      <c r="A20" s="171"/>
      <c r="B20" s="171"/>
      <c r="C20" s="102"/>
      <c r="D20" s="60"/>
      <c r="E20" s="41"/>
      <c r="F20" s="88"/>
      <c r="G20" s="88"/>
      <c r="H20" s="88"/>
      <c r="I20" s="88"/>
      <c r="J20" s="37"/>
      <c r="K20" s="63"/>
      <c r="L20" s="88"/>
      <c r="M20" s="37"/>
      <c r="N20" s="67"/>
      <c r="O20" s="88"/>
      <c r="P20" s="37"/>
      <c r="Q20" s="67"/>
      <c r="R20" s="88"/>
      <c r="S20" s="37"/>
      <c r="T20" s="67"/>
      <c r="U20" s="88"/>
      <c r="V20" s="37"/>
      <c r="W20" s="67"/>
      <c r="X20" s="88"/>
      <c r="Y20" s="37"/>
      <c r="Z20" s="67"/>
      <c r="AA20" s="88"/>
      <c r="AB20" s="37"/>
      <c r="AC20" s="67"/>
      <c r="AD20" s="143"/>
      <c r="AE20" s="37"/>
      <c r="AF20" s="82"/>
      <c r="AG20" s="87"/>
      <c r="AH20" s="82"/>
      <c r="AI20" s="87"/>
      <c r="AJ20" s="82"/>
      <c r="AK20" s="87"/>
      <c r="AL20" s="82"/>
      <c r="AM20" s="48"/>
      <c r="AN20" s="82"/>
      <c r="AO20" s="138"/>
      <c r="AP20" s="141"/>
      <c r="AQ20" s="149"/>
      <c r="AR20" s="136"/>
      <c r="AS20" s="79"/>
      <c r="AT20" s="80"/>
      <c r="AU20" s="14"/>
    </row>
    <row r="21" spans="1:47">
      <c r="A21" s="172"/>
      <c r="B21" s="172"/>
      <c r="C21" s="102"/>
      <c r="D21" s="60"/>
      <c r="E21" s="41"/>
      <c r="F21" s="88"/>
      <c r="G21" s="88"/>
      <c r="H21" s="88"/>
      <c r="I21" s="88"/>
      <c r="J21" s="37"/>
      <c r="K21" s="63"/>
      <c r="L21" s="88"/>
      <c r="M21" s="37"/>
      <c r="N21" s="67"/>
      <c r="O21" s="88"/>
      <c r="P21" s="37"/>
      <c r="Q21" s="67"/>
      <c r="R21" s="88"/>
      <c r="S21" s="37"/>
      <c r="T21" s="67"/>
      <c r="U21" s="88"/>
      <c r="V21" s="37"/>
      <c r="W21" s="67"/>
      <c r="X21" s="88"/>
      <c r="Y21" s="37"/>
      <c r="Z21" s="67"/>
      <c r="AA21" s="88"/>
      <c r="AB21" s="37"/>
      <c r="AC21" s="67"/>
      <c r="AD21" s="143"/>
      <c r="AE21" s="37"/>
      <c r="AF21" s="82"/>
      <c r="AG21" s="87"/>
      <c r="AH21" s="82"/>
      <c r="AI21" s="87"/>
      <c r="AJ21" s="82"/>
      <c r="AK21" s="87"/>
      <c r="AL21" s="82"/>
      <c r="AM21" s="48"/>
      <c r="AN21" s="82"/>
      <c r="AO21" s="138"/>
      <c r="AP21" s="141"/>
      <c r="AQ21" s="149"/>
      <c r="AR21" s="136"/>
      <c r="AS21" s="79"/>
      <c r="AT21" s="80"/>
      <c r="AU21" s="14"/>
    </row>
    <row r="22" spans="1:47">
      <c r="A22" s="173"/>
      <c r="B22" s="173"/>
      <c r="C22" s="102"/>
      <c r="D22" s="60"/>
      <c r="E22" s="41"/>
      <c r="F22" s="88"/>
      <c r="G22" s="88"/>
      <c r="H22" s="88"/>
      <c r="I22" s="88"/>
      <c r="J22" s="37"/>
      <c r="K22" s="63"/>
      <c r="L22" s="88"/>
      <c r="M22" s="37"/>
      <c r="N22" s="67"/>
      <c r="O22" s="88"/>
      <c r="P22" s="37"/>
      <c r="Q22" s="67"/>
      <c r="R22" s="88"/>
      <c r="S22" s="37"/>
      <c r="T22" s="67"/>
      <c r="U22" s="88"/>
      <c r="V22" s="37"/>
      <c r="W22" s="67"/>
      <c r="X22" s="88"/>
      <c r="Y22" s="37"/>
      <c r="Z22" s="67"/>
      <c r="AA22" s="88"/>
      <c r="AB22" s="37"/>
      <c r="AC22" s="67"/>
      <c r="AD22" s="143"/>
      <c r="AE22" s="37"/>
      <c r="AF22" s="82"/>
      <c r="AG22" s="87"/>
      <c r="AH22" s="82"/>
      <c r="AI22" s="87"/>
      <c r="AJ22" s="82"/>
      <c r="AK22" s="87"/>
      <c r="AL22" s="82"/>
      <c r="AM22" s="48"/>
      <c r="AN22" s="82"/>
      <c r="AO22" s="138"/>
      <c r="AP22" s="141"/>
      <c r="AQ22" s="149"/>
      <c r="AR22" s="136"/>
      <c r="AS22" s="79"/>
      <c r="AT22" s="80"/>
      <c r="AU22" s="14"/>
    </row>
    <row r="23" spans="1:47">
      <c r="A23" s="167"/>
      <c r="B23" s="167"/>
      <c r="C23" s="102"/>
      <c r="D23" s="60"/>
      <c r="E23" s="41"/>
      <c r="F23" s="88"/>
      <c r="G23" s="88"/>
      <c r="H23" s="88"/>
      <c r="I23" s="88"/>
      <c r="J23" s="37"/>
      <c r="K23" s="63"/>
      <c r="L23" s="88"/>
      <c r="M23" s="37"/>
      <c r="N23" s="67"/>
      <c r="O23" s="88"/>
      <c r="P23" s="37"/>
      <c r="Q23" s="67"/>
      <c r="R23" s="88"/>
      <c r="S23" s="37"/>
      <c r="T23" s="67"/>
      <c r="U23" s="88"/>
      <c r="V23" s="37"/>
      <c r="W23" s="67"/>
      <c r="X23" s="88"/>
      <c r="Y23" s="37"/>
      <c r="Z23" s="67"/>
      <c r="AA23" s="88"/>
      <c r="AB23" s="37"/>
      <c r="AC23" s="67"/>
      <c r="AD23" s="143"/>
      <c r="AE23" s="37"/>
      <c r="AF23" s="82"/>
      <c r="AG23" s="87"/>
      <c r="AH23" s="82"/>
      <c r="AI23" s="87"/>
      <c r="AJ23" s="82"/>
      <c r="AK23" s="87"/>
      <c r="AL23" s="82"/>
      <c r="AM23" s="48"/>
      <c r="AN23" s="82"/>
      <c r="AO23" s="138"/>
      <c r="AP23" s="141"/>
      <c r="AQ23" s="149"/>
      <c r="AR23" s="136"/>
      <c r="AS23" s="79"/>
      <c r="AT23" s="80"/>
      <c r="AU23" s="14"/>
    </row>
    <row r="24" spans="1:47">
      <c r="A24" s="167"/>
      <c r="B24" s="167"/>
      <c r="C24" s="102"/>
      <c r="D24" s="60"/>
      <c r="E24" s="41"/>
      <c r="F24" s="88"/>
      <c r="G24" s="88"/>
      <c r="H24" s="88"/>
      <c r="I24" s="89"/>
      <c r="J24" s="37"/>
      <c r="K24" s="63"/>
      <c r="L24" s="89"/>
      <c r="M24" s="37"/>
      <c r="N24" s="67"/>
      <c r="O24" s="89"/>
      <c r="P24" s="37"/>
      <c r="Q24" s="67"/>
      <c r="R24" s="89"/>
      <c r="S24" s="37"/>
      <c r="T24" s="67"/>
      <c r="U24" s="89"/>
      <c r="V24" s="37"/>
      <c r="W24" s="67"/>
      <c r="X24" s="89"/>
      <c r="Y24" s="37"/>
      <c r="Z24" s="67"/>
      <c r="AA24" s="89"/>
      <c r="AB24" s="37"/>
      <c r="AC24" s="67"/>
      <c r="AD24" s="143"/>
      <c r="AE24" s="37"/>
      <c r="AF24" s="82"/>
      <c r="AG24" s="87"/>
      <c r="AH24" s="82"/>
      <c r="AI24" s="87"/>
      <c r="AJ24" s="82"/>
      <c r="AK24" s="87"/>
      <c r="AL24" s="82"/>
      <c r="AM24" s="48"/>
      <c r="AN24" s="82"/>
      <c r="AO24" s="138"/>
      <c r="AP24" s="141"/>
      <c r="AQ24" s="149"/>
      <c r="AR24" s="136"/>
      <c r="AS24" s="79"/>
      <c r="AT24" s="80"/>
      <c r="AU24" s="14"/>
    </row>
    <row r="25" spans="1:47">
      <c r="A25" s="167"/>
      <c r="B25" s="167"/>
      <c r="C25" s="102"/>
      <c r="D25" s="60"/>
      <c r="E25" s="41"/>
      <c r="F25" s="88"/>
      <c r="G25" s="88"/>
      <c r="H25" s="88"/>
      <c r="I25" s="88"/>
      <c r="J25" s="37"/>
      <c r="K25" s="63"/>
      <c r="L25" s="88"/>
      <c r="M25" s="37"/>
      <c r="N25" s="67"/>
      <c r="O25" s="88"/>
      <c r="P25" s="37"/>
      <c r="Q25" s="67"/>
      <c r="R25" s="88"/>
      <c r="S25" s="37"/>
      <c r="T25" s="67"/>
      <c r="U25" s="88"/>
      <c r="V25" s="37"/>
      <c r="W25" s="67"/>
      <c r="X25" s="88"/>
      <c r="Y25" s="37"/>
      <c r="Z25" s="67"/>
      <c r="AA25" s="88"/>
      <c r="AB25" s="37"/>
      <c r="AC25" s="67"/>
      <c r="AD25" s="143"/>
      <c r="AE25" s="37"/>
      <c r="AF25" s="82"/>
      <c r="AG25" s="87"/>
      <c r="AH25" s="82"/>
      <c r="AI25" s="87"/>
      <c r="AJ25" s="82"/>
      <c r="AK25" s="87"/>
      <c r="AL25" s="82"/>
      <c r="AM25" s="48"/>
      <c r="AN25" s="82"/>
      <c r="AO25" s="138"/>
      <c r="AP25" s="141"/>
      <c r="AQ25" s="149"/>
      <c r="AR25" s="136"/>
      <c r="AS25" s="79"/>
      <c r="AT25" s="80"/>
      <c r="AU25" s="14"/>
    </row>
    <row r="26" spans="1:47">
      <c r="A26" s="167"/>
      <c r="B26" s="167"/>
      <c r="C26" s="102"/>
      <c r="D26" s="60"/>
      <c r="E26" s="41"/>
      <c r="F26" s="88"/>
      <c r="G26" s="88"/>
      <c r="H26" s="88"/>
      <c r="I26" s="88"/>
      <c r="J26" s="37"/>
      <c r="K26" s="63"/>
      <c r="L26" s="88"/>
      <c r="M26" s="37"/>
      <c r="N26" s="67"/>
      <c r="O26" s="88"/>
      <c r="P26" s="37"/>
      <c r="Q26" s="67"/>
      <c r="R26" s="88"/>
      <c r="S26" s="37"/>
      <c r="T26" s="67"/>
      <c r="U26" s="88"/>
      <c r="V26" s="37"/>
      <c r="W26" s="67"/>
      <c r="X26" s="88"/>
      <c r="Y26" s="37"/>
      <c r="Z26" s="67"/>
      <c r="AA26" s="88"/>
      <c r="AB26" s="37"/>
      <c r="AC26" s="67"/>
      <c r="AD26" s="143"/>
      <c r="AE26" s="37"/>
      <c r="AF26" s="82"/>
      <c r="AG26" s="87"/>
      <c r="AH26" s="82"/>
      <c r="AI26" s="87"/>
      <c r="AJ26" s="82"/>
      <c r="AK26" s="87"/>
      <c r="AL26" s="82"/>
      <c r="AM26" s="48"/>
      <c r="AN26" s="82"/>
      <c r="AO26" s="138"/>
      <c r="AP26" s="141"/>
      <c r="AQ26" s="149"/>
      <c r="AR26" s="136"/>
      <c r="AS26" s="79"/>
      <c r="AT26" s="80"/>
      <c r="AU26" s="14"/>
    </row>
    <row r="27" spans="1:47">
      <c r="A27" s="167"/>
      <c r="B27" s="167"/>
      <c r="C27" s="102"/>
      <c r="D27" s="60"/>
      <c r="E27" s="41"/>
      <c r="F27" s="88"/>
      <c r="G27" s="88"/>
      <c r="H27" s="88"/>
      <c r="I27" s="88"/>
      <c r="J27" s="37"/>
      <c r="K27" s="63"/>
      <c r="L27" s="88"/>
      <c r="M27" s="37"/>
      <c r="N27" s="67"/>
      <c r="O27" s="88"/>
      <c r="P27" s="37"/>
      <c r="Q27" s="67"/>
      <c r="R27" s="88"/>
      <c r="S27" s="37"/>
      <c r="T27" s="67"/>
      <c r="U27" s="88"/>
      <c r="V27" s="37"/>
      <c r="W27" s="67"/>
      <c r="X27" s="88"/>
      <c r="Y27" s="37"/>
      <c r="Z27" s="67"/>
      <c r="AA27" s="88"/>
      <c r="AB27" s="37"/>
      <c r="AC27" s="67"/>
      <c r="AD27" s="143"/>
      <c r="AE27" s="37"/>
      <c r="AF27" s="82"/>
      <c r="AG27" s="87"/>
      <c r="AH27" s="82"/>
      <c r="AI27" s="87"/>
      <c r="AJ27" s="82"/>
      <c r="AK27" s="87"/>
      <c r="AL27" s="82"/>
      <c r="AM27" s="48"/>
      <c r="AN27" s="82"/>
      <c r="AO27" s="138"/>
      <c r="AP27" s="141"/>
      <c r="AQ27" s="149"/>
      <c r="AR27" s="136"/>
      <c r="AS27" s="79"/>
      <c r="AT27" s="80"/>
      <c r="AU27" s="14"/>
    </row>
    <row r="28" spans="1:47">
      <c r="A28" s="167"/>
      <c r="B28" s="167"/>
      <c r="C28" s="102"/>
      <c r="D28" s="60"/>
      <c r="E28" s="41"/>
      <c r="F28" s="88"/>
      <c r="G28" s="88"/>
      <c r="H28" s="88"/>
      <c r="I28" s="88"/>
      <c r="J28" s="37"/>
      <c r="K28" s="63"/>
      <c r="L28" s="88"/>
      <c r="M28" s="37"/>
      <c r="N28" s="67"/>
      <c r="O28" s="88"/>
      <c r="P28" s="37"/>
      <c r="Q28" s="67"/>
      <c r="R28" s="88"/>
      <c r="S28" s="37"/>
      <c r="T28" s="67"/>
      <c r="U28" s="88"/>
      <c r="V28" s="37"/>
      <c r="W28" s="67"/>
      <c r="X28" s="88"/>
      <c r="Y28" s="37"/>
      <c r="Z28" s="67"/>
      <c r="AA28" s="88"/>
      <c r="AB28" s="37"/>
      <c r="AC28" s="67"/>
      <c r="AD28" s="143"/>
      <c r="AE28" s="37"/>
      <c r="AF28" s="82"/>
      <c r="AG28" s="87"/>
      <c r="AH28" s="82"/>
      <c r="AI28" s="87"/>
      <c r="AJ28" s="82"/>
      <c r="AK28" s="87"/>
      <c r="AL28" s="82"/>
      <c r="AM28" s="48"/>
      <c r="AN28" s="82"/>
      <c r="AO28" s="138"/>
      <c r="AP28" s="141"/>
      <c r="AQ28" s="149"/>
      <c r="AR28" s="136"/>
      <c r="AS28" s="79"/>
      <c r="AT28" s="80"/>
      <c r="AU28" s="14"/>
    </row>
    <row r="29" spans="1:47">
      <c r="A29" s="167"/>
      <c r="B29" s="167"/>
      <c r="C29" s="102"/>
      <c r="D29" s="61"/>
      <c r="E29" s="41"/>
      <c r="F29" s="90"/>
      <c r="G29" s="90"/>
      <c r="H29" s="91"/>
      <c r="I29" s="90"/>
      <c r="J29" s="37"/>
      <c r="K29" s="64"/>
      <c r="L29" s="90"/>
      <c r="M29" s="37"/>
      <c r="N29" s="68"/>
      <c r="O29" s="90"/>
      <c r="P29" s="37"/>
      <c r="Q29" s="68"/>
      <c r="R29" s="90"/>
      <c r="S29" s="37"/>
      <c r="T29" s="72"/>
      <c r="U29" s="90"/>
      <c r="V29" s="37"/>
      <c r="W29" s="72"/>
      <c r="X29" s="90"/>
      <c r="Y29" s="37"/>
      <c r="Z29" s="72"/>
      <c r="AA29" s="90"/>
      <c r="AB29" s="37"/>
      <c r="AC29" s="72"/>
      <c r="AD29" s="144"/>
      <c r="AE29" s="37"/>
      <c r="AF29" s="82"/>
      <c r="AG29" s="87"/>
      <c r="AH29" s="82"/>
      <c r="AI29" s="87"/>
      <c r="AJ29" s="82"/>
      <c r="AK29" s="87"/>
      <c r="AL29" s="82"/>
      <c r="AM29" s="48"/>
      <c r="AN29" s="82"/>
      <c r="AO29" s="138"/>
      <c r="AP29" s="141"/>
      <c r="AQ29" s="149"/>
      <c r="AR29" s="136"/>
      <c r="AS29" s="79"/>
      <c r="AT29" s="80"/>
      <c r="AU29" s="14"/>
    </row>
    <row r="30" spans="1:47">
      <c r="A30" s="167"/>
      <c r="B30" s="167"/>
      <c r="C30" s="102"/>
      <c r="D30" s="61"/>
      <c r="E30" s="41"/>
      <c r="F30" s="90"/>
      <c r="G30" s="90"/>
      <c r="H30" s="91"/>
      <c r="I30" s="90"/>
      <c r="J30" s="37"/>
      <c r="K30" s="64"/>
      <c r="L30" s="90"/>
      <c r="M30" s="37"/>
      <c r="N30" s="68"/>
      <c r="O30" s="90"/>
      <c r="P30" s="37"/>
      <c r="Q30" s="68"/>
      <c r="R30" s="90"/>
      <c r="S30" s="37"/>
      <c r="T30" s="72"/>
      <c r="U30" s="90"/>
      <c r="V30" s="37"/>
      <c r="W30" s="72"/>
      <c r="X30" s="90"/>
      <c r="Y30" s="37"/>
      <c r="Z30" s="72"/>
      <c r="AA30" s="90"/>
      <c r="AB30" s="37"/>
      <c r="AC30" s="72"/>
      <c r="AD30" s="144"/>
      <c r="AE30" s="37"/>
      <c r="AF30" s="82"/>
      <c r="AG30" s="87"/>
      <c r="AH30" s="82"/>
      <c r="AI30" s="87"/>
      <c r="AJ30" s="82"/>
      <c r="AK30" s="87"/>
      <c r="AL30" s="82"/>
      <c r="AM30" s="48"/>
      <c r="AN30" s="82"/>
      <c r="AO30" s="138"/>
      <c r="AP30" s="141"/>
      <c r="AQ30" s="149"/>
      <c r="AR30" s="136"/>
      <c r="AS30" s="79"/>
      <c r="AT30" s="80"/>
      <c r="AU30" s="14"/>
    </row>
    <row r="31" spans="1:47">
      <c r="A31" s="167"/>
      <c r="B31" s="167"/>
      <c r="C31" s="102"/>
      <c r="D31" s="61"/>
      <c r="E31" s="41"/>
      <c r="F31" s="90"/>
      <c r="G31" s="90"/>
      <c r="H31" s="91"/>
      <c r="I31" s="90"/>
      <c r="J31" s="37"/>
      <c r="K31" s="64"/>
      <c r="L31" s="90"/>
      <c r="M31" s="37"/>
      <c r="N31" s="68"/>
      <c r="O31" s="90"/>
      <c r="P31" s="37"/>
      <c r="Q31" s="72"/>
      <c r="R31" s="90"/>
      <c r="S31" s="37"/>
      <c r="T31" s="66"/>
      <c r="U31" s="90"/>
      <c r="V31" s="37"/>
      <c r="W31" s="66"/>
      <c r="X31" s="90"/>
      <c r="Y31" s="37"/>
      <c r="Z31" s="66"/>
      <c r="AA31" s="90"/>
      <c r="AB31" s="37"/>
      <c r="AC31" s="66"/>
      <c r="AD31" s="131"/>
      <c r="AE31" s="37"/>
      <c r="AF31" s="82"/>
      <c r="AG31" s="87"/>
      <c r="AH31" s="82"/>
      <c r="AI31" s="87"/>
      <c r="AJ31" s="82"/>
      <c r="AK31" s="87"/>
      <c r="AL31" s="82"/>
      <c r="AM31" s="48"/>
      <c r="AN31" s="82"/>
      <c r="AO31" s="138"/>
      <c r="AP31" s="141"/>
      <c r="AQ31" s="149"/>
      <c r="AR31" s="136"/>
      <c r="AS31" s="79"/>
      <c r="AT31" s="80"/>
      <c r="AU31" s="14"/>
    </row>
    <row r="32" spans="1:47">
      <c r="A32" s="167"/>
      <c r="B32" s="167"/>
      <c r="C32" s="102"/>
      <c r="D32" s="61"/>
      <c r="E32" s="41"/>
      <c r="F32" s="90"/>
      <c r="G32" s="90"/>
      <c r="H32" s="91"/>
      <c r="I32" s="90"/>
      <c r="J32" s="37"/>
      <c r="K32" s="64"/>
      <c r="L32" s="90"/>
      <c r="M32" s="37"/>
      <c r="N32" s="68"/>
      <c r="O32" s="90"/>
      <c r="P32" s="37"/>
      <c r="Q32" s="68"/>
      <c r="R32" s="90"/>
      <c r="S32" s="37"/>
      <c r="T32" s="68"/>
      <c r="U32" s="90"/>
      <c r="V32" s="37"/>
      <c r="W32" s="68"/>
      <c r="X32" s="90"/>
      <c r="Y32" s="37"/>
      <c r="Z32" s="68"/>
      <c r="AA32" s="90"/>
      <c r="AB32" s="37"/>
      <c r="AC32" s="68"/>
      <c r="AD32" s="145"/>
      <c r="AE32" s="37"/>
      <c r="AF32" s="82"/>
      <c r="AG32" s="87"/>
      <c r="AH32" s="82"/>
      <c r="AI32" s="87"/>
      <c r="AJ32" s="82"/>
      <c r="AK32" s="87"/>
      <c r="AL32" s="82"/>
      <c r="AM32" s="48"/>
      <c r="AN32" s="82"/>
      <c r="AO32" s="138"/>
      <c r="AP32" s="141"/>
      <c r="AQ32" s="149"/>
      <c r="AR32" s="136"/>
      <c r="AS32" s="79"/>
      <c r="AT32" s="80"/>
      <c r="AU32" s="14"/>
    </row>
    <row r="33" spans="1:47">
      <c r="A33" s="167"/>
      <c r="B33" s="167"/>
      <c r="C33" s="102"/>
      <c r="D33" s="60"/>
      <c r="E33" s="41"/>
      <c r="F33" s="90"/>
      <c r="G33" s="90"/>
      <c r="H33" s="92"/>
      <c r="I33" s="93"/>
      <c r="J33" s="37"/>
      <c r="K33" s="64"/>
      <c r="L33" s="93"/>
      <c r="M33" s="37"/>
      <c r="N33" s="68"/>
      <c r="O33" s="93"/>
      <c r="P33" s="37"/>
      <c r="Q33" s="68"/>
      <c r="R33" s="93"/>
      <c r="S33" s="37"/>
      <c r="T33" s="69"/>
      <c r="U33" s="93"/>
      <c r="V33" s="37"/>
      <c r="W33" s="69"/>
      <c r="X33" s="93"/>
      <c r="Y33" s="37"/>
      <c r="Z33" s="69"/>
      <c r="AA33" s="93"/>
      <c r="AB33" s="37"/>
      <c r="AC33" s="69"/>
      <c r="AD33" s="146"/>
      <c r="AE33" s="37"/>
      <c r="AF33" s="82"/>
      <c r="AG33" s="87"/>
      <c r="AH33" s="82"/>
      <c r="AI33" s="87"/>
      <c r="AJ33" s="82"/>
      <c r="AK33" s="87"/>
      <c r="AL33" s="82"/>
      <c r="AM33" s="48"/>
      <c r="AN33" s="82"/>
      <c r="AO33" s="138"/>
      <c r="AP33" s="141"/>
      <c r="AQ33" s="149"/>
      <c r="AR33" s="136"/>
      <c r="AS33" s="79"/>
      <c r="AT33" s="80"/>
      <c r="AU33" s="14"/>
    </row>
    <row r="34" spans="1:47">
      <c r="A34" s="167"/>
      <c r="B34" s="167"/>
      <c r="C34" s="102"/>
      <c r="D34" s="60"/>
      <c r="E34" s="41"/>
      <c r="F34" s="90"/>
      <c r="G34" s="90"/>
      <c r="H34" s="92"/>
      <c r="I34" s="93"/>
      <c r="J34" s="37"/>
      <c r="K34" s="64"/>
      <c r="L34" s="93"/>
      <c r="M34" s="37"/>
      <c r="N34" s="68"/>
      <c r="O34" s="93"/>
      <c r="P34" s="37"/>
      <c r="Q34" s="68"/>
      <c r="R34" s="93"/>
      <c r="S34" s="37"/>
      <c r="T34" s="69"/>
      <c r="U34" s="93"/>
      <c r="V34" s="37"/>
      <c r="W34" s="69"/>
      <c r="X34" s="93"/>
      <c r="Y34" s="37"/>
      <c r="Z34" s="69"/>
      <c r="AA34" s="93"/>
      <c r="AB34" s="37"/>
      <c r="AC34" s="69"/>
      <c r="AD34" s="146"/>
      <c r="AE34" s="37"/>
      <c r="AF34" s="82"/>
      <c r="AG34" s="87"/>
      <c r="AH34" s="82"/>
      <c r="AI34" s="87"/>
      <c r="AJ34" s="82"/>
      <c r="AK34" s="87"/>
      <c r="AL34" s="82"/>
      <c r="AM34" s="48"/>
      <c r="AN34" s="82"/>
      <c r="AO34" s="138"/>
      <c r="AP34" s="141"/>
      <c r="AQ34" s="149"/>
      <c r="AR34" s="136"/>
      <c r="AS34" s="79"/>
      <c r="AT34" s="80"/>
      <c r="AU34" s="14"/>
    </row>
    <row r="35" spans="1:47">
      <c r="A35" s="167"/>
      <c r="B35" s="167"/>
      <c r="C35" s="102"/>
      <c r="D35" s="60"/>
      <c r="E35" s="41"/>
      <c r="F35" s="93"/>
      <c r="G35" s="93"/>
      <c r="H35" s="92"/>
      <c r="I35" s="93"/>
      <c r="J35" s="37"/>
      <c r="K35" s="64"/>
      <c r="L35" s="93"/>
      <c r="M35" s="37"/>
      <c r="N35" s="69"/>
      <c r="O35" s="93"/>
      <c r="P35" s="37"/>
      <c r="Q35" s="70"/>
      <c r="R35" s="93"/>
      <c r="S35" s="37"/>
      <c r="T35" s="70"/>
      <c r="U35" s="93"/>
      <c r="V35" s="37"/>
      <c r="W35" s="70"/>
      <c r="X35" s="93"/>
      <c r="Y35" s="37"/>
      <c r="Z35" s="70"/>
      <c r="AA35" s="93"/>
      <c r="AB35" s="37"/>
      <c r="AC35" s="70"/>
      <c r="AD35" s="147"/>
      <c r="AE35" s="37"/>
      <c r="AF35" s="83"/>
      <c r="AG35" s="87"/>
      <c r="AH35" s="83"/>
      <c r="AI35" s="87"/>
      <c r="AJ35" s="83"/>
      <c r="AK35" s="87"/>
      <c r="AL35" s="83"/>
      <c r="AM35" s="14"/>
      <c r="AN35" s="83"/>
      <c r="AO35" s="139"/>
      <c r="AP35" s="142"/>
      <c r="AQ35" s="150"/>
      <c r="AR35" s="136"/>
      <c r="AS35" s="79"/>
      <c r="AT35" s="80"/>
      <c r="AU35" s="14"/>
    </row>
    <row r="36" spans="1:47">
      <c r="A36" s="167"/>
      <c r="B36" s="167"/>
      <c r="C36" s="102"/>
      <c r="D36" s="60"/>
      <c r="E36" s="41"/>
      <c r="F36" s="93"/>
      <c r="G36" s="93"/>
      <c r="H36" s="92"/>
      <c r="I36" s="93"/>
      <c r="J36" s="37"/>
      <c r="K36" s="64"/>
      <c r="L36" s="93"/>
      <c r="M36" s="37"/>
      <c r="N36" s="70"/>
      <c r="O36" s="93"/>
      <c r="P36" s="37"/>
      <c r="Q36" s="70"/>
      <c r="R36" s="93"/>
      <c r="S36" s="37"/>
      <c r="T36" s="70"/>
      <c r="U36" s="93"/>
      <c r="V36" s="37"/>
      <c r="W36" s="70"/>
      <c r="X36" s="93"/>
      <c r="Y36" s="37"/>
      <c r="Z36" s="70"/>
      <c r="AA36" s="93"/>
      <c r="AB36" s="37"/>
      <c r="AC36" s="70"/>
      <c r="AD36" s="147"/>
      <c r="AE36" s="37"/>
      <c r="AF36" s="83"/>
      <c r="AG36" s="87"/>
      <c r="AH36" s="83"/>
      <c r="AI36" s="87"/>
      <c r="AJ36" s="83"/>
      <c r="AK36" s="87"/>
      <c r="AL36" s="83"/>
      <c r="AM36" s="14"/>
      <c r="AN36" s="83"/>
      <c r="AO36" s="139"/>
      <c r="AP36" s="142"/>
      <c r="AQ36" s="150"/>
      <c r="AR36" s="136"/>
      <c r="AS36" s="79"/>
      <c r="AT36" s="80"/>
      <c r="AU36" s="14"/>
    </row>
    <row r="37" spans="1:47">
      <c r="A37" s="167"/>
      <c r="B37" s="167"/>
      <c r="C37" s="102"/>
      <c r="D37" s="60"/>
      <c r="E37" s="41"/>
      <c r="F37" s="93"/>
      <c r="G37" s="93"/>
      <c r="H37" s="92"/>
      <c r="I37" s="93"/>
      <c r="J37" s="37"/>
      <c r="K37" s="64"/>
      <c r="L37" s="93"/>
      <c r="M37" s="37"/>
      <c r="N37" s="70"/>
      <c r="O37" s="93"/>
      <c r="P37" s="37"/>
      <c r="Q37" s="70"/>
      <c r="R37" s="93"/>
      <c r="S37" s="37"/>
      <c r="T37" s="69"/>
      <c r="U37" s="93"/>
      <c r="V37" s="37"/>
      <c r="W37" s="69"/>
      <c r="X37" s="93"/>
      <c r="Y37" s="37"/>
      <c r="Z37" s="69"/>
      <c r="AA37" s="93"/>
      <c r="AB37" s="37"/>
      <c r="AC37" s="69"/>
      <c r="AD37" s="146"/>
      <c r="AE37" s="37"/>
      <c r="AF37" s="83"/>
      <c r="AG37" s="87"/>
      <c r="AH37" s="83"/>
      <c r="AI37" s="87"/>
      <c r="AJ37" s="83"/>
      <c r="AK37" s="87"/>
      <c r="AL37" s="83"/>
      <c r="AM37" s="14"/>
      <c r="AN37" s="83"/>
      <c r="AO37" s="139"/>
      <c r="AP37" s="142"/>
      <c r="AQ37" s="150"/>
      <c r="AR37" s="136"/>
      <c r="AS37" s="79"/>
      <c r="AT37" s="80"/>
      <c r="AU37" s="14"/>
    </row>
    <row r="38" spans="1:47">
      <c r="A38" s="167"/>
      <c r="B38" s="167"/>
      <c r="C38" s="102"/>
      <c r="D38" s="60"/>
      <c r="E38" s="41"/>
      <c r="F38" s="93"/>
      <c r="G38" s="93"/>
      <c r="H38" s="92"/>
      <c r="I38" s="93"/>
      <c r="J38" s="37"/>
      <c r="K38" s="64"/>
      <c r="L38" s="93"/>
      <c r="M38" s="37"/>
      <c r="N38" s="70"/>
      <c r="O38" s="93"/>
      <c r="P38" s="37"/>
      <c r="Q38" s="70"/>
      <c r="R38" s="93"/>
      <c r="S38" s="37"/>
      <c r="T38" s="69"/>
      <c r="U38" s="93"/>
      <c r="V38" s="37"/>
      <c r="W38" s="69"/>
      <c r="X38" s="93"/>
      <c r="Y38" s="37"/>
      <c r="Z38" s="69"/>
      <c r="AA38" s="93"/>
      <c r="AB38" s="37"/>
      <c r="AC38" s="69"/>
      <c r="AD38" s="146"/>
      <c r="AE38" s="37"/>
      <c r="AF38" s="83"/>
      <c r="AG38" s="87"/>
      <c r="AH38" s="83"/>
      <c r="AI38" s="87"/>
      <c r="AJ38" s="83"/>
      <c r="AK38" s="87"/>
      <c r="AL38" s="83"/>
      <c r="AM38" s="14"/>
      <c r="AN38" s="83"/>
      <c r="AO38" s="139"/>
      <c r="AP38" s="142"/>
      <c r="AQ38" s="150"/>
      <c r="AR38" s="136"/>
      <c r="AS38" s="79"/>
      <c r="AT38" s="80"/>
      <c r="AU38" s="14"/>
    </row>
    <row r="39" spans="1:47">
      <c r="A39" s="167"/>
      <c r="B39" s="167"/>
      <c r="C39" s="102"/>
      <c r="D39" s="60"/>
      <c r="E39" s="41"/>
      <c r="F39" s="93"/>
      <c r="G39" s="93"/>
      <c r="H39" s="92"/>
      <c r="I39" s="93"/>
      <c r="J39" s="37"/>
      <c r="K39" s="64"/>
      <c r="L39" s="93"/>
      <c r="M39" s="37"/>
      <c r="N39" s="70"/>
      <c r="O39" s="93"/>
      <c r="P39" s="37"/>
      <c r="Q39" s="70"/>
      <c r="R39" s="93"/>
      <c r="S39" s="37"/>
      <c r="T39" s="69"/>
      <c r="U39" s="93"/>
      <c r="V39" s="37"/>
      <c r="W39" s="69"/>
      <c r="X39" s="93"/>
      <c r="Y39" s="37"/>
      <c r="Z39" s="69"/>
      <c r="AA39" s="93"/>
      <c r="AB39" s="37"/>
      <c r="AC39" s="69"/>
      <c r="AD39" s="146"/>
      <c r="AE39" s="37"/>
      <c r="AF39" s="83"/>
      <c r="AG39" s="87"/>
      <c r="AH39" s="83"/>
      <c r="AI39" s="87"/>
      <c r="AJ39" s="83"/>
      <c r="AK39" s="87"/>
      <c r="AL39" s="83"/>
      <c r="AM39" s="14"/>
      <c r="AN39" s="83"/>
      <c r="AO39" s="139"/>
      <c r="AP39" s="142"/>
      <c r="AQ39" s="150"/>
      <c r="AR39" s="136"/>
      <c r="AS39" s="79"/>
      <c r="AT39" s="80"/>
      <c r="AU39" s="14"/>
    </row>
    <row r="40" spans="1:47">
      <c r="A40" s="167"/>
      <c r="B40" s="167"/>
      <c r="C40" s="103"/>
      <c r="D40" s="62"/>
      <c r="E40" s="135"/>
      <c r="F40" s="94"/>
      <c r="G40" s="94"/>
      <c r="H40" s="95"/>
      <c r="I40" s="94"/>
      <c r="J40" s="37"/>
      <c r="K40" s="65"/>
      <c r="L40" s="94"/>
      <c r="M40" s="37"/>
      <c r="N40" s="71"/>
      <c r="O40" s="94"/>
      <c r="P40" s="37"/>
      <c r="Q40" s="73"/>
      <c r="R40" s="94"/>
      <c r="S40" s="37"/>
      <c r="T40" s="71"/>
      <c r="U40" s="94"/>
      <c r="V40" s="37"/>
      <c r="W40" s="71"/>
      <c r="X40" s="94"/>
      <c r="Y40" s="37"/>
      <c r="Z40" s="71"/>
      <c r="AA40" s="94"/>
      <c r="AB40" s="37"/>
      <c r="AC40" s="71"/>
      <c r="AD40" s="148"/>
      <c r="AE40" s="37"/>
      <c r="AF40" s="83"/>
      <c r="AG40" s="87"/>
      <c r="AH40" s="83"/>
      <c r="AI40" s="87"/>
      <c r="AJ40" s="83"/>
      <c r="AK40" s="87"/>
      <c r="AL40" s="83"/>
      <c r="AM40" s="14"/>
      <c r="AN40" s="83"/>
      <c r="AO40" s="139"/>
      <c r="AP40" s="142"/>
      <c r="AQ40" s="150"/>
      <c r="AR40" s="136"/>
      <c r="AS40" s="79"/>
      <c r="AT40" s="80"/>
      <c r="AU40" s="14"/>
    </row>
    <row r="41" spans="1:47">
      <c r="A41" s="167"/>
      <c r="B41" s="167"/>
      <c r="C41" s="102"/>
      <c r="D41" s="60"/>
      <c r="E41" s="41"/>
      <c r="F41" s="89"/>
      <c r="G41" s="89"/>
      <c r="H41" s="88"/>
      <c r="I41" s="89"/>
      <c r="J41" s="37"/>
      <c r="K41" s="63"/>
      <c r="L41" s="89"/>
      <c r="M41" s="37"/>
      <c r="N41" s="67"/>
      <c r="O41" s="89"/>
      <c r="P41" s="37"/>
      <c r="Q41" s="67"/>
      <c r="R41" s="89"/>
      <c r="S41" s="37"/>
      <c r="T41" s="67"/>
      <c r="U41" s="89"/>
      <c r="V41" s="37"/>
      <c r="W41" s="67"/>
      <c r="X41" s="89"/>
      <c r="Y41" s="37"/>
      <c r="Z41" s="67"/>
      <c r="AA41" s="89"/>
      <c r="AB41" s="37"/>
      <c r="AC41" s="67"/>
      <c r="AD41" s="143"/>
      <c r="AE41" s="37"/>
      <c r="AF41" s="83"/>
      <c r="AG41" s="87"/>
      <c r="AH41" s="83"/>
      <c r="AI41" s="87"/>
      <c r="AJ41" s="83"/>
      <c r="AK41" s="87"/>
      <c r="AL41" s="83"/>
      <c r="AM41" s="14"/>
      <c r="AN41" s="83"/>
      <c r="AO41" s="139"/>
      <c r="AP41" s="142"/>
      <c r="AQ41" s="150"/>
      <c r="AR41" s="136"/>
      <c r="AS41" s="79"/>
      <c r="AT41" s="80"/>
      <c r="AU41" s="14"/>
    </row>
    <row r="42" spans="1:47">
      <c r="A42" s="167"/>
      <c r="B42" s="167"/>
      <c r="C42" s="102"/>
      <c r="D42" s="60"/>
      <c r="E42" s="41"/>
      <c r="F42" s="89"/>
      <c r="G42" s="89"/>
      <c r="H42" s="88"/>
      <c r="I42" s="89"/>
      <c r="J42" s="37"/>
      <c r="K42" s="63"/>
      <c r="L42" s="89"/>
      <c r="M42" s="37"/>
      <c r="N42" s="67"/>
      <c r="O42" s="89"/>
      <c r="P42" s="37"/>
      <c r="Q42" s="67"/>
      <c r="R42" s="89"/>
      <c r="S42" s="37"/>
      <c r="T42" s="67"/>
      <c r="U42" s="89"/>
      <c r="V42" s="37"/>
      <c r="W42" s="67"/>
      <c r="X42" s="89"/>
      <c r="Y42" s="37"/>
      <c r="Z42" s="67"/>
      <c r="AA42" s="89"/>
      <c r="AB42" s="37"/>
      <c r="AC42" s="67"/>
      <c r="AD42" s="143"/>
      <c r="AE42" s="37"/>
      <c r="AF42" s="83"/>
      <c r="AG42" s="87"/>
      <c r="AH42" s="83"/>
      <c r="AI42" s="87"/>
      <c r="AJ42" s="83"/>
      <c r="AK42" s="87"/>
      <c r="AL42" s="83"/>
      <c r="AM42" s="14"/>
      <c r="AN42" s="83"/>
      <c r="AO42" s="139"/>
      <c r="AP42" s="142"/>
      <c r="AQ42" s="150"/>
      <c r="AR42" s="136"/>
      <c r="AS42" s="79"/>
      <c r="AT42" s="80"/>
      <c r="AU42" s="14"/>
    </row>
    <row r="43" spans="1:47">
      <c r="A43" s="167"/>
      <c r="B43" s="167"/>
      <c r="C43" s="102"/>
      <c r="D43" s="60"/>
      <c r="E43" s="41"/>
      <c r="F43" s="89"/>
      <c r="G43" s="89"/>
      <c r="H43" s="88"/>
      <c r="I43" s="89"/>
      <c r="J43" s="37"/>
      <c r="K43" s="63"/>
      <c r="L43" s="89"/>
      <c r="M43" s="37"/>
      <c r="N43" s="67"/>
      <c r="O43" s="89"/>
      <c r="P43" s="37"/>
      <c r="Q43" s="67"/>
      <c r="R43" s="89"/>
      <c r="S43" s="37"/>
      <c r="T43" s="67"/>
      <c r="U43" s="89"/>
      <c r="V43" s="37"/>
      <c r="W43" s="67"/>
      <c r="X43" s="89"/>
      <c r="Y43" s="37"/>
      <c r="Z43" s="67"/>
      <c r="AA43" s="89"/>
      <c r="AB43" s="37"/>
      <c r="AC43" s="67"/>
      <c r="AD43" s="143"/>
      <c r="AE43" s="37"/>
      <c r="AF43" s="83"/>
      <c r="AG43" s="87"/>
      <c r="AH43" s="83"/>
      <c r="AI43" s="87"/>
      <c r="AJ43" s="83"/>
      <c r="AK43" s="87"/>
      <c r="AL43" s="83"/>
      <c r="AM43" s="14"/>
      <c r="AN43" s="83"/>
      <c r="AO43" s="139"/>
      <c r="AP43" s="142"/>
      <c r="AQ43" s="150"/>
      <c r="AR43" s="136"/>
      <c r="AS43" s="79"/>
      <c r="AT43" s="80"/>
      <c r="AU43" s="14"/>
    </row>
    <row r="44" spans="1:47">
      <c r="A44" s="167"/>
      <c r="B44" s="167"/>
      <c r="C44" s="102"/>
      <c r="D44" s="60"/>
      <c r="E44" s="41"/>
      <c r="F44" s="89"/>
      <c r="G44" s="89"/>
      <c r="H44" s="88"/>
      <c r="I44" s="89"/>
      <c r="J44" s="37"/>
      <c r="K44" s="63"/>
      <c r="L44" s="89"/>
      <c r="M44" s="37"/>
      <c r="N44" s="67"/>
      <c r="O44" s="89"/>
      <c r="P44" s="37"/>
      <c r="Q44" s="67"/>
      <c r="R44" s="89"/>
      <c r="S44" s="37"/>
      <c r="T44" s="67"/>
      <c r="U44" s="89"/>
      <c r="V44" s="37"/>
      <c r="W44" s="67"/>
      <c r="X44" s="89"/>
      <c r="Y44" s="37"/>
      <c r="Z44" s="67"/>
      <c r="AA44" s="89"/>
      <c r="AB44" s="37"/>
      <c r="AC44" s="67"/>
      <c r="AD44" s="143"/>
      <c r="AE44" s="37"/>
      <c r="AF44" s="83"/>
      <c r="AG44" s="87"/>
      <c r="AH44" s="83"/>
      <c r="AI44" s="87"/>
      <c r="AJ44" s="83"/>
      <c r="AK44" s="87"/>
      <c r="AL44" s="83"/>
      <c r="AM44" s="14"/>
      <c r="AN44" s="83"/>
      <c r="AO44" s="139"/>
      <c r="AP44" s="142"/>
      <c r="AQ44" s="150"/>
      <c r="AR44" s="136"/>
      <c r="AS44" s="79"/>
      <c r="AT44" s="80"/>
      <c r="AU44" s="14"/>
    </row>
    <row r="45" spans="1:47">
      <c r="A45" s="167"/>
      <c r="B45" s="167"/>
      <c r="C45" s="102"/>
      <c r="D45" s="60"/>
      <c r="E45" s="41"/>
      <c r="F45" s="89"/>
      <c r="G45" s="89"/>
      <c r="H45" s="88"/>
      <c r="I45" s="89"/>
      <c r="J45" s="37"/>
      <c r="K45" s="63"/>
      <c r="L45" s="89"/>
      <c r="M45" s="37"/>
      <c r="N45" s="67"/>
      <c r="O45" s="89"/>
      <c r="P45" s="37"/>
      <c r="Q45" s="67"/>
      <c r="R45" s="89"/>
      <c r="S45" s="37"/>
      <c r="T45" s="67"/>
      <c r="U45" s="89"/>
      <c r="V45" s="37"/>
      <c r="W45" s="67"/>
      <c r="X45" s="89"/>
      <c r="Y45" s="37"/>
      <c r="Z45" s="67"/>
      <c r="AA45" s="89"/>
      <c r="AB45" s="37"/>
      <c r="AC45" s="67"/>
      <c r="AD45" s="143"/>
      <c r="AE45" s="37"/>
      <c r="AF45" s="83"/>
      <c r="AG45" s="87"/>
      <c r="AH45" s="83"/>
      <c r="AI45" s="87"/>
      <c r="AJ45" s="83"/>
      <c r="AK45" s="87"/>
      <c r="AL45" s="83"/>
      <c r="AM45" s="14"/>
      <c r="AN45" s="83"/>
      <c r="AO45" s="139"/>
      <c r="AP45" s="142"/>
      <c r="AQ45" s="150"/>
      <c r="AR45" s="136"/>
      <c r="AS45" s="79"/>
      <c r="AT45" s="80"/>
      <c r="AU45" s="14"/>
    </row>
    <row r="46" spans="1:47">
      <c r="A46" s="167"/>
      <c r="B46" s="167"/>
      <c r="C46" s="102"/>
      <c r="D46" s="60"/>
      <c r="E46" s="41"/>
      <c r="F46" s="89"/>
      <c r="G46" s="89"/>
      <c r="H46" s="88"/>
      <c r="I46" s="89"/>
      <c r="J46" s="37"/>
      <c r="K46" s="63"/>
      <c r="L46" s="89"/>
      <c r="M46" s="37"/>
      <c r="N46" s="67"/>
      <c r="O46" s="89"/>
      <c r="P46" s="37"/>
      <c r="Q46" s="67"/>
      <c r="R46" s="89"/>
      <c r="S46" s="37"/>
      <c r="T46" s="67"/>
      <c r="U46" s="89"/>
      <c r="V46" s="37"/>
      <c r="W46" s="67"/>
      <c r="X46" s="89"/>
      <c r="Y46" s="37"/>
      <c r="Z46" s="67"/>
      <c r="AA46" s="89"/>
      <c r="AB46" s="37"/>
      <c r="AC46" s="67"/>
      <c r="AD46" s="143"/>
      <c r="AE46" s="37"/>
      <c r="AF46" s="83"/>
      <c r="AG46" s="87"/>
      <c r="AH46" s="83"/>
      <c r="AI46" s="87"/>
      <c r="AJ46" s="83"/>
      <c r="AK46" s="87"/>
      <c r="AL46" s="83"/>
      <c r="AM46" s="14"/>
      <c r="AN46" s="83"/>
      <c r="AO46" s="139"/>
      <c r="AP46" s="142"/>
      <c r="AQ46" s="150"/>
      <c r="AR46" s="136"/>
      <c r="AS46" s="79"/>
      <c r="AT46" s="80"/>
      <c r="AU46" s="14"/>
    </row>
    <row r="47" spans="1:47">
      <c r="A47" s="167"/>
      <c r="B47" s="167"/>
      <c r="C47" s="102"/>
      <c r="D47" s="60"/>
      <c r="E47" s="41"/>
      <c r="F47" s="89"/>
      <c r="G47" s="89"/>
      <c r="H47" s="88"/>
      <c r="I47" s="89"/>
      <c r="J47" s="37"/>
      <c r="K47" s="63"/>
      <c r="L47" s="89"/>
      <c r="M47" s="37"/>
      <c r="N47" s="67"/>
      <c r="O47" s="89"/>
      <c r="P47" s="37"/>
      <c r="Q47" s="67"/>
      <c r="R47" s="89"/>
      <c r="S47" s="37"/>
      <c r="T47" s="67"/>
      <c r="U47" s="89"/>
      <c r="V47" s="37"/>
      <c r="W47" s="67"/>
      <c r="X47" s="89"/>
      <c r="Y47" s="37"/>
      <c r="Z47" s="67"/>
      <c r="AA47" s="89"/>
      <c r="AB47" s="37"/>
      <c r="AC47" s="67"/>
      <c r="AD47" s="143"/>
      <c r="AE47" s="37"/>
      <c r="AF47" s="83"/>
      <c r="AG47" s="87"/>
      <c r="AH47" s="83"/>
      <c r="AI47" s="87"/>
      <c r="AJ47" s="83"/>
      <c r="AK47" s="87"/>
      <c r="AL47" s="83"/>
      <c r="AM47" s="14"/>
      <c r="AN47" s="83"/>
      <c r="AO47" s="139"/>
      <c r="AP47" s="142"/>
      <c r="AQ47" s="150"/>
      <c r="AR47" s="136"/>
      <c r="AS47" s="79"/>
      <c r="AT47" s="80"/>
      <c r="AU47" s="14"/>
    </row>
    <row r="48" spans="1:47">
      <c r="A48" s="167"/>
      <c r="B48" s="167"/>
      <c r="C48" s="102"/>
      <c r="D48" s="60"/>
      <c r="E48" s="41"/>
      <c r="F48" s="89"/>
      <c r="G48" s="89"/>
      <c r="H48" s="88"/>
      <c r="I48" s="89"/>
      <c r="J48" s="37"/>
      <c r="K48" s="63"/>
      <c r="L48" s="89"/>
      <c r="M48" s="37"/>
      <c r="N48" s="67"/>
      <c r="O48" s="89"/>
      <c r="P48" s="37"/>
      <c r="Q48" s="67"/>
      <c r="R48" s="89"/>
      <c r="S48" s="37"/>
      <c r="T48" s="67"/>
      <c r="U48" s="89"/>
      <c r="V48" s="37"/>
      <c r="W48" s="67"/>
      <c r="X48" s="89"/>
      <c r="Y48" s="37"/>
      <c r="Z48" s="67"/>
      <c r="AA48" s="89"/>
      <c r="AB48" s="37"/>
      <c r="AC48" s="67"/>
      <c r="AD48" s="143"/>
      <c r="AE48" s="37"/>
      <c r="AF48" s="83"/>
      <c r="AG48" s="87"/>
      <c r="AH48" s="83"/>
      <c r="AI48" s="87"/>
      <c r="AJ48" s="83"/>
      <c r="AK48" s="87"/>
      <c r="AL48" s="83"/>
      <c r="AM48" s="14"/>
      <c r="AN48" s="83"/>
      <c r="AO48" s="139"/>
      <c r="AP48" s="142"/>
      <c r="AQ48" s="150"/>
      <c r="AR48" s="136"/>
      <c r="AS48" s="79"/>
      <c r="AT48" s="80"/>
      <c r="AU48" s="14"/>
    </row>
    <row r="49" spans="1:47">
      <c r="A49" s="167"/>
      <c r="B49" s="167"/>
      <c r="C49" s="102"/>
      <c r="D49" s="60"/>
      <c r="E49" s="41"/>
      <c r="F49" s="89"/>
      <c r="G49" s="89"/>
      <c r="H49" s="88"/>
      <c r="I49" s="89"/>
      <c r="J49" s="37"/>
      <c r="K49" s="63"/>
      <c r="L49" s="89"/>
      <c r="M49" s="37"/>
      <c r="N49" s="67"/>
      <c r="O49" s="89"/>
      <c r="P49" s="37"/>
      <c r="Q49" s="67"/>
      <c r="R49" s="89"/>
      <c r="S49" s="37"/>
      <c r="T49" s="67"/>
      <c r="U49" s="89"/>
      <c r="V49" s="37"/>
      <c r="W49" s="67"/>
      <c r="X49" s="89"/>
      <c r="Y49" s="37"/>
      <c r="Z49" s="67"/>
      <c r="AA49" s="89"/>
      <c r="AB49" s="37"/>
      <c r="AC49" s="67"/>
      <c r="AD49" s="143"/>
      <c r="AE49" s="37"/>
      <c r="AF49" s="83"/>
      <c r="AG49" s="87"/>
      <c r="AH49" s="83"/>
      <c r="AI49" s="87"/>
      <c r="AJ49" s="83"/>
      <c r="AK49" s="87"/>
      <c r="AL49" s="83"/>
      <c r="AM49" s="14"/>
      <c r="AN49" s="83"/>
      <c r="AO49" s="139"/>
      <c r="AP49" s="142"/>
      <c r="AQ49" s="150"/>
      <c r="AR49" s="136"/>
      <c r="AS49" s="79"/>
      <c r="AT49" s="80"/>
      <c r="AU49" s="14"/>
    </row>
    <row r="50" spans="1:47">
      <c r="AE50" s="10"/>
    </row>
    <row r="51" spans="1:47">
      <c r="AE51" s="10"/>
    </row>
    <row r="52" spans="1:47" ht="15" thickBot="1">
      <c r="AE52" s="10"/>
    </row>
    <row r="53" spans="1:47">
      <c r="D53" s="188" t="s">
        <v>154</v>
      </c>
      <c r="E53" s="189"/>
      <c r="AE53" s="10"/>
    </row>
    <row r="54" spans="1:47">
      <c r="D54" s="184" t="s">
        <v>155</v>
      </c>
      <c r="E54" s="185"/>
      <c r="AE54" s="10"/>
    </row>
    <row r="55" spans="1:47">
      <c r="D55" s="184"/>
      <c r="E55" s="185"/>
      <c r="AE55" s="10"/>
    </row>
    <row r="56" spans="1:47">
      <c r="D56" s="184"/>
      <c r="E56" s="185"/>
      <c r="AE56" s="10"/>
    </row>
    <row r="57" spans="1:47">
      <c r="D57" s="184" t="s">
        <v>156</v>
      </c>
      <c r="E57" s="185"/>
      <c r="AE57" s="10"/>
    </row>
    <row r="58" spans="1:47">
      <c r="D58" s="184"/>
      <c r="E58" s="185"/>
      <c r="AE58" s="10"/>
    </row>
    <row r="59" spans="1:47" ht="15" thickBot="1">
      <c r="D59" s="186"/>
      <c r="E59" s="187"/>
      <c r="AE59" s="10"/>
    </row>
    <row r="60" spans="1:47">
      <c r="AE60" s="10"/>
    </row>
    <row r="61" spans="1:47">
      <c r="AE61" s="10"/>
    </row>
  </sheetData>
  <mergeCells count="56">
    <mergeCell ref="D54:E56"/>
    <mergeCell ref="D57:E59"/>
    <mergeCell ref="C5:E5"/>
    <mergeCell ref="L5:AD5"/>
    <mergeCell ref="AE5:AO5"/>
    <mergeCell ref="D53:E53"/>
    <mergeCell ref="A47:A49"/>
    <mergeCell ref="B47:B49"/>
    <mergeCell ref="A38:A40"/>
    <mergeCell ref="B38:B40"/>
    <mergeCell ref="A41:A43"/>
    <mergeCell ref="B41:B43"/>
    <mergeCell ref="A44:A46"/>
    <mergeCell ref="B44:B46"/>
    <mergeCell ref="A29:A31"/>
    <mergeCell ref="B29:B31"/>
    <mergeCell ref="A32:A34"/>
    <mergeCell ref="B32:B34"/>
    <mergeCell ref="A35:A37"/>
    <mergeCell ref="B35:B37"/>
    <mergeCell ref="A20:A22"/>
    <mergeCell ref="B20:B22"/>
    <mergeCell ref="A23:A25"/>
    <mergeCell ref="B23:B25"/>
    <mergeCell ref="A26:A28"/>
    <mergeCell ref="B26:B28"/>
    <mergeCell ref="A11:A13"/>
    <mergeCell ref="B11:B13"/>
    <mergeCell ref="A14:A16"/>
    <mergeCell ref="B14:B16"/>
    <mergeCell ref="A17:A19"/>
    <mergeCell ref="B17:B19"/>
    <mergeCell ref="A8:A10"/>
    <mergeCell ref="B8:B10"/>
    <mergeCell ref="AS5:AS6"/>
    <mergeCell ref="AT5:AT6"/>
    <mergeCell ref="AU5:AU6"/>
    <mergeCell ref="L6:N6"/>
    <mergeCell ref="O6:Q6"/>
    <mergeCell ref="R6:T6"/>
    <mergeCell ref="U6:W6"/>
    <mergeCell ref="X6:Z6"/>
    <mergeCell ref="AA6:AC6"/>
    <mergeCell ref="AE6:AF6"/>
    <mergeCell ref="AP5:AP6"/>
    <mergeCell ref="AG6:AH6"/>
    <mergeCell ref="AI6:AJ6"/>
    <mergeCell ref="AK6:AL6"/>
    <mergeCell ref="C3:D3"/>
    <mergeCell ref="F3:J3"/>
    <mergeCell ref="N3:AC3"/>
    <mergeCell ref="A4:AU4"/>
    <mergeCell ref="A5:B6"/>
    <mergeCell ref="F5:K5"/>
    <mergeCell ref="AQ5:AR5"/>
    <mergeCell ref="AM6:AN6"/>
  </mergeCells>
  <conditionalFormatting sqref="AU1:AU7 AU20:AU65536">
    <cfRule type="containsText" dxfId="98" priority="6" stopIfTrue="1" operator="containsText" text="high">
      <formula>NOT(ISERROR(SEARCH("high",AU1)))</formula>
    </cfRule>
    <cfRule type="containsText" dxfId="97" priority="7" stopIfTrue="1" operator="containsText" text="moderate">
      <formula>NOT(ISERROR(SEARCH("moderate",AU1)))</formula>
    </cfRule>
    <cfRule type="containsText" dxfId="96" priority="8" stopIfTrue="1" operator="containsText" text="low">
      <formula>NOT(ISERROR(SEARCH("low",AU1)))</formula>
    </cfRule>
  </conditionalFormatting>
  <conditionalFormatting sqref="AU8:AU19">
    <cfRule type="containsText" dxfId="95" priority="5" operator="containsText" text="&quot;low&quot;">
      <formula>NOT(ISERROR(SEARCH("""low""",AU8)))</formula>
    </cfRule>
  </conditionalFormatting>
  <conditionalFormatting sqref="AU8:AU19">
    <cfRule type="containsText" dxfId="94" priority="1" stopIfTrue="1" operator="containsText" text="moderate">
      <formula>NOT(ISERROR(SEARCH("moderate",AU8)))</formula>
    </cfRule>
    <cfRule type="containsText" dxfId="93" priority="2" stopIfTrue="1" operator="containsText" text="low">
      <formula>NOT(ISERROR(SEARCH("low",AU8)))</formula>
    </cfRule>
    <cfRule type="containsText" dxfId="92" priority="3" stopIfTrue="1" operator="containsText" text="high">
      <formula>NOT(ISERROR(SEARCH("high",AU8)))</formula>
    </cfRule>
    <cfRule type="containsText" dxfId="91" priority="4" operator="containsText" text="&quot;low&quot;">
      <formula>NOT(ISERROR(SEARCH("""low""",AU8)))</formula>
    </cfRule>
  </conditionalFormatting>
  <pageMargins left="0.7" right="0.7" top="0.75" bottom="0.75" header="0.3" footer="0.3"/>
  <pageSetup paperSize="9" orientation="portrait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61"/>
  <sheetViews>
    <sheetView topLeftCell="A22" zoomScale="70" zoomScaleNormal="70" workbookViewId="0">
      <selection activeCell="D53" sqref="D53:E59"/>
    </sheetView>
  </sheetViews>
  <sheetFormatPr defaultColWidth="8.81640625" defaultRowHeight="14.5"/>
  <cols>
    <col min="1" max="1" width="3.453125" customWidth="1"/>
    <col min="2" max="2" width="25.453125" style="19" customWidth="1"/>
    <col min="3" max="3" width="16.36328125" style="8" customWidth="1"/>
    <col min="4" max="4" width="13" customWidth="1"/>
    <col min="5" max="5" width="14.453125" style="126" customWidth="1"/>
    <col min="6" max="6" width="10.453125" customWidth="1"/>
    <col min="7" max="7" width="10.6328125" customWidth="1"/>
    <col min="8" max="8" width="10.1796875" style="10" customWidth="1"/>
    <col min="9" max="9" width="14.36328125" customWidth="1"/>
    <col min="10" max="10" width="12.6328125" customWidth="1"/>
    <col min="11" max="11" width="9.36328125" customWidth="1"/>
    <col min="12" max="12" width="9" customWidth="1"/>
    <col min="13" max="13" width="10.1796875" customWidth="1"/>
    <col min="14" max="14" width="8.453125" customWidth="1"/>
    <col min="15" max="15" width="10.36328125" customWidth="1"/>
    <col min="16" max="16" width="10" customWidth="1"/>
    <col min="17" max="17" width="8.36328125" customWidth="1"/>
    <col min="18" max="18" width="9.6328125" customWidth="1"/>
    <col min="19" max="19" width="9.36328125" customWidth="1"/>
    <col min="20" max="20" width="8.1796875" customWidth="1"/>
    <col min="21" max="22" width="9.1796875" customWidth="1"/>
    <col min="23" max="24" width="8.1796875" customWidth="1"/>
    <col min="25" max="25" width="9.453125" customWidth="1"/>
    <col min="26" max="26" width="8.453125" customWidth="1"/>
    <col min="27" max="27" width="8.6328125" customWidth="1"/>
    <col min="28" max="28" width="8.453125" customWidth="1"/>
    <col min="29" max="29" width="8.36328125" customWidth="1"/>
    <col min="30" max="30" width="11.1796875" style="126" customWidth="1"/>
    <col min="31" max="31" width="8.453125" customWidth="1"/>
    <col min="32" max="32" width="9.1796875" customWidth="1"/>
    <col min="33" max="33" width="8.453125" customWidth="1"/>
    <col min="34" max="34" width="8.36328125" customWidth="1"/>
    <col min="35" max="36" width="8.453125" customWidth="1"/>
    <col min="37" max="37" width="9.453125" customWidth="1"/>
    <col min="38" max="38" width="8.453125" customWidth="1"/>
    <col min="39" max="39" width="12.453125" customWidth="1"/>
    <col min="40" max="40" width="8.1796875" customWidth="1"/>
    <col min="41" max="42" width="11" style="126" customWidth="1"/>
    <col min="43" max="43" width="12.453125" customWidth="1"/>
    <col min="44" max="44" width="12.453125" style="126" customWidth="1"/>
    <col min="45" max="45" width="13" customWidth="1"/>
    <col min="46" max="46" width="12" customWidth="1"/>
    <col min="47" max="47" width="10.81640625" customWidth="1"/>
  </cols>
  <sheetData>
    <row r="1" spans="1:47" hidden="1">
      <c r="B1" s="19" t="s">
        <v>0</v>
      </c>
    </row>
    <row r="2" spans="1:47" s="9" customFormat="1" hidden="1">
      <c r="B2" s="107" t="s">
        <v>1</v>
      </c>
      <c r="C2" s="107" t="s">
        <v>2</v>
      </c>
      <c r="D2" s="107" t="s">
        <v>3</v>
      </c>
      <c r="E2" s="127"/>
      <c r="F2" s="107" t="s">
        <v>5</v>
      </c>
      <c r="G2" s="107"/>
      <c r="H2" s="11"/>
      <c r="I2" s="107" t="s">
        <v>6</v>
      </c>
      <c r="J2" s="107" t="s">
        <v>7</v>
      </c>
      <c r="K2" s="107"/>
      <c r="L2" s="107"/>
      <c r="M2" s="107"/>
      <c r="N2" s="107" t="s">
        <v>8</v>
      </c>
      <c r="O2" s="107"/>
      <c r="P2" s="107"/>
      <c r="Q2" s="107" t="s">
        <v>9</v>
      </c>
      <c r="R2" s="107"/>
      <c r="S2" s="107"/>
      <c r="T2" s="107" t="s">
        <v>10</v>
      </c>
      <c r="U2" s="107"/>
      <c r="V2" s="107"/>
      <c r="W2" s="107" t="s">
        <v>11</v>
      </c>
      <c r="X2" s="107"/>
      <c r="Y2" s="107"/>
      <c r="Z2" s="107" t="s">
        <v>12</v>
      </c>
      <c r="AA2" s="107"/>
      <c r="AB2" s="107"/>
      <c r="AC2" s="107" t="s">
        <v>13</v>
      </c>
      <c r="AD2" s="36"/>
      <c r="AE2" s="36"/>
      <c r="AO2" s="129"/>
      <c r="AP2" s="129"/>
      <c r="AQ2" s="107"/>
      <c r="AR2" s="127"/>
      <c r="AS2" s="107" t="s">
        <v>14</v>
      </c>
    </row>
    <row r="3" spans="1:47" s="9" customFormat="1" hidden="1">
      <c r="B3" s="104"/>
      <c r="C3" s="168" t="s">
        <v>15</v>
      </c>
      <c r="D3" s="168"/>
      <c r="E3" s="120"/>
      <c r="F3" s="168" t="s">
        <v>16</v>
      </c>
      <c r="G3" s="168"/>
      <c r="H3" s="168"/>
      <c r="I3" s="168"/>
      <c r="J3" s="168"/>
      <c r="K3" s="105"/>
      <c r="L3" s="105"/>
      <c r="M3" s="105"/>
      <c r="N3" s="169" t="s">
        <v>17</v>
      </c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36"/>
      <c r="AE3" s="36"/>
      <c r="AO3" s="129"/>
      <c r="AP3" s="129"/>
      <c r="AQ3" s="106"/>
      <c r="AR3" s="121"/>
      <c r="AS3" s="108"/>
    </row>
    <row r="4" spans="1:47" s="36" customFormat="1" ht="18.5">
      <c r="A4" s="177" t="s">
        <v>135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7"/>
    </row>
    <row r="5" spans="1:47" s="36" customFormat="1" ht="15" customHeight="1">
      <c r="A5" s="169" t="s">
        <v>18</v>
      </c>
      <c r="B5" s="178"/>
      <c r="C5" s="164" t="s">
        <v>15</v>
      </c>
      <c r="D5" s="165"/>
      <c r="E5" s="166"/>
      <c r="F5" s="164" t="s">
        <v>16</v>
      </c>
      <c r="G5" s="165"/>
      <c r="H5" s="165"/>
      <c r="I5" s="165"/>
      <c r="J5" s="165"/>
      <c r="K5" s="166"/>
      <c r="L5" s="164" t="s">
        <v>50</v>
      </c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6"/>
      <c r="AE5" s="164" t="s">
        <v>48</v>
      </c>
      <c r="AF5" s="165"/>
      <c r="AG5" s="165"/>
      <c r="AH5" s="165"/>
      <c r="AI5" s="165"/>
      <c r="AJ5" s="165"/>
      <c r="AK5" s="165"/>
      <c r="AL5" s="165"/>
      <c r="AM5" s="165"/>
      <c r="AN5" s="165"/>
      <c r="AO5" s="166"/>
      <c r="AP5" s="160" t="s">
        <v>157</v>
      </c>
      <c r="AQ5" s="190" t="s">
        <v>17</v>
      </c>
      <c r="AR5" s="191"/>
      <c r="AS5" s="181" t="s">
        <v>111</v>
      </c>
      <c r="AT5" s="182" t="s">
        <v>38</v>
      </c>
      <c r="AU5" s="181" t="s">
        <v>39</v>
      </c>
    </row>
    <row r="6" spans="1:47" s="4" customFormat="1" ht="69.75" customHeight="1">
      <c r="A6" s="179"/>
      <c r="B6" s="180"/>
      <c r="C6" s="5" t="s">
        <v>132</v>
      </c>
      <c r="D6" s="100" t="s">
        <v>20</v>
      </c>
      <c r="E6" s="128" t="s">
        <v>143</v>
      </c>
      <c r="F6" s="100" t="s">
        <v>22</v>
      </c>
      <c r="G6" s="100" t="s">
        <v>49</v>
      </c>
      <c r="H6" s="12" t="s">
        <v>30</v>
      </c>
      <c r="I6" s="100" t="s">
        <v>47</v>
      </c>
      <c r="J6" s="100" t="s">
        <v>129</v>
      </c>
      <c r="K6" s="99" t="s">
        <v>57</v>
      </c>
      <c r="L6" s="174" t="s">
        <v>42</v>
      </c>
      <c r="M6" s="175"/>
      <c r="N6" s="176"/>
      <c r="O6" s="174" t="s">
        <v>27</v>
      </c>
      <c r="P6" s="175"/>
      <c r="Q6" s="176"/>
      <c r="R6" s="174" t="s">
        <v>23</v>
      </c>
      <c r="S6" s="175"/>
      <c r="T6" s="176"/>
      <c r="U6" s="174" t="s">
        <v>24</v>
      </c>
      <c r="V6" s="175"/>
      <c r="W6" s="176"/>
      <c r="X6" s="174" t="s">
        <v>25</v>
      </c>
      <c r="Y6" s="175"/>
      <c r="Z6" s="176"/>
      <c r="AA6" s="174" t="s">
        <v>26</v>
      </c>
      <c r="AB6" s="175"/>
      <c r="AC6" s="176"/>
      <c r="AD6" s="128" t="s">
        <v>159</v>
      </c>
      <c r="AE6" s="174" t="s">
        <v>113</v>
      </c>
      <c r="AF6" s="176"/>
      <c r="AG6" s="174" t="s">
        <v>114</v>
      </c>
      <c r="AH6" s="176"/>
      <c r="AI6" s="174" t="s">
        <v>115</v>
      </c>
      <c r="AJ6" s="176"/>
      <c r="AK6" s="174" t="s">
        <v>117</v>
      </c>
      <c r="AL6" s="176"/>
      <c r="AM6" s="174" t="s">
        <v>116</v>
      </c>
      <c r="AN6" s="176"/>
      <c r="AO6" s="128" t="s">
        <v>161</v>
      </c>
      <c r="AP6" s="161"/>
      <c r="AQ6" s="128" t="s">
        <v>163</v>
      </c>
      <c r="AR6" s="128" t="s">
        <v>165</v>
      </c>
      <c r="AS6" s="181"/>
      <c r="AT6" s="182"/>
      <c r="AU6" s="181"/>
    </row>
    <row r="7" spans="1:47" s="26" customFormat="1" ht="82.5" customHeight="1">
      <c r="A7" s="22"/>
      <c r="B7" s="23"/>
      <c r="C7" s="24" t="s">
        <v>46</v>
      </c>
      <c r="D7" s="25" t="s">
        <v>44</v>
      </c>
      <c r="E7" s="130" t="s">
        <v>153</v>
      </c>
      <c r="F7" s="25" t="s">
        <v>52</v>
      </c>
      <c r="G7" s="25" t="s">
        <v>53</v>
      </c>
      <c r="H7" s="25" t="s">
        <v>40</v>
      </c>
      <c r="I7" s="25" t="s">
        <v>41</v>
      </c>
      <c r="J7" s="25" t="s">
        <v>130</v>
      </c>
      <c r="K7" s="25" t="s">
        <v>57</v>
      </c>
      <c r="L7" s="25" t="s">
        <v>105</v>
      </c>
      <c r="M7" s="25" t="s">
        <v>56</v>
      </c>
      <c r="N7" s="25" t="s">
        <v>51</v>
      </c>
      <c r="O7" s="25" t="s">
        <v>106</v>
      </c>
      <c r="P7" s="25" t="s">
        <v>103</v>
      </c>
      <c r="Q7" s="25" t="s">
        <v>51</v>
      </c>
      <c r="R7" s="25" t="s">
        <v>107</v>
      </c>
      <c r="S7" s="25" t="s">
        <v>104</v>
      </c>
      <c r="T7" s="25" t="s">
        <v>51</v>
      </c>
      <c r="U7" s="25" t="s">
        <v>108</v>
      </c>
      <c r="V7" s="25" t="s">
        <v>104</v>
      </c>
      <c r="W7" s="25" t="s">
        <v>51</v>
      </c>
      <c r="X7" s="25" t="s">
        <v>109</v>
      </c>
      <c r="Y7" s="25" t="s">
        <v>103</v>
      </c>
      <c r="Z7" s="25" t="s">
        <v>51</v>
      </c>
      <c r="AA7" s="25" t="s">
        <v>110</v>
      </c>
      <c r="AB7" s="25" t="s">
        <v>104</v>
      </c>
      <c r="AC7" s="25" t="s">
        <v>51</v>
      </c>
      <c r="AD7" s="130" t="s">
        <v>160</v>
      </c>
      <c r="AE7" s="25" t="s">
        <v>118</v>
      </c>
      <c r="AF7" s="25" t="s">
        <v>60</v>
      </c>
      <c r="AG7" s="25" t="s">
        <v>119</v>
      </c>
      <c r="AH7" s="25" t="s">
        <v>60</v>
      </c>
      <c r="AI7" s="25" t="s">
        <v>120</v>
      </c>
      <c r="AJ7" s="25" t="s">
        <v>60</v>
      </c>
      <c r="AK7" s="25" t="s">
        <v>121</v>
      </c>
      <c r="AL7" s="25" t="s">
        <v>60</v>
      </c>
      <c r="AM7" s="25" t="s">
        <v>122</v>
      </c>
      <c r="AN7" s="25" t="s">
        <v>60</v>
      </c>
      <c r="AO7" s="130" t="s">
        <v>162</v>
      </c>
      <c r="AP7" s="130" t="s">
        <v>158</v>
      </c>
      <c r="AQ7" s="130" t="s">
        <v>164</v>
      </c>
      <c r="AR7" s="130" t="s">
        <v>174</v>
      </c>
      <c r="AS7" s="130" t="s">
        <v>175</v>
      </c>
      <c r="AT7" s="25" t="s">
        <v>43</v>
      </c>
      <c r="AU7" s="25" t="s">
        <v>134</v>
      </c>
    </row>
    <row r="8" spans="1:47" s="6" customFormat="1" ht="18" customHeight="1">
      <c r="A8" s="183">
        <v>1</v>
      </c>
      <c r="B8" s="171" t="s">
        <v>28</v>
      </c>
      <c r="C8" s="102" t="s">
        <v>29</v>
      </c>
      <c r="D8" s="41">
        <v>3</v>
      </c>
      <c r="E8" s="41">
        <v>0.33</v>
      </c>
      <c r="F8" s="3">
        <v>1479</v>
      </c>
      <c r="G8" s="39">
        <v>328.66666666666669</v>
      </c>
      <c r="H8" s="13">
        <v>3</v>
      </c>
      <c r="I8" s="3">
        <v>8</v>
      </c>
      <c r="J8" s="27">
        <f t="shared" ref="J8:J19" si="0">I8/F8</f>
        <v>5.4090601757944556E-3</v>
      </c>
      <c r="K8" s="59">
        <f t="shared" ref="K8:K19" si="1">IF(J8=0,0,(IF(J8&lt;=0.05,1,(IF(J8&lt;=0.1,2,(IF(J8&lt;0.2,3,4)))))))</f>
        <v>1</v>
      </c>
      <c r="L8" s="74">
        <v>3</v>
      </c>
      <c r="M8" s="27">
        <f>L8/$H8</f>
        <v>1</v>
      </c>
      <c r="N8" s="66">
        <f>IF(M8=0,1,(IF(M8&lt;=0.05,1,(IF(M8&lt;=0.1,2,(IF(M8&lt;0.2,3,4)))))))</f>
        <v>4</v>
      </c>
      <c r="O8" s="75">
        <v>1</v>
      </c>
      <c r="P8" s="27">
        <f>O8/$H8</f>
        <v>0.33333333333333331</v>
      </c>
      <c r="Q8" s="66">
        <f>IF(P8=0,1,(IF(P8&lt;=0.05,1,(IF(P8&lt;=0.1,2,(IF(P8&lt;0.2,3,4)))))))</f>
        <v>4</v>
      </c>
      <c r="R8" s="96">
        <v>3</v>
      </c>
      <c r="S8" s="76">
        <f>R8/$I8</f>
        <v>0.375</v>
      </c>
      <c r="T8" s="66">
        <f>IF(S8=0,1,(IF(S8&lt;=0.05,1,(IF(S8&lt;=0.1,2,(IF(S8&lt;0.2,3,4)))))))</f>
        <v>4</v>
      </c>
      <c r="U8" s="96">
        <v>1</v>
      </c>
      <c r="V8" s="76">
        <f>U8/$I8</f>
        <v>0.125</v>
      </c>
      <c r="W8" s="66">
        <f>IF(V8=0,1,(IF(V8&lt;=0.05,1,(IF(V8&lt;=0.1,2,(IF(V8&lt;0.2,3,4)))))))</f>
        <v>3</v>
      </c>
      <c r="X8" s="75">
        <v>1</v>
      </c>
      <c r="Y8" s="27">
        <f>X8/$H8</f>
        <v>0.33333333333333331</v>
      </c>
      <c r="Z8" s="66">
        <f>IF(Y8=0,1,(IF(Y8&lt;=0.05,1,(IF(Y8&lt;=0.1,2,(IF(Y8&lt;0.2,3,4)))))))</f>
        <v>4</v>
      </c>
      <c r="AA8" s="96">
        <v>1</v>
      </c>
      <c r="AB8" s="76">
        <f t="shared" ref="AB8:AB19" si="2">AA8/$I8</f>
        <v>0.125</v>
      </c>
      <c r="AC8" s="66">
        <f>IF(AB8=0,1,(IF(AB8&lt;=0.05,1,(IF(AB8&lt;=0.1,2,(IF(AB8&lt;0.2,3,4)))))))</f>
        <v>3</v>
      </c>
      <c r="AD8" s="131">
        <f>ROUNDUP((AVERAGE(AC8,Z8,W8,T8,Q8,N8)),0)</f>
        <v>4</v>
      </c>
      <c r="AE8" s="76">
        <v>0.125</v>
      </c>
      <c r="AF8" s="132">
        <f>IF(AE8=0,1,(IF(AE8&lt;=0.05,1,(IF(AE8&lt;=0.1,2,(IF(AE8&lt;0.2,3,4)))))))</f>
        <v>3</v>
      </c>
      <c r="AG8" s="87">
        <v>0.15</v>
      </c>
      <c r="AH8" s="132">
        <f>IF(AG8=0,1,(IF(AG8&lt;=0.05,1,(IF(AG8&lt;=0.1,2,(IF(AG8&lt;0.2,3,4)))))))</f>
        <v>3</v>
      </c>
      <c r="AI8" s="87">
        <v>0.14000000000000001</v>
      </c>
      <c r="AJ8" s="132">
        <f>IF(AI8=0,1,(IF(AI8&lt;=0.05,1,(IF(AI8&lt;=0.1,2,(IF(AI8&lt;0.2,3,4)))))))</f>
        <v>3</v>
      </c>
      <c r="AK8" s="87">
        <v>0.22</v>
      </c>
      <c r="AL8" s="132">
        <f>IF(AK8=0,1,(IF(AK8&lt;=0.05,1,(IF(AK8&lt;=0.1,2,(IF(AK8&lt;0.2,3,4)))))))</f>
        <v>4</v>
      </c>
      <c r="AM8" s="86" t="s">
        <v>123</v>
      </c>
      <c r="AN8" s="132">
        <f>(IF(AM8="very high",4,(IF(AM8="high",3,(IF(AM8="moderate",2,(IF(AM8="low",1))))))))</f>
        <v>1</v>
      </c>
      <c r="AO8" s="137">
        <f>ROUNDDOWN((AVERAGE(AF8,AH8,AJ8,AL8,AN8)),0)</f>
        <v>2</v>
      </c>
      <c r="AP8" s="140">
        <f>E8*K8</f>
        <v>0.33</v>
      </c>
      <c r="AQ8" s="78">
        <f>AD8/AO8</f>
        <v>2</v>
      </c>
      <c r="AR8" s="157">
        <f>IF(AQ8&lt;=0.5,0.25,(IF(AQ8&lt;=1,0.5,(IF(AQ8&lt;=2,0.75,(IF(AQ8&lt;=4,1,1)))))))</f>
        <v>0.75</v>
      </c>
      <c r="AS8" s="133">
        <f>ROUNDUP((AP8*AR8),0)</f>
        <v>1</v>
      </c>
      <c r="AT8" s="98">
        <f t="shared" ref="AT8:AT19" si="3">AS8*D8</f>
        <v>3</v>
      </c>
      <c r="AU8" s="112" t="str">
        <f>IF(AT8=0,"none",(IF(AT8&lt;5,"low",(IF(AT8&lt;=12,"moderate","high")))))</f>
        <v>low</v>
      </c>
    </row>
    <row r="9" spans="1:47" s="6" customFormat="1" ht="19.5" customHeight="1">
      <c r="A9" s="183"/>
      <c r="B9" s="172"/>
      <c r="C9" s="102" t="s">
        <v>31</v>
      </c>
      <c r="D9" s="41">
        <v>4</v>
      </c>
      <c r="E9" s="41">
        <v>0.66</v>
      </c>
      <c r="F9" s="3">
        <v>1479</v>
      </c>
      <c r="G9" s="39">
        <v>328.66666666666669</v>
      </c>
      <c r="H9" s="13">
        <v>5</v>
      </c>
      <c r="I9" s="3">
        <v>15</v>
      </c>
      <c r="J9" s="27">
        <f t="shared" si="0"/>
        <v>1.0141987829614604E-2</v>
      </c>
      <c r="K9" s="59">
        <f t="shared" si="1"/>
        <v>1</v>
      </c>
      <c r="L9" s="74">
        <v>4</v>
      </c>
      <c r="M9" s="27">
        <f>L9/$H9</f>
        <v>0.8</v>
      </c>
      <c r="N9" s="66">
        <f t="shared" ref="N9:N19" si="4">IF(M9=0,1,(IF(M9&lt;=0.05,1,(IF(M9&lt;=0.1,2,(IF(M9&lt;0.2,3,4)))))))</f>
        <v>4</v>
      </c>
      <c r="O9" s="75">
        <v>2</v>
      </c>
      <c r="P9" s="27">
        <f t="shared" ref="P9:P19" si="5">O9/$H9</f>
        <v>0.4</v>
      </c>
      <c r="Q9" s="66">
        <f t="shared" ref="Q9:Q19" si="6">IF(P9=0,1,(IF(P9&lt;=0.05,1,(IF(P9&lt;=0.1,2,(IF(P9&lt;0.2,3,4)))))))</f>
        <v>4</v>
      </c>
      <c r="R9" s="96">
        <v>5</v>
      </c>
      <c r="S9" s="76">
        <f t="shared" ref="S9:S19" si="7">R9/$I9</f>
        <v>0.33333333333333331</v>
      </c>
      <c r="T9" s="66">
        <f t="shared" ref="T9:T19" si="8">IF(S9=0,1,(IF(S9&lt;=0.05,1,(IF(S9&lt;=0.1,2,(IF(S9&lt;0.2,3,4)))))))</f>
        <v>4</v>
      </c>
      <c r="U9" s="96">
        <v>3</v>
      </c>
      <c r="V9" s="76">
        <f t="shared" ref="V9:V19" si="9">U9/$I9</f>
        <v>0.2</v>
      </c>
      <c r="W9" s="66">
        <f t="shared" ref="W9:W19" si="10">IF(V9=0,1,(IF(V9&lt;=0.05,1,(IF(V9&lt;=0.1,2,(IF(V9&lt;0.2,3,4)))))))</f>
        <v>4</v>
      </c>
      <c r="X9" s="75">
        <v>2</v>
      </c>
      <c r="Y9" s="27">
        <f t="shared" ref="Y9:Y19" si="11">X9/$H9</f>
        <v>0.4</v>
      </c>
      <c r="Z9" s="66">
        <f t="shared" ref="Z9:Z19" si="12">IF(Y9=0,1,(IF(Y9&lt;=0.05,1,(IF(Y9&lt;=0.1,2,(IF(Y9&lt;0.2,3,4)))))))</f>
        <v>4</v>
      </c>
      <c r="AA9" s="96">
        <v>3</v>
      </c>
      <c r="AB9" s="76">
        <f t="shared" si="2"/>
        <v>0.2</v>
      </c>
      <c r="AC9" s="66">
        <f t="shared" ref="AC9:AC19" si="13">IF(AB9=0,1,(IF(AB9&lt;=0.05,1,(IF(AB9&lt;=0.1,2,(IF(AB9&lt;0.2,3,4)))))))</f>
        <v>4</v>
      </c>
      <c r="AD9" s="131">
        <f t="shared" ref="AD9:AD19" si="14">ROUNDUP((AVERAGE(AC9,Z9,W9,T9,Q9,N9)),0)</f>
        <v>4</v>
      </c>
      <c r="AE9" s="76">
        <v>0.2</v>
      </c>
      <c r="AF9" s="132">
        <f t="shared" ref="AF9:AF19" si="15">IF(AE9=0,1,(IF(AE9&lt;=0.05,1,(IF(AE9&lt;=0.1,2,(IF(AE9&lt;0.2,3,4)))))))</f>
        <v>4</v>
      </c>
      <c r="AG9" s="87">
        <v>0.12</v>
      </c>
      <c r="AH9" s="132">
        <f t="shared" ref="AH9:AH19" si="16">IF(AG9=0,1,(IF(AG9&lt;=0.05,1,(IF(AG9&lt;=0.1,2,(IF(AG9&lt;0.2,3,4)))))))</f>
        <v>3</v>
      </c>
      <c r="AI9" s="87">
        <v>0.13</v>
      </c>
      <c r="AJ9" s="132">
        <f t="shared" ref="AJ9:AJ19" si="17">IF(AI9=0,1,(IF(AI9&lt;=0.05,1,(IF(AI9&lt;=0.1,2,(IF(AI9&lt;0.2,3,4)))))))</f>
        <v>3</v>
      </c>
      <c r="AK9" s="87">
        <v>0.15</v>
      </c>
      <c r="AL9" s="132">
        <f t="shared" ref="AL9:AL19" si="18">IF(AK9=0,1,(IF(AK9&lt;=0.05,1,(IF(AK9&lt;=0.1,2,(IF(AK9&lt;0.2,3,4)))))))</f>
        <v>3</v>
      </c>
      <c r="AM9" s="86" t="s">
        <v>126</v>
      </c>
      <c r="AN9" s="132">
        <f t="shared" ref="AN9:AN19" si="19">(IF(AM9="very high",4,(IF(AM9="high",3,(IF(AM9="moderate",2,(IF(AM9="low",1))))))))</f>
        <v>2</v>
      </c>
      <c r="AO9" s="137">
        <f t="shared" ref="AO9:AO19" si="20">ROUNDDOWN((AVERAGE(AF9,AH9,AJ9,AL9,AN9)),0)</f>
        <v>3</v>
      </c>
      <c r="AP9" s="140">
        <f t="shared" ref="AP9:AP19" si="21">E9*K9</f>
        <v>0.66</v>
      </c>
      <c r="AQ9" s="78">
        <f t="shared" ref="AQ9:AQ19" si="22">AD9/AO9</f>
        <v>1.3333333333333333</v>
      </c>
      <c r="AR9" s="157">
        <f t="shared" ref="AR9:AR19" si="23">IF(AQ9&lt;=0.5,0.25,(IF(AQ9&lt;=1,0.5,(IF(AQ9&lt;=2,0.75,(IF(AQ9&lt;=4,1,1)))))))</f>
        <v>0.75</v>
      </c>
      <c r="AS9" s="133">
        <f t="shared" ref="AS9:AS19" si="24">ROUNDUP((AP9*AR9),0)</f>
        <v>1</v>
      </c>
      <c r="AT9" s="98">
        <f t="shared" si="3"/>
        <v>4</v>
      </c>
      <c r="AU9" s="112" t="str">
        <f t="shared" ref="AU9:AU19" si="25">IF(AT9=0,"none",(IF(AT9&lt;5,"low",(IF(AT9&lt;=12,"moderate","high")))))</f>
        <v>low</v>
      </c>
    </row>
    <row r="10" spans="1:47" s="6" customFormat="1" ht="17.25" customHeight="1">
      <c r="A10" s="183"/>
      <c r="B10" s="173"/>
      <c r="C10" s="102" t="s">
        <v>32</v>
      </c>
      <c r="D10" s="41">
        <v>5</v>
      </c>
      <c r="E10" s="41">
        <v>1</v>
      </c>
      <c r="F10" s="3">
        <v>1479</v>
      </c>
      <c r="G10" s="39">
        <v>328.66666666666669</v>
      </c>
      <c r="H10" s="13">
        <v>20</v>
      </c>
      <c r="I10" s="3">
        <v>117</v>
      </c>
      <c r="J10" s="27">
        <f t="shared" si="0"/>
        <v>7.9107505070993914E-2</v>
      </c>
      <c r="K10" s="59">
        <f>IF(J10=0,0,(IF(J10&lt;=0.05,1,(IF(J10&lt;=0.1,2,(IF(J10&lt;0.2,3,4)))))))</f>
        <v>2</v>
      </c>
      <c r="L10" s="74">
        <v>3</v>
      </c>
      <c r="M10" s="27">
        <f t="shared" ref="M10:M19" si="26">L10/$H10</f>
        <v>0.15</v>
      </c>
      <c r="N10" s="66">
        <f t="shared" si="4"/>
        <v>3</v>
      </c>
      <c r="O10" s="75">
        <v>4</v>
      </c>
      <c r="P10" s="27">
        <f t="shared" si="5"/>
        <v>0.2</v>
      </c>
      <c r="Q10" s="66">
        <f t="shared" si="6"/>
        <v>4</v>
      </c>
      <c r="R10" s="96">
        <v>20</v>
      </c>
      <c r="S10" s="76">
        <f t="shared" si="7"/>
        <v>0.17094017094017094</v>
      </c>
      <c r="T10" s="66">
        <f t="shared" si="8"/>
        <v>3</v>
      </c>
      <c r="U10" s="96">
        <v>10</v>
      </c>
      <c r="V10" s="76">
        <f t="shared" si="9"/>
        <v>8.5470085470085472E-2</v>
      </c>
      <c r="W10" s="66">
        <f t="shared" si="10"/>
        <v>2</v>
      </c>
      <c r="X10" s="75">
        <v>3</v>
      </c>
      <c r="Y10" s="27">
        <f t="shared" si="11"/>
        <v>0.15</v>
      </c>
      <c r="Z10" s="66">
        <f t="shared" si="12"/>
        <v>3</v>
      </c>
      <c r="AA10" s="96">
        <v>2</v>
      </c>
      <c r="AB10" s="76">
        <f t="shared" si="2"/>
        <v>1.7094017094017096E-2</v>
      </c>
      <c r="AC10" s="66">
        <f t="shared" si="13"/>
        <v>1</v>
      </c>
      <c r="AD10" s="131">
        <f t="shared" si="14"/>
        <v>3</v>
      </c>
      <c r="AE10" s="76">
        <v>1.7094017094017096E-2</v>
      </c>
      <c r="AF10" s="132">
        <f t="shared" si="15"/>
        <v>1</v>
      </c>
      <c r="AG10" s="87">
        <v>0.11</v>
      </c>
      <c r="AH10" s="132">
        <f t="shared" si="16"/>
        <v>3</v>
      </c>
      <c r="AI10" s="87">
        <v>0.125</v>
      </c>
      <c r="AJ10" s="132">
        <f t="shared" si="17"/>
        <v>3</v>
      </c>
      <c r="AK10" s="87">
        <v>0.23</v>
      </c>
      <c r="AL10" s="132">
        <f t="shared" si="18"/>
        <v>4</v>
      </c>
      <c r="AM10" s="86" t="s">
        <v>127</v>
      </c>
      <c r="AN10" s="132">
        <f t="shared" si="19"/>
        <v>3</v>
      </c>
      <c r="AO10" s="137">
        <f t="shared" si="20"/>
        <v>2</v>
      </c>
      <c r="AP10" s="140">
        <f t="shared" si="21"/>
        <v>2</v>
      </c>
      <c r="AQ10" s="78">
        <f t="shared" si="22"/>
        <v>1.5</v>
      </c>
      <c r="AR10" s="157">
        <f t="shared" si="23"/>
        <v>0.75</v>
      </c>
      <c r="AS10" s="133">
        <f t="shared" si="24"/>
        <v>2</v>
      </c>
      <c r="AT10" s="98">
        <f t="shared" si="3"/>
        <v>10</v>
      </c>
      <c r="AU10" s="112" t="str">
        <f t="shared" si="25"/>
        <v>moderate</v>
      </c>
    </row>
    <row r="11" spans="1:47" s="6" customFormat="1" ht="18" customHeight="1">
      <c r="A11" s="183">
        <v>2</v>
      </c>
      <c r="B11" s="171" t="s">
        <v>33</v>
      </c>
      <c r="C11" s="102" t="s">
        <v>34</v>
      </c>
      <c r="D11" s="41">
        <v>3</v>
      </c>
      <c r="E11" s="41">
        <v>0.33</v>
      </c>
      <c r="F11" s="3">
        <v>1982</v>
      </c>
      <c r="G11" s="39">
        <v>440.44444444444446</v>
      </c>
      <c r="H11" s="13">
        <v>10</v>
      </c>
      <c r="I11" s="3">
        <v>27</v>
      </c>
      <c r="J11" s="27">
        <f t="shared" si="0"/>
        <v>1.3622603430877902E-2</v>
      </c>
      <c r="K11" s="59">
        <f t="shared" si="1"/>
        <v>1</v>
      </c>
      <c r="L11" s="74">
        <v>2</v>
      </c>
      <c r="M11" s="27">
        <f t="shared" si="26"/>
        <v>0.2</v>
      </c>
      <c r="N11" s="66">
        <f t="shared" si="4"/>
        <v>4</v>
      </c>
      <c r="O11" s="75">
        <v>4</v>
      </c>
      <c r="P11" s="27">
        <f t="shared" si="5"/>
        <v>0.4</v>
      </c>
      <c r="Q11" s="66">
        <f t="shared" si="6"/>
        <v>4</v>
      </c>
      <c r="R11" s="96">
        <v>13</v>
      </c>
      <c r="S11" s="76">
        <f t="shared" si="7"/>
        <v>0.48148148148148145</v>
      </c>
      <c r="T11" s="66">
        <f t="shared" si="8"/>
        <v>4</v>
      </c>
      <c r="U11" s="96">
        <v>5</v>
      </c>
      <c r="V11" s="76">
        <f t="shared" si="9"/>
        <v>0.18518518518518517</v>
      </c>
      <c r="W11" s="66">
        <f t="shared" si="10"/>
        <v>3</v>
      </c>
      <c r="X11" s="75">
        <v>3</v>
      </c>
      <c r="Y11" s="27">
        <f t="shared" si="11"/>
        <v>0.3</v>
      </c>
      <c r="Z11" s="66">
        <f t="shared" si="12"/>
        <v>4</v>
      </c>
      <c r="AA11" s="96">
        <v>3</v>
      </c>
      <c r="AB11" s="76">
        <f t="shared" si="2"/>
        <v>0.1111111111111111</v>
      </c>
      <c r="AC11" s="66">
        <f t="shared" si="13"/>
        <v>3</v>
      </c>
      <c r="AD11" s="131">
        <f t="shared" si="14"/>
        <v>4</v>
      </c>
      <c r="AE11" s="76">
        <v>0.1111111111111111</v>
      </c>
      <c r="AF11" s="132">
        <f t="shared" si="15"/>
        <v>3</v>
      </c>
      <c r="AG11" s="87">
        <v>0.1</v>
      </c>
      <c r="AH11" s="132">
        <f t="shared" si="16"/>
        <v>2</v>
      </c>
      <c r="AI11" s="87">
        <v>0.15</v>
      </c>
      <c r="AJ11" s="132">
        <f t="shared" si="17"/>
        <v>3</v>
      </c>
      <c r="AK11" s="87">
        <v>0.18</v>
      </c>
      <c r="AL11" s="132">
        <f t="shared" si="18"/>
        <v>3</v>
      </c>
      <c r="AM11" s="86" t="s">
        <v>128</v>
      </c>
      <c r="AN11" s="132">
        <f t="shared" si="19"/>
        <v>4</v>
      </c>
      <c r="AO11" s="137">
        <f t="shared" si="20"/>
        <v>3</v>
      </c>
      <c r="AP11" s="140">
        <f t="shared" si="21"/>
        <v>0.33</v>
      </c>
      <c r="AQ11" s="78">
        <f t="shared" si="22"/>
        <v>1.3333333333333333</v>
      </c>
      <c r="AR11" s="157">
        <f t="shared" si="23"/>
        <v>0.75</v>
      </c>
      <c r="AS11" s="133">
        <f t="shared" si="24"/>
        <v>1</v>
      </c>
      <c r="AT11" s="98">
        <f t="shared" si="3"/>
        <v>3</v>
      </c>
      <c r="AU11" s="112" t="str">
        <f t="shared" si="25"/>
        <v>low</v>
      </c>
    </row>
    <row r="12" spans="1:47">
      <c r="A12" s="183"/>
      <c r="B12" s="172"/>
      <c r="C12" s="102" t="s">
        <v>31</v>
      </c>
      <c r="D12" s="41">
        <v>4</v>
      </c>
      <c r="E12" s="41">
        <v>0.66</v>
      </c>
      <c r="F12" s="3">
        <v>1982</v>
      </c>
      <c r="G12" s="39">
        <v>440.44444444444446</v>
      </c>
      <c r="H12" s="15">
        <v>20</v>
      </c>
      <c r="I12" s="14">
        <v>79</v>
      </c>
      <c r="J12" s="27">
        <f t="shared" si="0"/>
        <v>3.9858728557013119E-2</v>
      </c>
      <c r="K12" s="59">
        <f t="shared" si="1"/>
        <v>1</v>
      </c>
      <c r="L12" s="74">
        <v>6</v>
      </c>
      <c r="M12" s="27">
        <f t="shared" si="26"/>
        <v>0.3</v>
      </c>
      <c r="N12" s="66">
        <f t="shared" si="4"/>
        <v>4</v>
      </c>
      <c r="O12" s="75">
        <v>10</v>
      </c>
      <c r="P12" s="27">
        <f t="shared" si="5"/>
        <v>0.5</v>
      </c>
      <c r="Q12" s="66">
        <f t="shared" si="6"/>
        <v>4</v>
      </c>
      <c r="R12" s="96">
        <v>10</v>
      </c>
      <c r="S12" s="76">
        <f t="shared" si="7"/>
        <v>0.12658227848101267</v>
      </c>
      <c r="T12" s="66">
        <f t="shared" si="8"/>
        <v>3</v>
      </c>
      <c r="U12" s="96">
        <v>4</v>
      </c>
      <c r="V12" s="76">
        <f t="shared" si="9"/>
        <v>5.0632911392405063E-2</v>
      </c>
      <c r="W12" s="66">
        <f t="shared" si="10"/>
        <v>2</v>
      </c>
      <c r="X12" s="75">
        <v>8</v>
      </c>
      <c r="Y12" s="27">
        <f t="shared" si="11"/>
        <v>0.4</v>
      </c>
      <c r="Z12" s="66">
        <f t="shared" si="12"/>
        <v>4</v>
      </c>
      <c r="AA12" s="96">
        <v>1</v>
      </c>
      <c r="AB12" s="76">
        <f t="shared" si="2"/>
        <v>1.2658227848101266E-2</v>
      </c>
      <c r="AC12" s="66">
        <f t="shared" si="13"/>
        <v>1</v>
      </c>
      <c r="AD12" s="131">
        <f t="shared" si="14"/>
        <v>3</v>
      </c>
      <c r="AE12" s="76">
        <v>1.2658227848101266E-2</v>
      </c>
      <c r="AF12" s="132">
        <f t="shared" si="15"/>
        <v>1</v>
      </c>
      <c r="AG12" s="87">
        <v>7.0000000000000007E-2</v>
      </c>
      <c r="AH12" s="132">
        <f t="shared" si="16"/>
        <v>2</v>
      </c>
      <c r="AI12" s="87">
        <v>0.11</v>
      </c>
      <c r="AJ12" s="132">
        <f t="shared" si="17"/>
        <v>3</v>
      </c>
      <c r="AK12" s="87">
        <v>0.19</v>
      </c>
      <c r="AL12" s="132">
        <f t="shared" si="18"/>
        <v>3</v>
      </c>
      <c r="AM12" s="86" t="s">
        <v>127</v>
      </c>
      <c r="AN12" s="132">
        <f t="shared" si="19"/>
        <v>3</v>
      </c>
      <c r="AO12" s="137">
        <f t="shared" si="20"/>
        <v>2</v>
      </c>
      <c r="AP12" s="140">
        <f t="shared" si="21"/>
        <v>0.66</v>
      </c>
      <c r="AQ12" s="78">
        <f t="shared" si="22"/>
        <v>1.5</v>
      </c>
      <c r="AR12" s="157">
        <f t="shared" si="23"/>
        <v>0.75</v>
      </c>
      <c r="AS12" s="133">
        <f t="shared" si="24"/>
        <v>1</v>
      </c>
      <c r="AT12" s="98">
        <f t="shared" si="3"/>
        <v>4</v>
      </c>
      <c r="AU12" s="112" t="str">
        <f t="shared" si="25"/>
        <v>low</v>
      </c>
    </row>
    <row r="13" spans="1:47">
      <c r="A13" s="183"/>
      <c r="B13" s="173"/>
      <c r="C13" s="102" t="s">
        <v>32</v>
      </c>
      <c r="D13" s="41">
        <v>5</v>
      </c>
      <c r="E13" s="41">
        <v>1</v>
      </c>
      <c r="F13" s="3">
        <v>1982</v>
      </c>
      <c r="G13" s="39">
        <v>440.44444444444446</v>
      </c>
      <c r="H13" s="15">
        <v>30</v>
      </c>
      <c r="I13" s="14">
        <v>95</v>
      </c>
      <c r="J13" s="27">
        <f t="shared" si="0"/>
        <v>4.7931382441977803E-2</v>
      </c>
      <c r="K13" s="59">
        <f t="shared" si="1"/>
        <v>1</v>
      </c>
      <c r="L13" s="74">
        <v>8</v>
      </c>
      <c r="M13" s="27">
        <f t="shared" si="26"/>
        <v>0.26666666666666666</v>
      </c>
      <c r="N13" s="66">
        <f t="shared" si="4"/>
        <v>4</v>
      </c>
      <c r="O13" s="75">
        <v>11</v>
      </c>
      <c r="P13" s="27">
        <f t="shared" si="5"/>
        <v>0.36666666666666664</v>
      </c>
      <c r="Q13" s="66">
        <f t="shared" si="6"/>
        <v>4</v>
      </c>
      <c r="R13" s="96">
        <v>50</v>
      </c>
      <c r="S13" s="76">
        <f t="shared" si="7"/>
        <v>0.52631578947368418</v>
      </c>
      <c r="T13" s="66">
        <f t="shared" si="8"/>
        <v>4</v>
      </c>
      <c r="U13" s="96">
        <v>10</v>
      </c>
      <c r="V13" s="76">
        <f t="shared" si="9"/>
        <v>0.10526315789473684</v>
      </c>
      <c r="W13" s="66">
        <f t="shared" si="10"/>
        <v>3</v>
      </c>
      <c r="X13" s="75">
        <v>7</v>
      </c>
      <c r="Y13" s="27">
        <f t="shared" si="11"/>
        <v>0.23333333333333334</v>
      </c>
      <c r="Z13" s="66">
        <f t="shared" si="12"/>
        <v>4</v>
      </c>
      <c r="AA13" s="96">
        <v>8</v>
      </c>
      <c r="AB13" s="76">
        <f t="shared" si="2"/>
        <v>8.4210526315789472E-2</v>
      </c>
      <c r="AC13" s="66">
        <f t="shared" si="13"/>
        <v>2</v>
      </c>
      <c r="AD13" s="131">
        <f t="shared" si="14"/>
        <v>4</v>
      </c>
      <c r="AE13" s="76">
        <v>8.4210526315789472E-2</v>
      </c>
      <c r="AF13" s="132">
        <f t="shared" si="15"/>
        <v>2</v>
      </c>
      <c r="AG13" s="87">
        <v>0.89</v>
      </c>
      <c r="AH13" s="132">
        <f t="shared" si="16"/>
        <v>4</v>
      </c>
      <c r="AI13" s="87">
        <v>0.1</v>
      </c>
      <c r="AJ13" s="132">
        <f t="shared" si="17"/>
        <v>2</v>
      </c>
      <c r="AK13" s="87">
        <v>0.21</v>
      </c>
      <c r="AL13" s="132">
        <f t="shared" si="18"/>
        <v>4</v>
      </c>
      <c r="AM13" s="86" t="s">
        <v>128</v>
      </c>
      <c r="AN13" s="132">
        <f t="shared" si="19"/>
        <v>4</v>
      </c>
      <c r="AO13" s="137">
        <f t="shared" si="20"/>
        <v>3</v>
      </c>
      <c r="AP13" s="140">
        <f t="shared" si="21"/>
        <v>1</v>
      </c>
      <c r="AQ13" s="78">
        <f t="shared" si="22"/>
        <v>1.3333333333333333</v>
      </c>
      <c r="AR13" s="157">
        <f t="shared" si="23"/>
        <v>0.75</v>
      </c>
      <c r="AS13" s="133">
        <f t="shared" si="24"/>
        <v>1</v>
      </c>
      <c r="AT13" s="98">
        <f t="shared" si="3"/>
        <v>5</v>
      </c>
      <c r="AU13" s="112" t="str">
        <f t="shared" si="25"/>
        <v>moderate</v>
      </c>
    </row>
    <row r="14" spans="1:47">
      <c r="A14" s="183">
        <v>3</v>
      </c>
      <c r="B14" s="171" t="s">
        <v>35</v>
      </c>
      <c r="C14" s="102" t="s">
        <v>34</v>
      </c>
      <c r="D14" s="41">
        <v>3</v>
      </c>
      <c r="E14" s="41">
        <v>0.33</v>
      </c>
      <c r="F14" s="14">
        <v>1629</v>
      </c>
      <c r="G14" s="39">
        <v>362</v>
      </c>
      <c r="H14" s="15">
        <v>19</v>
      </c>
      <c r="I14" s="14">
        <v>93</v>
      </c>
      <c r="J14" s="27">
        <f t="shared" si="0"/>
        <v>5.70902394106814E-2</v>
      </c>
      <c r="K14" s="59">
        <f t="shared" si="1"/>
        <v>2</v>
      </c>
      <c r="L14" s="74">
        <v>4</v>
      </c>
      <c r="M14" s="27">
        <f t="shared" si="26"/>
        <v>0.21052631578947367</v>
      </c>
      <c r="N14" s="66">
        <f t="shared" si="4"/>
        <v>4</v>
      </c>
      <c r="O14" s="75">
        <v>4</v>
      </c>
      <c r="P14" s="27">
        <f t="shared" si="5"/>
        <v>0.21052631578947367</v>
      </c>
      <c r="Q14" s="66">
        <f t="shared" si="6"/>
        <v>4</v>
      </c>
      <c r="R14" s="96">
        <v>45</v>
      </c>
      <c r="S14" s="76">
        <f t="shared" si="7"/>
        <v>0.4838709677419355</v>
      </c>
      <c r="T14" s="66">
        <f t="shared" si="8"/>
        <v>4</v>
      </c>
      <c r="U14" s="96">
        <v>15</v>
      </c>
      <c r="V14" s="76">
        <f t="shared" si="9"/>
        <v>0.16129032258064516</v>
      </c>
      <c r="W14" s="66">
        <f t="shared" si="10"/>
        <v>3</v>
      </c>
      <c r="X14" s="75">
        <v>2</v>
      </c>
      <c r="Y14" s="27">
        <f t="shared" si="11"/>
        <v>0.10526315789473684</v>
      </c>
      <c r="Z14" s="66">
        <f t="shared" si="12"/>
        <v>3</v>
      </c>
      <c r="AA14" s="96">
        <v>4</v>
      </c>
      <c r="AB14" s="76">
        <f t="shared" si="2"/>
        <v>4.3010752688172046E-2</v>
      </c>
      <c r="AC14" s="66">
        <f t="shared" si="13"/>
        <v>1</v>
      </c>
      <c r="AD14" s="131">
        <f t="shared" si="14"/>
        <v>4</v>
      </c>
      <c r="AE14" s="76">
        <v>4.3010752688172046E-2</v>
      </c>
      <c r="AF14" s="132">
        <f t="shared" si="15"/>
        <v>1</v>
      </c>
      <c r="AG14" s="87">
        <v>0.05</v>
      </c>
      <c r="AH14" s="132">
        <f t="shared" si="16"/>
        <v>1</v>
      </c>
      <c r="AI14" s="87">
        <v>0.25</v>
      </c>
      <c r="AJ14" s="132">
        <f t="shared" si="17"/>
        <v>4</v>
      </c>
      <c r="AK14" s="87">
        <v>0.22</v>
      </c>
      <c r="AL14" s="132">
        <f t="shared" si="18"/>
        <v>4</v>
      </c>
      <c r="AM14" s="86" t="s">
        <v>126</v>
      </c>
      <c r="AN14" s="132">
        <f t="shared" si="19"/>
        <v>2</v>
      </c>
      <c r="AO14" s="137">
        <f t="shared" si="20"/>
        <v>2</v>
      </c>
      <c r="AP14" s="140">
        <f t="shared" si="21"/>
        <v>0.66</v>
      </c>
      <c r="AQ14" s="78">
        <f t="shared" si="22"/>
        <v>2</v>
      </c>
      <c r="AR14" s="157">
        <f t="shared" si="23"/>
        <v>0.75</v>
      </c>
      <c r="AS14" s="133">
        <f t="shared" si="24"/>
        <v>1</v>
      </c>
      <c r="AT14" s="98">
        <f t="shared" si="3"/>
        <v>3</v>
      </c>
      <c r="AU14" s="112" t="str">
        <f t="shared" si="25"/>
        <v>low</v>
      </c>
    </row>
    <row r="15" spans="1:47">
      <c r="A15" s="183"/>
      <c r="B15" s="172"/>
      <c r="C15" s="102" t="s">
        <v>31</v>
      </c>
      <c r="D15" s="41">
        <v>4</v>
      </c>
      <c r="E15" s="41">
        <v>0.66</v>
      </c>
      <c r="F15" s="14">
        <v>1629</v>
      </c>
      <c r="G15" s="39">
        <v>362</v>
      </c>
      <c r="H15" s="15">
        <v>30</v>
      </c>
      <c r="I15" s="14">
        <v>62</v>
      </c>
      <c r="J15" s="27">
        <f t="shared" si="0"/>
        <v>3.8060159607120933E-2</v>
      </c>
      <c r="K15" s="59">
        <f t="shared" si="1"/>
        <v>1</v>
      </c>
      <c r="L15" s="74">
        <v>1</v>
      </c>
      <c r="M15" s="27">
        <f t="shared" si="26"/>
        <v>3.3333333333333333E-2</v>
      </c>
      <c r="N15" s="66">
        <f t="shared" si="4"/>
        <v>1</v>
      </c>
      <c r="O15" s="75">
        <v>2</v>
      </c>
      <c r="P15" s="27">
        <f t="shared" si="5"/>
        <v>6.6666666666666666E-2</v>
      </c>
      <c r="Q15" s="66">
        <f t="shared" si="6"/>
        <v>2</v>
      </c>
      <c r="R15" s="96">
        <v>23</v>
      </c>
      <c r="S15" s="76">
        <f t="shared" si="7"/>
        <v>0.37096774193548387</v>
      </c>
      <c r="T15" s="66">
        <f t="shared" si="8"/>
        <v>4</v>
      </c>
      <c r="U15" s="96">
        <v>1</v>
      </c>
      <c r="V15" s="76">
        <f t="shared" si="9"/>
        <v>1.6129032258064516E-2</v>
      </c>
      <c r="W15" s="66">
        <f t="shared" si="10"/>
        <v>1</v>
      </c>
      <c r="X15" s="75">
        <v>1</v>
      </c>
      <c r="Y15" s="27">
        <f t="shared" si="11"/>
        <v>3.3333333333333333E-2</v>
      </c>
      <c r="Z15" s="66">
        <f t="shared" si="12"/>
        <v>1</v>
      </c>
      <c r="AA15" s="96">
        <v>1</v>
      </c>
      <c r="AB15" s="76">
        <f t="shared" si="2"/>
        <v>1.6129032258064516E-2</v>
      </c>
      <c r="AC15" s="66">
        <f t="shared" si="13"/>
        <v>1</v>
      </c>
      <c r="AD15" s="131">
        <f t="shared" si="14"/>
        <v>2</v>
      </c>
      <c r="AE15" s="76">
        <v>1.6129032258064516E-2</v>
      </c>
      <c r="AF15" s="132">
        <f t="shared" si="15"/>
        <v>1</v>
      </c>
      <c r="AG15" s="87">
        <v>0.62</v>
      </c>
      <c r="AH15" s="132">
        <f t="shared" si="16"/>
        <v>4</v>
      </c>
      <c r="AI15" s="87">
        <v>0.3</v>
      </c>
      <c r="AJ15" s="132">
        <f t="shared" si="17"/>
        <v>4</v>
      </c>
      <c r="AK15" s="87">
        <v>0.23</v>
      </c>
      <c r="AL15" s="132">
        <f t="shared" si="18"/>
        <v>4</v>
      </c>
      <c r="AM15" s="86" t="s">
        <v>123</v>
      </c>
      <c r="AN15" s="132">
        <f t="shared" si="19"/>
        <v>1</v>
      </c>
      <c r="AO15" s="137">
        <f t="shared" si="20"/>
        <v>2</v>
      </c>
      <c r="AP15" s="140">
        <f t="shared" si="21"/>
        <v>0.66</v>
      </c>
      <c r="AQ15" s="78">
        <f t="shared" si="22"/>
        <v>1</v>
      </c>
      <c r="AR15" s="157">
        <f t="shared" si="23"/>
        <v>0.5</v>
      </c>
      <c r="AS15" s="133">
        <f t="shared" si="24"/>
        <v>1</v>
      </c>
      <c r="AT15" s="98">
        <f t="shared" si="3"/>
        <v>4</v>
      </c>
      <c r="AU15" s="112" t="str">
        <f t="shared" si="25"/>
        <v>low</v>
      </c>
    </row>
    <row r="16" spans="1:47">
      <c r="A16" s="183"/>
      <c r="B16" s="173"/>
      <c r="C16" s="102" t="s">
        <v>32</v>
      </c>
      <c r="D16" s="41">
        <v>5</v>
      </c>
      <c r="E16" s="41">
        <v>1</v>
      </c>
      <c r="F16" s="14">
        <v>1629</v>
      </c>
      <c r="G16" s="39">
        <v>362</v>
      </c>
      <c r="H16" s="15">
        <v>40</v>
      </c>
      <c r="I16" s="14">
        <v>207</v>
      </c>
      <c r="J16" s="27">
        <f t="shared" si="0"/>
        <v>0.1270718232044199</v>
      </c>
      <c r="K16" s="59">
        <f t="shared" si="1"/>
        <v>3</v>
      </c>
      <c r="L16" s="74">
        <v>34</v>
      </c>
      <c r="M16" s="27">
        <f t="shared" si="26"/>
        <v>0.85</v>
      </c>
      <c r="N16" s="66">
        <f t="shared" si="4"/>
        <v>4</v>
      </c>
      <c r="O16" s="75">
        <v>11</v>
      </c>
      <c r="P16" s="27">
        <f t="shared" si="5"/>
        <v>0.27500000000000002</v>
      </c>
      <c r="Q16" s="66">
        <f t="shared" si="6"/>
        <v>4</v>
      </c>
      <c r="R16" s="96">
        <v>105</v>
      </c>
      <c r="S16" s="76">
        <f t="shared" si="7"/>
        <v>0.50724637681159424</v>
      </c>
      <c r="T16" s="66">
        <f t="shared" si="8"/>
        <v>4</v>
      </c>
      <c r="U16" s="96">
        <v>20</v>
      </c>
      <c r="V16" s="76">
        <f t="shared" si="9"/>
        <v>9.6618357487922704E-2</v>
      </c>
      <c r="W16" s="66">
        <f t="shared" si="10"/>
        <v>2</v>
      </c>
      <c r="X16" s="75">
        <v>15</v>
      </c>
      <c r="Y16" s="27">
        <f t="shared" si="11"/>
        <v>0.375</v>
      </c>
      <c r="Z16" s="66">
        <f t="shared" si="12"/>
        <v>4</v>
      </c>
      <c r="AA16" s="96">
        <v>10</v>
      </c>
      <c r="AB16" s="76">
        <f t="shared" si="2"/>
        <v>4.8309178743961352E-2</v>
      </c>
      <c r="AC16" s="66">
        <f t="shared" si="13"/>
        <v>1</v>
      </c>
      <c r="AD16" s="131">
        <f t="shared" si="14"/>
        <v>4</v>
      </c>
      <c r="AE16" s="76">
        <v>4.8309178743961352E-2</v>
      </c>
      <c r="AF16" s="132">
        <f t="shared" si="15"/>
        <v>1</v>
      </c>
      <c r="AG16" s="87">
        <v>0.03</v>
      </c>
      <c r="AH16" s="132">
        <f t="shared" si="16"/>
        <v>1</v>
      </c>
      <c r="AI16" s="87">
        <v>0.5</v>
      </c>
      <c r="AJ16" s="132">
        <f t="shared" si="17"/>
        <v>4</v>
      </c>
      <c r="AK16" s="87">
        <v>0.24</v>
      </c>
      <c r="AL16" s="132">
        <f t="shared" si="18"/>
        <v>4</v>
      </c>
      <c r="AM16" s="86" t="s">
        <v>127</v>
      </c>
      <c r="AN16" s="132">
        <f t="shared" si="19"/>
        <v>3</v>
      </c>
      <c r="AO16" s="137">
        <f t="shared" si="20"/>
        <v>2</v>
      </c>
      <c r="AP16" s="140">
        <f t="shared" si="21"/>
        <v>3</v>
      </c>
      <c r="AQ16" s="78">
        <f t="shared" si="22"/>
        <v>2</v>
      </c>
      <c r="AR16" s="157">
        <f t="shared" si="23"/>
        <v>0.75</v>
      </c>
      <c r="AS16" s="133">
        <f t="shared" si="24"/>
        <v>3</v>
      </c>
      <c r="AT16" s="98">
        <f t="shared" si="3"/>
        <v>15</v>
      </c>
      <c r="AU16" s="112" t="str">
        <f t="shared" si="25"/>
        <v>high</v>
      </c>
    </row>
    <row r="17" spans="1:47">
      <c r="A17" s="171">
        <v>4</v>
      </c>
      <c r="B17" s="183" t="s">
        <v>36</v>
      </c>
      <c r="C17" s="102" t="s">
        <v>34</v>
      </c>
      <c r="D17" s="41">
        <v>3</v>
      </c>
      <c r="E17" s="41">
        <v>0.33</v>
      </c>
      <c r="F17" s="14">
        <v>2562</v>
      </c>
      <c r="G17" s="39">
        <v>569.33333333333337</v>
      </c>
      <c r="H17" s="15">
        <v>44</v>
      </c>
      <c r="I17" s="14">
        <v>114</v>
      </c>
      <c r="J17" s="27">
        <f t="shared" si="0"/>
        <v>4.449648711943794E-2</v>
      </c>
      <c r="K17" s="59">
        <f t="shared" si="1"/>
        <v>1</v>
      </c>
      <c r="L17" s="74">
        <v>4</v>
      </c>
      <c r="M17" s="27">
        <f t="shared" si="26"/>
        <v>9.0909090909090912E-2</v>
      </c>
      <c r="N17" s="66">
        <f t="shared" si="4"/>
        <v>2</v>
      </c>
      <c r="O17" s="75">
        <v>12</v>
      </c>
      <c r="P17" s="27">
        <f t="shared" si="5"/>
        <v>0.27272727272727271</v>
      </c>
      <c r="Q17" s="66">
        <f t="shared" si="6"/>
        <v>4</v>
      </c>
      <c r="R17" s="96">
        <v>20</v>
      </c>
      <c r="S17" s="76">
        <f t="shared" si="7"/>
        <v>0.17543859649122806</v>
      </c>
      <c r="T17" s="66">
        <f t="shared" si="8"/>
        <v>3</v>
      </c>
      <c r="U17" s="96">
        <v>1</v>
      </c>
      <c r="V17" s="76">
        <f t="shared" si="9"/>
        <v>8.771929824561403E-3</v>
      </c>
      <c r="W17" s="66">
        <f t="shared" si="10"/>
        <v>1</v>
      </c>
      <c r="X17" s="75">
        <v>12</v>
      </c>
      <c r="Y17" s="27">
        <f t="shared" si="11"/>
        <v>0.27272727272727271</v>
      </c>
      <c r="Z17" s="66">
        <f t="shared" si="12"/>
        <v>4</v>
      </c>
      <c r="AA17" s="96">
        <v>1</v>
      </c>
      <c r="AB17" s="76">
        <f t="shared" si="2"/>
        <v>8.771929824561403E-3</v>
      </c>
      <c r="AC17" s="66">
        <f t="shared" si="13"/>
        <v>1</v>
      </c>
      <c r="AD17" s="131">
        <f t="shared" si="14"/>
        <v>3</v>
      </c>
      <c r="AE17" s="76">
        <v>8.771929824561403E-3</v>
      </c>
      <c r="AF17" s="132">
        <f t="shared" si="15"/>
        <v>1</v>
      </c>
      <c r="AG17" s="87">
        <v>0.25</v>
      </c>
      <c r="AH17" s="132">
        <f t="shared" si="16"/>
        <v>4</v>
      </c>
      <c r="AI17" s="87">
        <v>0.48</v>
      </c>
      <c r="AJ17" s="132">
        <f t="shared" si="17"/>
        <v>4</v>
      </c>
      <c r="AK17" s="87">
        <v>0.24</v>
      </c>
      <c r="AL17" s="132">
        <f t="shared" si="18"/>
        <v>4</v>
      </c>
      <c r="AM17" s="86" t="s">
        <v>123</v>
      </c>
      <c r="AN17" s="132">
        <f t="shared" si="19"/>
        <v>1</v>
      </c>
      <c r="AO17" s="137">
        <f t="shared" si="20"/>
        <v>2</v>
      </c>
      <c r="AP17" s="140">
        <f t="shared" si="21"/>
        <v>0.33</v>
      </c>
      <c r="AQ17" s="78">
        <f t="shared" si="22"/>
        <v>1.5</v>
      </c>
      <c r="AR17" s="157">
        <f t="shared" si="23"/>
        <v>0.75</v>
      </c>
      <c r="AS17" s="133">
        <f t="shared" si="24"/>
        <v>1</v>
      </c>
      <c r="AT17" s="98">
        <f t="shared" si="3"/>
        <v>3</v>
      </c>
      <c r="AU17" s="112" t="str">
        <f t="shared" si="25"/>
        <v>low</v>
      </c>
    </row>
    <row r="18" spans="1:47">
      <c r="A18" s="172"/>
      <c r="B18" s="183"/>
      <c r="C18" s="102" t="s">
        <v>31</v>
      </c>
      <c r="D18" s="41">
        <v>4</v>
      </c>
      <c r="E18" s="41">
        <v>0.66</v>
      </c>
      <c r="F18" s="14">
        <v>2562</v>
      </c>
      <c r="G18" s="39">
        <v>569.33333333333337</v>
      </c>
      <c r="H18" s="15">
        <v>41</v>
      </c>
      <c r="I18" s="14">
        <v>212</v>
      </c>
      <c r="J18" s="27">
        <f t="shared" si="0"/>
        <v>8.2747853239656513E-2</v>
      </c>
      <c r="K18" s="59">
        <f t="shared" si="1"/>
        <v>2</v>
      </c>
      <c r="L18" s="74">
        <v>25</v>
      </c>
      <c r="M18" s="27">
        <f t="shared" si="26"/>
        <v>0.6097560975609756</v>
      </c>
      <c r="N18" s="66">
        <f t="shared" si="4"/>
        <v>4</v>
      </c>
      <c r="O18" s="75">
        <v>10</v>
      </c>
      <c r="P18" s="27">
        <f t="shared" si="5"/>
        <v>0.24390243902439024</v>
      </c>
      <c r="Q18" s="66">
        <f t="shared" si="6"/>
        <v>4</v>
      </c>
      <c r="R18" s="96">
        <v>100</v>
      </c>
      <c r="S18" s="76">
        <f t="shared" si="7"/>
        <v>0.47169811320754718</v>
      </c>
      <c r="T18" s="66">
        <f t="shared" si="8"/>
        <v>4</v>
      </c>
      <c r="U18" s="96">
        <v>25</v>
      </c>
      <c r="V18" s="76">
        <f t="shared" si="9"/>
        <v>0.11792452830188679</v>
      </c>
      <c r="W18" s="66">
        <f t="shared" si="10"/>
        <v>3</v>
      </c>
      <c r="X18" s="75">
        <v>13</v>
      </c>
      <c r="Y18" s="27">
        <f t="shared" si="11"/>
        <v>0.31707317073170732</v>
      </c>
      <c r="Z18" s="66">
        <f t="shared" si="12"/>
        <v>4</v>
      </c>
      <c r="AA18" s="96">
        <v>18</v>
      </c>
      <c r="AB18" s="76">
        <f t="shared" si="2"/>
        <v>8.4905660377358486E-2</v>
      </c>
      <c r="AC18" s="66">
        <f t="shared" si="13"/>
        <v>2</v>
      </c>
      <c r="AD18" s="131">
        <f t="shared" si="14"/>
        <v>4</v>
      </c>
      <c r="AE18" s="76">
        <v>8.4905660377358486E-2</v>
      </c>
      <c r="AF18" s="132">
        <f t="shared" si="15"/>
        <v>2</v>
      </c>
      <c r="AG18" s="87">
        <v>0.04</v>
      </c>
      <c r="AH18" s="132">
        <f t="shared" si="16"/>
        <v>1</v>
      </c>
      <c r="AI18" s="87">
        <v>0.54</v>
      </c>
      <c r="AJ18" s="132">
        <f t="shared" si="17"/>
        <v>4</v>
      </c>
      <c r="AK18" s="87">
        <v>0.25</v>
      </c>
      <c r="AL18" s="132">
        <f t="shared" si="18"/>
        <v>4</v>
      </c>
      <c r="AM18" s="86" t="s">
        <v>123</v>
      </c>
      <c r="AN18" s="132">
        <f t="shared" si="19"/>
        <v>1</v>
      </c>
      <c r="AO18" s="137">
        <f t="shared" si="20"/>
        <v>2</v>
      </c>
      <c r="AP18" s="140">
        <f t="shared" si="21"/>
        <v>1.32</v>
      </c>
      <c r="AQ18" s="78">
        <f t="shared" si="22"/>
        <v>2</v>
      </c>
      <c r="AR18" s="157">
        <f t="shared" si="23"/>
        <v>0.75</v>
      </c>
      <c r="AS18" s="133">
        <f t="shared" si="24"/>
        <v>1</v>
      </c>
      <c r="AT18" s="98">
        <f t="shared" si="3"/>
        <v>4</v>
      </c>
      <c r="AU18" s="112" t="str">
        <f t="shared" si="25"/>
        <v>low</v>
      </c>
    </row>
    <row r="19" spans="1:47">
      <c r="A19" s="173"/>
      <c r="B19" s="183"/>
      <c r="C19" s="102" t="s">
        <v>32</v>
      </c>
      <c r="D19" s="41">
        <v>5</v>
      </c>
      <c r="E19" s="41">
        <v>1</v>
      </c>
      <c r="F19" s="14">
        <v>2562</v>
      </c>
      <c r="G19" s="39">
        <v>569.33333333333337</v>
      </c>
      <c r="H19" s="15">
        <v>63</v>
      </c>
      <c r="I19" s="14">
        <v>312</v>
      </c>
      <c r="J19" s="27">
        <f t="shared" si="0"/>
        <v>0.12177985948477751</v>
      </c>
      <c r="K19" s="59">
        <f t="shared" si="1"/>
        <v>3</v>
      </c>
      <c r="L19" s="74">
        <v>5</v>
      </c>
      <c r="M19" s="27">
        <f t="shared" si="26"/>
        <v>7.9365079365079361E-2</v>
      </c>
      <c r="N19" s="66">
        <f t="shared" si="4"/>
        <v>2</v>
      </c>
      <c r="O19" s="75">
        <v>15</v>
      </c>
      <c r="P19" s="27">
        <f t="shared" si="5"/>
        <v>0.23809523809523808</v>
      </c>
      <c r="Q19" s="66">
        <f t="shared" si="6"/>
        <v>4</v>
      </c>
      <c r="R19" s="96">
        <v>150</v>
      </c>
      <c r="S19" s="76">
        <f t="shared" si="7"/>
        <v>0.48076923076923078</v>
      </c>
      <c r="T19" s="66">
        <f t="shared" si="8"/>
        <v>4</v>
      </c>
      <c r="U19" s="96">
        <v>28</v>
      </c>
      <c r="V19" s="76">
        <f t="shared" si="9"/>
        <v>8.9743589743589744E-2</v>
      </c>
      <c r="W19" s="66">
        <f t="shared" si="10"/>
        <v>2</v>
      </c>
      <c r="X19" s="75">
        <v>18</v>
      </c>
      <c r="Y19" s="27">
        <f t="shared" si="11"/>
        <v>0.2857142857142857</v>
      </c>
      <c r="Z19" s="66">
        <f t="shared" si="12"/>
        <v>4</v>
      </c>
      <c r="AA19" s="96">
        <v>11</v>
      </c>
      <c r="AB19" s="76">
        <f t="shared" si="2"/>
        <v>3.5256410256410256E-2</v>
      </c>
      <c r="AC19" s="66">
        <f t="shared" si="13"/>
        <v>1</v>
      </c>
      <c r="AD19" s="131">
        <f t="shared" si="14"/>
        <v>3</v>
      </c>
      <c r="AE19" s="76">
        <v>3.5256410256410256E-2</v>
      </c>
      <c r="AF19" s="132">
        <f t="shared" si="15"/>
        <v>1</v>
      </c>
      <c r="AG19" s="87">
        <v>0.05</v>
      </c>
      <c r="AH19" s="132">
        <f t="shared" si="16"/>
        <v>1</v>
      </c>
      <c r="AI19" s="87">
        <v>0.81</v>
      </c>
      <c r="AJ19" s="132">
        <f t="shared" si="17"/>
        <v>4</v>
      </c>
      <c r="AK19" s="87">
        <v>0.2</v>
      </c>
      <c r="AL19" s="132">
        <f t="shared" si="18"/>
        <v>4</v>
      </c>
      <c r="AM19" s="86" t="s">
        <v>123</v>
      </c>
      <c r="AN19" s="132">
        <f t="shared" si="19"/>
        <v>1</v>
      </c>
      <c r="AO19" s="137">
        <f t="shared" si="20"/>
        <v>2</v>
      </c>
      <c r="AP19" s="140">
        <f t="shared" si="21"/>
        <v>3</v>
      </c>
      <c r="AQ19" s="78">
        <f t="shared" si="22"/>
        <v>1.5</v>
      </c>
      <c r="AR19" s="157">
        <f t="shared" si="23"/>
        <v>0.75</v>
      </c>
      <c r="AS19" s="133">
        <f t="shared" si="24"/>
        <v>3</v>
      </c>
      <c r="AT19" s="98">
        <f t="shared" si="3"/>
        <v>15</v>
      </c>
      <c r="AU19" s="112" t="str">
        <f t="shared" si="25"/>
        <v>high</v>
      </c>
    </row>
    <row r="20" spans="1:47">
      <c r="A20" s="171"/>
      <c r="B20" s="171"/>
      <c r="C20" s="102"/>
      <c r="D20" s="60"/>
      <c r="E20" s="41"/>
      <c r="F20" s="88"/>
      <c r="G20" s="88"/>
      <c r="H20" s="88"/>
      <c r="I20" s="88"/>
      <c r="J20" s="37"/>
      <c r="K20" s="63"/>
      <c r="L20" s="88"/>
      <c r="M20" s="37"/>
      <c r="N20" s="67"/>
      <c r="O20" s="88"/>
      <c r="P20" s="37"/>
      <c r="Q20" s="67"/>
      <c r="R20" s="88"/>
      <c r="S20" s="37"/>
      <c r="T20" s="67"/>
      <c r="U20" s="88"/>
      <c r="V20" s="37"/>
      <c r="W20" s="67"/>
      <c r="X20" s="88"/>
      <c r="Y20" s="37"/>
      <c r="Z20" s="67"/>
      <c r="AA20" s="88"/>
      <c r="AB20" s="37"/>
      <c r="AC20" s="67"/>
      <c r="AD20" s="143"/>
      <c r="AE20" s="37"/>
      <c r="AF20" s="82"/>
      <c r="AG20" s="87"/>
      <c r="AH20" s="82"/>
      <c r="AI20" s="87"/>
      <c r="AJ20" s="82"/>
      <c r="AK20" s="87"/>
      <c r="AL20" s="82"/>
      <c r="AM20" s="48"/>
      <c r="AN20" s="82"/>
      <c r="AO20" s="138"/>
      <c r="AP20" s="141"/>
      <c r="AQ20" s="149"/>
      <c r="AR20" s="136"/>
      <c r="AS20" s="79"/>
      <c r="AT20" s="80"/>
      <c r="AU20" s="14"/>
    </row>
    <row r="21" spans="1:47">
      <c r="A21" s="172"/>
      <c r="B21" s="172"/>
      <c r="C21" s="102"/>
      <c r="D21" s="60"/>
      <c r="E21" s="41"/>
      <c r="F21" s="88"/>
      <c r="G21" s="88"/>
      <c r="H21" s="88"/>
      <c r="I21" s="88"/>
      <c r="J21" s="37"/>
      <c r="K21" s="63"/>
      <c r="L21" s="88"/>
      <c r="M21" s="37"/>
      <c r="N21" s="67"/>
      <c r="O21" s="88"/>
      <c r="P21" s="37"/>
      <c r="Q21" s="67"/>
      <c r="R21" s="88"/>
      <c r="S21" s="37"/>
      <c r="T21" s="67"/>
      <c r="U21" s="88"/>
      <c r="V21" s="37"/>
      <c r="W21" s="67"/>
      <c r="X21" s="88"/>
      <c r="Y21" s="37"/>
      <c r="Z21" s="67"/>
      <c r="AA21" s="88"/>
      <c r="AB21" s="37"/>
      <c r="AC21" s="67"/>
      <c r="AD21" s="143"/>
      <c r="AE21" s="37"/>
      <c r="AF21" s="82"/>
      <c r="AG21" s="87"/>
      <c r="AH21" s="82"/>
      <c r="AI21" s="87"/>
      <c r="AJ21" s="82"/>
      <c r="AK21" s="87"/>
      <c r="AL21" s="82"/>
      <c r="AM21" s="48"/>
      <c r="AN21" s="82"/>
      <c r="AO21" s="138"/>
      <c r="AP21" s="141"/>
      <c r="AQ21" s="149"/>
      <c r="AR21" s="136"/>
      <c r="AS21" s="79"/>
      <c r="AT21" s="80"/>
      <c r="AU21" s="14"/>
    </row>
    <row r="22" spans="1:47">
      <c r="A22" s="173"/>
      <c r="B22" s="173"/>
      <c r="C22" s="102"/>
      <c r="D22" s="60"/>
      <c r="E22" s="41"/>
      <c r="F22" s="88"/>
      <c r="G22" s="88"/>
      <c r="H22" s="88"/>
      <c r="I22" s="88"/>
      <c r="J22" s="37"/>
      <c r="K22" s="63"/>
      <c r="L22" s="88"/>
      <c r="M22" s="37"/>
      <c r="N22" s="67"/>
      <c r="O22" s="88"/>
      <c r="P22" s="37"/>
      <c r="Q22" s="67"/>
      <c r="R22" s="88"/>
      <c r="S22" s="37"/>
      <c r="T22" s="67"/>
      <c r="U22" s="88"/>
      <c r="V22" s="37"/>
      <c r="W22" s="67"/>
      <c r="X22" s="88"/>
      <c r="Y22" s="37"/>
      <c r="Z22" s="67"/>
      <c r="AA22" s="88"/>
      <c r="AB22" s="37"/>
      <c r="AC22" s="67"/>
      <c r="AD22" s="143"/>
      <c r="AE22" s="37"/>
      <c r="AF22" s="82"/>
      <c r="AG22" s="87"/>
      <c r="AH22" s="82"/>
      <c r="AI22" s="87"/>
      <c r="AJ22" s="82"/>
      <c r="AK22" s="87"/>
      <c r="AL22" s="82"/>
      <c r="AM22" s="48"/>
      <c r="AN22" s="82"/>
      <c r="AO22" s="138"/>
      <c r="AP22" s="141"/>
      <c r="AQ22" s="149"/>
      <c r="AR22" s="136"/>
      <c r="AS22" s="79"/>
      <c r="AT22" s="80"/>
      <c r="AU22" s="14"/>
    </row>
    <row r="23" spans="1:47">
      <c r="A23" s="167"/>
      <c r="B23" s="167"/>
      <c r="C23" s="102"/>
      <c r="D23" s="60"/>
      <c r="E23" s="41"/>
      <c r="F23" s="88"/>
      <c r="G23" s="88"/>
      <c r="H23" s="88"/>
      <c r="I23" s="88"/>
      <c r="J23" s="37"/>
      <c r="K23" s="63"/>
      <c r="L23" s="88"/>
      <c r="M23" s="37"/>
      <c r="N23" s="67"/>
      <c r="O23" s="88"/>
      <c r="P23" s="37"/>
      <c r="Q23" s="67"/>
      <c r="R23" s="88"/>
      <c r="S23" s="37"/>
      <c r="T23" s="67"/>
      <c r="U23" s="88"/>
      <c r="V23" s="37"/>
      <c r="W23" s="67"/>
      <c r="X23" s="88"/>
      <c r="Y23" s="37"/>
      <c r="Z23" s="67"/>
      <c r="AA23" s="88"/>
      <c r="AB23" s="37"/>
      <c r="AC23" s="67"/>
      <c r="AD23" s="143"/>
      <c r="AE23" s="37"/>
      <c r="AF23" s="82"/>
      <c r="AG23" s="87"/>
      <c r="AH23" s="82"/>
      <c r="AI23" s="87"/>
      <c r="AJ23" s="82"/>
      <c r="AK23" s="87"/>
      <c r="AL23" s="82"/>
      <c r="AM23" s="48"/>
      <c r="AN23" s="82"/>
      <c r="AO23" s="138"/>
      <c r="AP23" s="141"/>
      <c r="AQ23" s="149"/>
      <c r="AR23" s="136"/>
      <c r="AS23" s="79"/>
      <c r="AT23" s="80"/>
      <c r="AU23" s="14"/>
    </row>
    <row r="24" spans="1:47">
      <c r="A24" s="167"/>
      <c r="B24" s="167"/>
      <c r="C24" s="102"/>
      <c r="D24" s="60"/>
      <c r="E24" s="41"/>
      <c r="F24" s="88"/>
      <c r="G24" s="88"/>
      <c r="H24" s="88"/>
      <c r="I24" s="89"/>
      <c r="J24" s="37"/>
      <c r="K24" s="63"/>
      <c r="L24" s="89"/>
      <c r="M24" s="37"/>
      <c r="N24" s="67"/>
      <c r="O24" s="89"/>
      <c r="P24" s="37"/>
      <c r="Q24" s="67"/>
      <c r="R24" s="89"/>
      <c r="S24" s="37"/>
      <c r="T24" s="67"/>
      <c r="U24" s="89"/>
      <c r="V24" s="37"/>
      <c r="W24" s="67"/>
      <c r="X24" s="89"/>
      <c r="Y24" s="37"/>
      <c r="Z24" s="67"/>
      <c r="AA24" s="89"/>
      <c r="AB24" s="37"/>
      <c r="AC24" s="67"/>
      <c r="AD24" s="143"/>
      <c r="AE24" s="37"/>
      <c r="AF24" s="82"/>
      <c r="AG24" s="87"/>
      <c r="AH24" s="82"/>
      <c r="AI24" s="87"/>
      <c r="AJ24" s="82"/>
      <c r="AK24" s="87"/>
      <c r="AL24" s="82"/>
      <c r="AM24" s="48"/>
      <c r="AN24" s="82"/>
      <c r="AO24" s="138"/>
      <c r="AP24" s="141"/>
      <c r="AQ24" s="149"/>
      <c r="AR24" s="136"/>
      <c r="AS24" s="79"/>
      <c r="AT24" s="80"/>
      <c r="AU24" s="14"/>
    </row>
    <row r="25" spans="1:47">
      <c r="A25" s="167"/>
      <c r="B25" s="167"/>
      <c r="C25" s="102"/>
      <c r="D25" s="60"/>
      <c r="E25" s="41"/>
      <c r="F25" s="88"/>
      <c r="G25" s="88"/>
      <c r="H25" s="88"/>
      <c r="I25" s="88"/>
      <c r="J25" s="37"/>
      <c r="K25" s="63"/>
      <c r="L25" s="88"/>
      <c r="M25" s="37"/>
      <c r="N25" s="67"/>
      <c r="O25" s="88"/>
      <c r="P25" s="37"/>
      <c r="Q25" s="67"/>
      <c r="R25" s="88"/>
      <c r="S25" s="37"/>
      <c r="T25" s="67"/>
      <c r="U25" s="88"/>
      <c r="V25" s="37"/>
      <c r="W25" s="67"/>
      <c r="X25" s="88"/>
      <c r="Y25" s="37"/>
      <c r="Z25" s="67"/>
      <c r="AA25" s="88"/>
      <c r="AB25" s="37"/>
      <c r="AC25" s="67"/>
      <c r="AD25" s="143"/>
      <c r="AE25" s="37"/>
      <c r="AF25" s="82"/>
      <c r="AG25" s="87"/>
      <c r="AH25" s="82"/>
      <c r="AI25" s="87"/>
      <c r="AJ25" s="82"/>
      <c r="AK25" s="87"/>
      <c r="AL25" s="82"/>
      <c r="AM25" s="48"/>
      <c r="AN25" s="82"/>
      <c r="AO25" s="138"/>
      <c r="AP25" s="141"/>
      <c r="AQ25" s="149"/>
      <c r="AR25" s="136"/>
      <c r="AS25" s="79"/>
      <c r="AT25" s="80"/>
      <c r="AU25" s="14"/>
    </row>
    <row r="26" spans="1:47">
      <c r="A26" s="167"/>
      <c r="B26" s="167"/>
      <c r="C26" s="102"/>
      <c r="D26" s="60"/>
      <c r="E26" s="41"/>
      <c r="F26" s="88"/>
      <c r="G26" s="88"/>
      <c r="H26" s="88"/>
      <c r="I26" s="88"/>
      <c r="J26" s="37"/>
      <c r="K26" s="63"/>
      <c r="L26" s="88"/>
      <c r="M26" s="37"/>
      <c r="N26" s="67"/>
      <c r="O26" s="88"/>
      <c r="P26" s="37"/>
      <c r="Q26" s="67"/>
      <c r="R26" s="88"/>
      <c r="S26" s="37"/>
      <c r="T26" s="67"/>
      <c r="U26" s="88"/>
      <c r="V26" s="37"/>
      <c r="W26" s="67"/>
      <c r="X26" s="88"/>
      <c r="Y26" s="37"/>
      <c r="Z26" s="67"/>
      <c r="AA26" s="88"/>
      <c r="AB26" s="37"/>
      <c r="AC26" s="67"/>
      <c r="AD26" s="143"/>
      <c r="AE26" s="37"/>
      <c r="AF26" s="82"/>
      <c r="AG26" s="87"/>
      <c r="AH26" s="82"/>
      <c r="AI26" s="87"/>
      <c r="AJ26" s="82"/>
      <c r="AK26" s="87"/>
      <c r="AL26" s="82"/>
      <c r="AM26" s="48"/>
      <c r="AN26" s="82"/>
      <c r="AO26" s="138"/>
      <c r="AP26" s="141"/>
      <c r="AQ26" s="149"/>
      <c r="AR26" s="136"/>
      <c r="AS26" s="79"/>
      <c r="AT26" s="80"/>
      <c r="AU26" s="14"/>
    </row>
    <row r="27" spans="1:47">
      <c r="A27" s="167"/>
      <c r="B27" s="167"/>
      <c r="C27" s="102"/>
      <c r="D27" s="60"/>
      <c r="E27" s="41"/>
      <c r="F27" s="88"/>
      <c r="G27" s="88"/>
      <c r="H27" s="88"/>
      <c r="I27" s="88"/>
      <c r="J27" s="37"/>
      <c r="K27" s="63"/>
      <c r="L27" s="88"/>
      <c r="M27" s="37"/>
      <c r="N27" s="67"/>
      <c r="O27" s="88"/>
      <c r="P27" s="37"/>
      <c r="Q27" s="67"/>
      <c r="R27" s="88"/>
      <c r="S27" s="37"/>
      <c r="T27" s="67"/>
      <c r="U27" s="88"/>
      <c r="V27" s="37"/>
      <c r="W27" s="67"/>
      <c r="X27" s="88"/>
      <c r="Y27" s="37"/>
      <c r="Z27" s="67"/>
      <c r="AA27" s="88"/>
      <c r="AB27" s="37"/>
      <c r="AC27" s="67"/>
      <c r="AD27" s="143"/>
      <c r="AE27" s="37"/>
      <c r="AF27" s="82"/>
      <c r="AG27" s="87"/>
      <c r="AH27" s="82"/>
      <c r="AI27" s="87"/>
      <c r="AJ27" s="82"/>
      <c r="AK27" s="87"/>
      <c r="AL27" s="82"/>
      <c r="AM27" s="48"/>
      <c r="AN27" s="82"/>
      <c r="AO27" s="138"/>
      <c r="AP27" s="141"/>
      <c r="AQ27" s="149"/>
      <c r="AR27" s="136"/>
      <c r="AS27" s="79"/>
      <c r="AT27" s="80"/>
      <c r="AU27" s="14"/>
    </row>
    <row r="28" spans="1:47">
      <c r="A28" s="167"/>
      <c r="B28" s="167"/>
      <c r="C28" s="102"/>
      <c r="D28" s="60"/>
      <c r="E28" s="41"/>
      <c r="F28" s="88"/>
      <c r="G28" s="88"/>
      <c r="H28" s="88"/>
      <c r="I28" s="88"/>
      <c r="J28" s="37"/>
      <c r="K28" s="63"/>
      <c r="L28" s="88"/>
      <c r="M28" s="37"/>
      <c r="N28" s="67"/>
      <c r="O28" s="88"/>
      <c r="P28" s="37"/>
      <c r="Q28" s="67"/>
      <c r="R28" s="88"/>
      <c r="S28" s="37"/>
      <c r="T28" s="67"/>
      <c r="U28" s="88"/>
      <c r="V28" s="37"/>
      <c r="W28" s="67"/>
      <c r="X28" s="88"/>
      <c r="Y28" s="37"/>
      <c r="Z28" s="67"/>
      <c r="AA28" s="88"/>
      <c r="AB28" s="37"/>
      <c r="AC28" s="67"/>
      <c r="AD28" s="143"/>
      <c r="AE28" s="37"/>
      <c r="AF28" s="82"/>
      <c r="AG28" s="87"/>
      <c r="AH28" s="82"/>
      <c r="AI28" s="87"/>
      <c r="AJ28" s="82"/>
      <c r="AK28" s="87"/>
      <c r="AL28" s="82"/>
      <c r="AM28" s="48"/>
      <c r="AN28" s="82"/>
      <c r="AO28" s="138"/>
      <c r="AP28" s="141"/>
      <c r="AQ28" s="149"/>
      <c r="AR28" s="136"/>
      <c r="AS28" s="79"/>
      <c r="AT28" s="80"/>
      <c r="AU28" s="14"/>
    </row>
    <row r="29" spans="1:47">
      <c r="A29" s="167"/>
      <c r="B29" s="167"/>
      <c r="C29" s="102"/>
      <c r="D29" s="61"/>
      <c r="E29" s="41"/>
      <c r="F29" s="90"/>
      <c r="G29" s="90"/>
      <c r="H29" s="91"/>
      <c r="I29" s="90"/>
      <c r="J29" s="37"/>
      <c r="K29" s="64"/>
      <c r="L29" s="90"/>
      <c r="M29" s="37"/>
      <c r="N29" s="68"/>
      <c r="O29" s="90"/>
      <c r="P29" s="37"/>
      <c r="Q29" s="68"/>
      <c r="R29" s="90"/>
      <c r="S29" s="37"/>
      <c r="T29" s="72"/>
      <c r="U29" s="90"/>
      <c r="V29" s="37"/>
      <c r="W29" s="72"/>
      <c r="X29" s="90"/>
      <c r="Y29" s="37"/>
      <c r="Z29" s="72"/>
      <c r="AA29" s="90"/>
      <c r="AB29" s="37"/>
      <c r="AC29" s="72"/>
      <c r="AD29" s="144"/>
      <c r="AE29" s="37"/>
      <c r="AF29" s="82"/>
      <c r="AG29" s="87"/>
      <c r="AH29" s="82"/>
      <c r="AI29" s="87"/>
      <c r="AJ29" s="82"/>
      <c r="AK29" s="87"/>
      <c r="AL29" s="82"/>
      <c r="AM29" s="48"/>
      <c r="AN29" s="82"/>
      <c r="AO29" s="138"/>
      <c r="AP29" s="141"/>
      <c r="AQ29" s="149"/>
      <c r="AR29" s="136"/>
      <c r="AS29" s="79"/>
      <c r="AT29" s="80"/>
      <c r="AU29" s="14"/>
    </row>
    <row r="30" spans="1:47">
      <c r="A30" s="167"/>
      <c r="B30" s="167"/>
      <c r="C30" s="102"/>
      <c r="D30" s="61"/>
      <c r="E30" s="41"/>
      <c r="F30" s="90"/>
      <c r="G30" s="90"/>
      <c r="H30" s="91"/>
      <c r="I30" s="90"/>
      <c r="J30" s="37"/>
      <c r="K30" s="64"/>
      <c r="L30" s="90"/>
      <c r="M30" s="37"/>
      <c r="N30" s="68"/>
      <c r="O30" s="90"/>
      <c r="P30" s="37"/>
      <c r="Q30" s="68"/>
      <c r="R30" s="90"/>
      <c r="S30" s="37"/>
      <c r="T30" s="72"/>
      <c r="U30" s="90"/>
      <c r="V30" s="37"/>
      <c r="W30" s="72"/>
      <c r="X30" s="90"/>
      <c r="Y30" s="37"/>
      <c r="Z30" s="72"/>
      <c r="AA30" s="90"/>
      <c r="AB30" s="37"/>
      <c r="AC30" s="72"/>
      <c r="AD30" s="144"/>
      <c r="AE30" s="37"/>
      <c r="AF30" s="82"/>
      <c r="AG30" s="87"/>
      <c r="AH30" s="82"/>
      <c r="AI30" s="87"/>
      <c r="AJ30" s="82"/>
      <c r="AK30" s="87"/>
      <c r="AL30" s="82"/>
      <c r="AM30" s="48"/>
      <c r="AN30" s="82"/>
      <c r="AO30" s="138"/>
      <c r="AP30" s="141"/>
      <c r="AQ30" s="149"/>
      <c r="AR30" s="136"/>
      <c r="AS30" s="79"/>
      <c r="AT30" s="80"/>
      <c r="AU30" s="14"/>
    </row>
    <row r="31" spans="1:47">
      <c r="A31" s="167"/>
      <c r="B31" s="167"/>
      <c r="C31" s="102"/>
      <c r="D31" s="61"/>
      <c r="E31" s="41"/>
      <c r="F31" s="90"/>
      <c r="G31" s="90"/>
      <c r="H31" s="91"/>
      <c r="I31" s="90"/>
      <c r="J31" s="37"/>
      <c r="K31" s="64"/>
      <c r="L31" s="90"/>
      <c r="M31" s="37"/>
      <c r="N31" s="68"/>
      <c r="O31" s="90"/>
      <c r="P31" s="37"/>
      <c r="Q31" s="72"/>
      <c r="R31" s="90"/>
      <c r="S31" s="37"/>
      <c r="T31" s="66"/>
      <c r="U31" s="90"/>
      <c r="V31" s="37"/>
      <c r="W31" s="66"/>
      <c r="X31" s="90"/>
      <c r="Y31" s="37"/>
      <c r="Z31" s="66"/>
      <c r="AA31" s="90"/>
      <c r="AB31" s="37"/>
      <c r="AC31" s="66"/>
      <c r="AD31" s="131"/>
      <c r="AE31" s="37"/>
      <c r="AF31" s="82"/>
      <c r="AG31" s="87"/>
      <c r="AH31" s="82"/>
      <c r="AI31" s="87"/>
      <c r="AJ31" s="82"/>
      <c r="AK31" s="87"/>
      <c r="AL31" s="82"/>
      <c r="AM31" s="48"/>
      <c r="AN31" s="82"/>
      <c r="AO31" s="138"/>
      <c r="AP31" s="141"/>
      <c r="AQ31" s="149"/>
      <c r="AR31" s="136"/>
      <c r="AS31" s="79"/>
      <c r="AT31" s="80"/>
      <c r="AU31" s="14"/>
    </row>
    <row r="32" spans="1:47">
      <c r="A32" s="167"/>
      <c r="B32" s="167"/>
      <c r="C32" s="102"/>
      <c r="D32" s="61"/>
      <c r="E32" s="41"/>
      <c r="F32" s="90"/>
      <c r="G32" s="90"/>
      <c r="H32" s="91"/>
      <c r="I32" s="90"/>
      <c r="J32" s="37"/>
      <c r="K32" s="64"/>
      <c r="L32" s="90"/>
      <c r="M32" s="37"/>
      <c r="N32" s="68"/>
      <c r="O32" s="90"/>
      <c r="P32" s="37"/>
      <c r="Q32" s="68"/>
      <c r="R32" s="90"/>
      <c r="S32" s="37"/>
      <c r="T32" s="68"/>
      <c r="U32" s="90"/>
      <c r="V32" s="37"/>
      <c r="W32" s="68"/>
      <c r="X32" s="90"/>
      <c r="Y32" s="37"/>
      <c r="Z32" s="68"/>
      <c r="AA32" s="90"/>
      <c r="AB32" s="37"/>
      <c r="AC32" s="68"/>
      <c r="AD32" s="145"/>
      <c r="AE32" s="37"/>
      <c r="AF32" s="82"/>
      <c r="AG32" s="87"/>
      <c r="AH32" s="82"/>
      <c r="AI32" s="87"/>
      <c r="AJ32" s="82"/>
      <c r="AK32" s="87"/>
      <c r="AL32" s="82"/>
      <c r="AM32" s="48"/>
      <c r="AN32" s="82"/>
      <c r="AO32" s="138"/>
      <c r="AP32" s="141"/>
      <c r="AQ32" s="149"/>
      <c r="AR32" s="136"/>
      <c r="AS32" s="79"/>
      <c r="AT32" s="80"/>
      <c r="AU32" s="14"/>
    </row>
    <row r="33" spans="1:47">
      <c r="A33" s="167"/>
      <c r="B33" s="167"/>
      <c r="C33" s="102"/>
      <c r="D33" s="60"/>
      <c r="E33" s="41"/>
      <c r="F33" s="90"/>
      <c r="G33" s="90"/>
      <c r="H33" s="92"/>
      <c r="I33" s="93"/>
      <c r="J33" s="37"/>
      <c r="K33" s="64"/>
      <c r="L33" s="93"/>
      <c r="M33" s="37"/>
      <c r="N33" s="68"/>
      <c r="O33" s="93"/>
      <c r="P33" s="37"/>
      <c r="Q33" s="68"/>
      <c r="R33" s="93"/>
      <c r="S33" s="37"/>
      <c r="T33" s="69"/>
      <c r="U33" s="93"/>
      <c r="V33" s="37"/>
      <c r="W33" s="69"/>
      <c r="X33" s="93"/>
      <c r="Y33" s="37"/>
      <c r="Z33" s="69"/>
      <c r="AA33" s="93"/>
      <c r="AB33" s="37"/>
      <c r="AC33" s="69"/>
      <c r="AD33" s="146"/>
      <c r="AE33" s="37"/>
      <c r="AF33" s="82"/>
      <c r="AG33" s="87"/>
      <c r="AH33" s="82"/>
      <c r="AI33" s="87"/>
      <c r="AJ33" s="82"/>
      <c r="AK33" s="87"/>
      <c r="AL33" s="82"/>
      <c r="AM33" s="48"/>
      <c r="AN33" s="82"/>
      <c r="AO33" s="138"/>
      <c r="AP33" s="141"/>
      <c r="AQ33" s="149"/>
      <c r="AR33" s="136"/>
      <c r="AS33" s="79"/>
      <c r="AT33" s="80"/>
      <c r="AU33" s="14"/>
    </row>
    <row r="34" spans="1:47">
      <c r="A34" s="167"/>
      <c r="B34" s="167"/>
      <c r="C34" s="102"/>
      <c r="D34" s="60"/>
      <c r="E34" s="41"/>
      <c r="F34" s="90"/>
      <c r="G34" s="90"/>
      <c r="H34" s="92"/>
      <c r="I34" s="93"/>
      <c r="J34" s="37"/>
      <c r="K34" s="64"/>
      <c r="L34" s="93"/>
      <c r="M34" s="37"/>
      <c r="N34" s="68"/>
      <c r="O34" s="93"/>
      <c r="P34" s="37"/>
      <c r="Q34" s="68"/>
      <c r="R34" s="93"/>
      <c r="S34" s="37"/>
      <c r="T34" s="69"/>
      <c r="U34" s="93"/>
      <c r="V34" s="37"/>
      <c r="W34" s="69"/>
      <c r="X34" s="93"/>
      <c r="Y34" s="37"/>
      <c r="Z34" s="69"/>
      <c r="AA34" s="93"/>
      <c r="AB34" s="37"/>
      <c r="AC34" s="69"/>
      <c r="AD34" s="146"/>
      <c r="AE34" s="37"/>
      <c r="AF34" s="82"/>
      <c r="AG34" s="87"/>
      <c r="AH34" s="82"/>
      <c r="AI34" s="87"/>
      <c r="AJ34" s="82"/>
      <c r="AK34" s="87"/>
      <c r="AL34" s="82"/>
      <c r="AM34" s="48"/>
      <c r="AN34" s="82"/>
      <c r="AO34" s="138"/>
      <c r="AP34" s="141"/>
      <c r="AQ34" s="149"/>
      <c r="AR34" s="136"/>
      <c r="AS34" s="79"/>
      <c r="AT34" s="80"/>
      <c r="AU34" s="14"/>
    </row>
    <row r="35" spans="1:47">
      <c r="A35" s="167"/>
      <c r="B35" s="167"/>
      <c r="C35" s="102"/>
      <c r="D35" s="60"/>
      <c r="E35" s="41"/>
      <c r="F35" s="93"/>
      <c r="G35" s="93"/>
      <c r="H35" s="92"/>
      <c r="I35" s="93"/>
      <c r="J35" s="37"/>
      <c r="K35" s="64"/>
      <c r="L35" s="93"/>
      <c r="M35" s="37"/>
      <c r="N35" s="69"/>
      <c r="O35" s="93"/>
      <c r="P35" s="37"/>
      <c r="Q35" s="70"/>
      <c r="R35" s="93"/>
      <c r="S35" s="37"/>
      <c r="T35" s="70"/>
      <c r="U35" s="93"/>
      <c r="V35" s="37"/>
      <c r="W35" s="70"/>
      <c r="X35" s="93"/>
      <c r="Y35" s="37"/>
      <c r="Z35" s="70"/>
      <c r="AA35" s="93"/>
      <c r="AB35" s="37"/>
      <c r="AC35" s="70"/>
      <c r="AD35" s="147"/>
      <c r="AE35" s="37"/>
      <c r="AF35" s="83"/>
      <c r="AG35" s="87"/>
      <c r="AH35" s="83"/>
      <c r="AI35" s="87"/>
      <c r="AJ35" s="83"/>
      <c r="AK35" s="87"/>
      <c r="AL35" s="83"/>
      <c r="AM35" s="14"/>
      <c r="AN35" s="83"/>
      <c r="AO35" s="139"/>
      <c r="AP35" s="142"/>
      <c r="AQ35" s="150"/>
      <c r="AR35" s="136"/>
      <c r="AS35" s="79"/>
      <c r="AT35" s="80"/>
      <c r="AU35" s="14"/>
    </row>
    <row r="36" spans="1:47">
      <c r="A36" s="167"/>
      <c r="B36" s="167"/>
      <c r="C36" s="102"/>
      <c r="D36" s="60"/>
      <c r="E36" s="41"/>
      <c r="F36" s="93"/>
      <c r="G36" s="93"/>
      <c r="H36" s="92"/>
      <c r="I36" s="93"/>
      <c r="J36" s="37"/>
      <c r="K36" s="64"/>
      <c r="L36" s="93"/>
      <c r="M36" s="37"/>
      <c r="N36" s="70"/>
      <c r="O36" s="93"/>
      <c r="P36" s="37"/>
      <c r="Q36" s="70"/>
      <c r="R36" s="93"/>
      <c r="S36" s="37"/>
      <c r="T36" s="70"/>
      <c r="U36" s="93"/>
      <c r="V36" s="37"/>
      <c r="W36" s="70"/>
      <c r="X36" s="93"/>
      <c r="Y36" s="37"/>
      <c r="Z36" s="70"/>
      <c r="AA36" s="93"/>
      <c r="AB36" s="37"/>
      <c r="AC36" s="70"/>
      <c r="AD36" s="147"/>
      <c r="AE36" s="37"/>
      <c r="AF36" s="83"/>
      <c r="AG36" s="87"/>
      <c r="AH36" s="83"/>
      <c r="AI36" s="87"/>
      <c r="AJ36" s="83"/>
      <c r="AK36" s="87"/>
      <c r="AL36" s="83"/>
      <c r="AM36" s="14"/>
      <c r="AN36" s="83"/>
      <c r="AO36" s="139"/>
      <c r="AP36" s="142"/>
      <c r="AQ36" s="150"/>
      <c r="AR36" s="136"/>
      <c r="AS36" s="79"/>
      <c r="AT36" s="80"/>
      <c r="AU36" s="14"/>
    </row>
    <row r="37" spans="1:47">
      <c r="A37" s="167"/>
      <c r="B37" s="167"/>
      <c r="C37" s="102"/>
      <c r="D37" s="60"/>
      <c r="E37" s="41"/>
      <c r="F37" s="93"/>
      <c r="G37" s="93"/>
      <c r="H37" s="92"/>
      <c r="I37" s="93"/>
      <c r="J37" s="37"/>
      <c r="K37" s="64"/>
      <c r="L37" s="93"/>
      <c r="M37" s="37"/>
      <c r="N37" s="70"/>
      <c r="O37" s="93"/>
      <c r="P37" s="37"/>
      <c r="Q37" s="70"/>
      <c r="R37" s="93"/>
      <c r="S37" s="37"/>
      <c r="T37" s="69"/>
      <c r="U37" s="93"/>
      <c r="V37" s="37"/>
      <c r="W37" s="69"/>
      <c r="X37" s="93"/>
      <c r="Y37" s="37"/>
      <c r="Z37" s="69"/>
      <c r="AA37" s="93"/>
      <c r="AB37" s="37"/>
      <c r="AC37" s="69"/>
      <c r="AD37" s="146"/>
      <c r="AE37" s="37"/>
      <c r="AF37" s="83"/>
      <c r="AG37" s="87"/>
      <c r="AH37" s="83"/>
      <c r="AI37" s="87"/>
      <c r="AJ37" s="83"/>
      <c r="AK37" s="87"/>
      <c r="AL37" s="83"/>
      <c r="AM37" s="14"/>
      <c r="AN37" s="83"/>
      <c r="AO37" s="139"/>
      <c r="AP37" s="142"/>
      <c r="AQ37" s="150"/>
      <c r="AR37" s="136"/>
      <c r="AS37" s="79"/>
      <c r="AT37" s="80"/>
      <c r="AU37" s="14"/>
    </row>
    <row r="38" spans="1:47">
      <c r="A38" s="167"/>
      <c r="B38" s="167"/>
      <c r="C38" s="102"/>
      <c r="D38" s="60"/>
      <c r="E38" s="41"/>
      <c r="F38" s="93"/>
      <c r="G38" s="93"/>
      <c r="H38" s="92"/>
      <c r="I38" s="93"/>
      <c r="J38" s="37"/>
      <c r="K38" s="64"/>
      <c r="L38" s="93"/>
      <c r="M38" s="37"/>
      <c r="N38" s="70"/>
      <c r="O38" s="93"/>
      <c r="P38" s="37"/>
      <c r="Q38" s="70"/>
      <c r="R38" s="93"/>
      <c r="S38" s="37"/>
      <c r="T38" s="69"/>
      <c r="U38" s="93"/>
      <c r="V38" s="37"/>
      <c r="W38" s="69"/>
      <c r="X38" s="93"/>
      <c r="Y38" s="37"/>
      <c r="Z38" s="69"/>
      <c r="AA38" s="93"/>
      <c r="AB38" s="37"/>
      <c r="AC38" s="69"/>
      <c r="AD38" s="146"/>
      <c r="AE38" s="37"/>
      <c r="AF38" s="83"/>
      <c r="AG38" s="87"/>
      <c r="AH38" s="83"/>
      <c r="AI38" s="87"/>
      <c r="AJ38" s="83"/>
      <c r="AK38" s="87"/>
      <c r="AL38" s="83"/>
      <c r="AM38" s="14"/>
      <c r="AN38" s="83"/>
      <c r="AO38" s="139"/>
      <c r="AP38" s="142"/>
      <c r="AQ38" s="150"/>
      <c r="AR38" s="136"/>
      <c r="AS38" s="79"/>
      <c r="AT38" s="80"/>
      <c r="AU38" s="14"/>
    </row>
    <row r="39" spans="1:47">
      <c r="A39" s="167"/>
      <c r="B39" s="167"/>
      <c r="C39" s="102"/>
      <c r="D39" s="60"/>
      <c r="E39" s="41"/>
      <c r="F39" s="93"/>
      <c r="G39" s="93"/>
      <c r="H39" s="92"/>
      <c r="I39" s="93"/>
      <c r="J39" s="37"/>
      <c r="K39" s="64"/>
      <c r="L39" s="93"/>
      <c r="M39" s="37"/>
      <c r="N39" s="70"/>
      <c r="O39" s="93"/>
      <c r="P39" s="37"/>
      <c r="Q39" s="70"/>
      <c r="R39" s="93"/>
      <c r="S39" s="37"/>
      <c r="T39" s="69"/>
      <c r="U39" s="93"/>
      <c r="V39" s="37"/>
      <c r="W39" s="69"/>
      <c r="X39" s="93"/>
      <c r="Y39" s="37"/>
      <c r="Z39" s="69"/>
      <c r="AA39" s="93"/>
      <c r="AB39" s="37"/>
      <c r="AC39" s="69"/>
      <c r="AD39" s="146"/>
      <c r="AE39" s="37"/>
      <c r="AF39" s="83"/>
      <c r="AG39" s="87"/>
      <c r="AH39" s="83"/>
      <c r="AI39" s="87"/>
      <c r="AJ39" s="83"/>
      <c r="AK39" s="87"/>
      <c r="AL39" s="83"/>
      <c r="AM39" s="14"/>
      <c r="AN39" s="83"/>
      <c r="AO39" s="139"/>
      <c r="AP39" s="142"/>
      <c r="AQ39" s="150"/>
      <c r="AR39" s="136"/>
      <c r="AS39" s="79"/>
      <c r="AT39" s="80"/>
      <c r="AU39" s="14"/>
    </row>
    <row r="40" spans="1:47">
      <c r="A40" s="167"/>
      <c r="B40" s="167"/>
      <c r="C40" s="103"/>
      <c r="D40" s="62"/>
      <c r="E40" s="135"/>
      <c r="F40" s="94"/>
      <c r="G40" s="94"/>
      <c r="H40" s="95"/>
      <c r="I40" s="94"/>
      <c r="J40" s="37"/>
      <c r="K40" s="65"/>
      <c r="L40" s="94"/>
      <c r="M40" s="37"/>
      <c r="N40" s="71"/>
      <c r="O40" s="94"/>
      <c r="P40" s="37"/>
      <c r="Q40" s="73"/>
      <c r="R40" s="94"/>
      <c r="S40" s="37"/>
      <c r="T40" s="71"/>
      <c r="U40" s="94"/>
      <c r="V40" s="37"/>
      <c r="W40" s="71"/>
      <c r="X40" s="94"/>
      <c r="Y40" s="37"/>
      <c r="Z40" s="71"/>
      <c r="AA40" s="94"/>
      <c r="AB40" s="37"/>
      <c r="AC40" s="71"/>
      <c r="AD40" s="148"/>
      <c r="AE40" s="37"/>
      <c r="AF40" s="83"/>
      <c r="AG40" s="87"/>
      <c r="AH40" s="83"/>
      <c r="AI40" s="87"/>
      <c r="AJ40" s="83"/>
      <c r="AK40" s="87"/>
      <c r="AL40" s="83"/>
      <c r="AM40" s="14"/>
      <c r="AN40" s="83"/>
      <c r="AO40" s="139"/>
      <c r="AP40" s="142"/>
      <c r="AQ40" s="150"/>
      <c r="AR40" s="136"/>
      <c r="AS40" s="79"/>
      <c r="AT40" s="80"/>
      <c r="AU40" s="14"/>
    </row>
    <row r="41" spans="1:47">
      <c r="A41" s="167"/>
      <c r="B41" s="167"/>
      <c r="C41" s="102"/>
      <c r="D41" s="60"/>
      <c r="E41" s="41"/>
      <c r="F41" s="89"/>
      <c r="G41" s="89"/>
      <c r="H41" s="88"/>
      <c r="I41" s="89"/>
      <c r="J41" s="37"/>
      <c r="K41" s="63"/>
      <c r="L41" s="89"/>
      <c r="M41" s="37"/>
      <c r="N41" s="67"/>
      <c r="O41" s="89"/>
      <c r="P41" s="37"/>
      <c r="Q41" s="67"/>
      <c r="R41" s="89"/>
      <c r="S41" s="37"/>
      <c r="T41" s="67"/>
      <c r="U41" s="89"/>
      <c r="V41" s="37"/>
      <c r="W41" s="67"/>
      <c r="X41" s="89"/>
      <c r="Y41" s="37"/>
      <c r="Z41" s="67"/>
      <c r="AA41" s="89"/>
      <c r="AB41" s="37"/>
      <c r="AC41" s="67"/>
      <c r="AD41" s="143"/>
      <c r="AE41" s="37"/>
      <c r="AF41" s="83"/>
      <c r="AG41" s="87"/>
      <c r="AH41" s="83"/>
      <c r="AI41" s="87"/>
      <c r="AJ41" s="83"/>
      <c r="AK41" s="87"/>
      <c r="AL41" s="83"/>
      <c r="AM41" s="14"/>
      <c r="AN41" s="83"/>
      <c r="AO41" s="139"/>
      <c r="AP41" s="142"/>
      <c r="AQ41" s="150"/>
      <c r="AR41" s="136"/>
      <c r="AS41" s="79"/>
      <c r="AT41" s="80"/>
      <c r="AU41" s="14"/>
    </row>
    <row r="42" spans="1:47">
      <c r="A42" s="167"/>
      <c r="B42" s="167"/>
      <c r="C42" s="102"/>
      <c r="D42" s="60"/>
      <c r="E42" s="41"/>
      <c r="F42" s="89"/>
      <c r="G42" s="89"/>
      <c r="H42" s="88"/>
      <c r="I42" s="89"/>
      <c r="J42" s="37"/>
      <c r="K42" s="63"/>
      <c r="L42" s="89"/>
      <c r="M42" s="37"/>
      <c r="N42" s="67"/>
      <c r="O42" s="89"/>
      <c r="P42" s="37"/>
      <c r="Q42" s="67"/>
      <c r="R42" s="89"/>
      <c r="S42" s="37"/>
      <c r="T42" s="67"/>
      <c r="U42" s="89"/>
      <c r="V42" s="37"/>
      <c r="W42" s="67"/>
      <c r="X42" s="89"/>
      <c r="Y42" s="37"/>
      <c r="Z42" s="67"/>
      <c r="AA42" s="89"/>
      <c r="AB42" s="37"/>
      <c r="AC42" s="67"/>
      <c r="AD42" s="143"/>
      <c r="AE42" s="37"/>
      <c r="AF42" s="83"/>
      <c r="AG42" s="87"/>
      <c r="AH42" s="83"/>
      <c r="AI42" s="87"/>
      <c r="AJ42" s="83"/>
      <c r="AK42" s="87"/>
      <c r="AL42" s="83"/>
      <c r="AM42" s="14"/>
      <c r="AN42" s="83"/>
      <c r="AO42" s="139"/>
      <c r="AP42" s="142"/>
      <c r="AQ42" s="150"/>
      <c r="AR42" s="136"/>
      <c r="AS42" s="79"/>
      <c r="AT42" s="80"/>
      <c r="AU42" s="14"/>
    </row>
    <row r="43" spans="1:47">
      <c r="A43" s="167"/>
      <c r="B43" s="167"/>
      <c r="C43" s="102"/>
      <c r="D43" s="60"/>
      <c r="E43" s="41"/>
      <c r="F43" s="89"/>
      <c r="G43" s="89"/>
      <c r="H43" s="88"/>
      <c r="I43" s="89"/>
      <c r="J43" s="37"/>
      <c r="K43" s="63"/>
      <c r="L43" s="89"/>
      <c r="M43" s="37"/>
      <c r="N43" s="67"/>
      <c r="O43" s="89"/>
      <c r="P43" s="37"/>
      <c r="Q43" s="67"/>
      <c r="R43" s="89"/>
      <c r="S43" s="37"/>
      <c r="T43" s="67"/>
      <c r="U43" s="89"/>
      <c r="V43" s="37"/>
      <c r="W43" s="67"/>
      <c r="X43" s="89"/>
      <c r="Y43" s="37"/>
      <c r="Z43" s="67"/>
      <c r="AA43" s="89"/>
      <c r="AB43" s="37"/>
      <c r="AC43" s="67"/>
      <c r="AD43" s="143"/>
      <c r="AE43" s="37"/>
      <c r="AF43" s="83"/>
      <c r="AG43" s="87"/>
      <c r="AH43" s="83"/>
      <c r="AI43" s="87"/>
      <c r="AJ43" s="83"/>
      <c r="AK43" s="87"/>
      <c r="AL43" s="83"/>
      <c r="AM43" s="14"/>
      <c r="AN43" s="83"/>
      <c r="AO43" s="139"/>
      <c r="AP43" s="142"/>
      <c r="AQ43" s="150"/>
      <c r="AR43" s="136"/>
      <c r="AS43" s="79"/>
      <c r="AT43" s="80"/>
      <c r="AU43" s="14"/>
    </row>
    <row r="44" spans="1:47">
      <c r="A44" s="167"/>
      <c r="B44" s="167"/>
      <c r="C44" s="102"/>
      <c r="D44" s="60"/>
      <c r="E44" s="41"/>
      <c r="F44" s="89"/>
      <c r="G44" s="89"/>
      <c r="H44" s="88"/>
      <c r="I44" s="89"/>
      <c r="J44" s="37"/>
      <c r="K44" s="63"/>
      <c r="L44" s="89"/>
      <c r="M44" s="37"/>
      <c r="N44" s="67"/>
      <c r="O44" s="89"/>
      <c r="P44" s="37"/>
      <c r="Q44" s="67"/>
      <c r="R44" s="89"/>
      <c r="S44" s="37"/>
      <c r="T44" s="67"/>
      <c r="U44" s="89"/>
      <c r="V44" s="37"/>
      <c r="W44" s="67"/>
      <c r="X44" s="89"/>
      <c r="Y44" s="37"/>
      <c r="Z44" s="67"/>
      <c r="AA44" s="89"/>
      <c r="AB44" s="37"/>
      <c r="AC44" s="67"/>
      <c r="AD44" s="143"/>
      <c r="AE44" s="37"/>
      <c r="AF44" s="83"/>
      <c r="AG44" s="87"/>
      <c r="AH44" s="83"/>
      <c r="AI44" s="87"/>
      <c r="AJ44" s="83"/>
      <c r="AK44" s="87"/>
      <c r="AL44" s="83"/>
      <c r="AM44" s="14"/>
      <c r="AN44" s="83"/>
      <c r="AO44" s="139"/>
      <c r="AP44" s="142"/>
      <c r="AQ44" s="150"/>
      <c r="AR44" s="136"/>
      <c r="AS44" s="79"/>
      <c r="AT44" s="80"/>
      <c r="AU44" s="14"/>
    </row>
    <row r="45" spans="1:47">
      <c r="A45" s="167"/>
      <c r="B45" s="167"/>
      <c r="C45" s="102"/>
      <c r="D45" s="60"/>
      <c r="E45" s="41"/>
      <c r="F45" s="89"/>
      <c r="G45" s="89"/>
      <c r="H45" s="88"/>
      <c r="I45" s="89"/>
      <c r="J45" s="37"/>
      <c r="K45" s="63"/>
      <c r="L45" s="89"/>
      <c r="M45" s="37"/>
      <c r="N45" s="67"/>
      <c r="O45" s="89"/>
      <c r="P45" s="37"/>
      <c r="Q45" s="67"/>
      <c r="R45" s="89"/>
      <c r="S45" s="37"/>
      <c r="T45" s="67"/>
      <c r="U45" s="89"/>
      <c r="V45" s="37"/>
      <c r="W45" s="67"/>
      <c r="X45" s="89"/>
      <c r="Y45" s="37"/>
      <c r="Z45" s="67"/>
      <c r="AA45" s="89"/>
      <c r="AB45" s="37"/>
      <c r="AC45" s="67"/>
      <c r="AD45" s="143"/>
      <c r="AE45" s="37"/>
      <c r="AF45" s="83"/>
      <c r="AG45" s="87"/>
      <c r="AH45" s="83"/>
      <c r="AI45" s="87"/>
      <c r="AJ45" s="83"/>
      <c r="AK45" s="87"/>
      <c r="AL45" s="83"/>
      <c r="AM45" s="14"/>
      <c r="AN45" s="83"/>
      <c r="AO45" s="139"/>
      <c r="AP45" s="142"/>
      <c r="AQ45" s="150"/>
      <c r="AR45" s="136"/>
      <c r="AS45" s="79"/>
      <c r="AT45" s="80"/>
      <c r="AU45" s="14"/>
    </row>
    <row r="46" spans="1:47">
      <c r="A46" s="167"/>
      <c r="B46" s="167"/>
      <c r="C46" s="102"/>
      <c r="D46" s="60"/>
      <c r="E46" s="41"/>
      <c r="F46" s="89"/>
      <c r="G46" s="89"/>
      <c r="H46" s="88"/>
      <c r="I46" s="89"/>
      <c r="J46" s="37"/>
      <c r="K46" s="63"/>
      <c r="L46" s="89"/>
      <c r="M46" s="37"/>
      <c r="N46" s="67"/>
      <c r="O46" s="89"/>
      <c r="P46" s="37"/>
      <c r="Q46" s="67"/>
      <c r="R46" s="89"/>
      <c r="S46" s="37"/>
      <c r="T46" s="67"/>
      <c r="U46" s="89"/>
      <c r="V46" s="37"/>
      <c r="W46" s="67"/>
      <c r="X46" s="89"/>
      <c r="Y46" s="37"/>
      <c r="Z46" s="67"/>
      <c r="AA46" s="89"/>
      <c r="AB46" s="37"/>
      <c r="AC46" s="67"/>
      <c r="AD46" s="143"/>
      <c r="AE46" s="37"/>
      <c r="AF46" s="83"/>
      <c r="AG46" s="87"/>
      <c r="AH46" s="83"/>
      <c r="AI46" s="87"/>
      <c r="AJ46" s="83"/>
      <c r="AK46" s="87"/>
      <c r="AL46" s="83"/>
      <c r="AM46" s="14"/>
      <c r="AN46" s="83"/>
      <c r="AO46" s="139"/>
      <c r="AP46" s="142"/>
      <c r="AQ46" s="150"/>
      <c r="AR46" s="136"/>
      <c r="AS46" s="79"/>
      <c r="AT46" s="80"/>
      <c r="AU46" s="14"/>
    </row>
    <row r="47" spans="1:47">
      <c r="A47" s="167"/>
      <c r="B47" s="167"/>
      <c r="C47" s="102"/>
      <c r="D47" s="60"/>
      <c r="E47" s="41"/>
      <c r="F47" s="89"/>
      <c r="G47" s="89"/>
      <c r="H47" s="88"/>
      <c r="I47" s="89"/>
      <c r="J47" s="37"/>
      <c r="K47" s="63"/>
      <c r="L47" s="89"/>
      <c r="M47" s="37"/>
      <c r="N47" s="67"/>
      <c r="O47" s="89"/>
      <c r="P47" s="37"/>
      <c r="Q47" s="67"/>
      <c r="R47" s="89"/>
      <c r="S47" s="37"/>
      <c r="T47" s="67"/>
      <c r="U47" s="89"/>
      <c r="V47" s="37"/>
      <c r="W47" s="67"/>
      <c r="X47" s="89"/>
      <c r="Y47" s="37"/>
      <c r="Z47" s="67"/>
      <c r="AA47" s="89"/>
      <c r="AB47" s="37"/>
      <c r="AC47" s="67"/>
      <c r="AD47" s="143"/>
      <c r="AE47" s="37"/>
      <c r="AF47" s="83"/>
      <c r="AG47" s="87"/>
      <c r="AH47" s="83"/>
      <c r="AI47" s="87"/>
      <c r="AJ47" s="83"/>
      <c r="AK47" s="87"/>
      <c r="AL47" s="83"/>
      <c r="AM47" s="14"/>
      <c r="AN47" s="83"/>
      <c r="AO47" s="139"/>
      <c r="AP47" s="142"/>
      <c r="AQ47" s="150"/>
      <c r="AR47" s="136"/>
      <c r="AS47" s="79"/>
      <c r="AT47" s="80"/>
      <c r="AU47" s="14"/>
    </row>
    <row r="48" spans="1:47">
      <c r="A48" s="167"/>
      <c r="B48" s="167"/>
      <c r="C48" s="102"/>
      <c r="D48" s="60"/>
      <c r="E48" s="41"/>
      <c r="F48" s="89"/>
      <c r="G48" s="89"/>
      <c r="H48" s="88"/>
      <c r="I48" s="89"/>
      <c r="J48" s="37"/>
      <c r="K48" s="63"/>
      <c r="L48" s="89"/>
      <c r="M48" s="37"/>
      <c r="N48" s="67"/>
      <c r="O48" s="89"/>
      <c r="P48" s="37"/>
      <c r="Q48" s="67"/>
      <c r="R48" s="89"/>
      <c r="S48" s="37"/>
      <c r="T48" s="67"/>
      <c r="U48" s="89"/>
      <c r="V48" s="37"/>
      <c r="W48" s="67"/>
      <c r="X48" s="89"/>
      <c r="Y48" s="37"/>
      <c r="Z48" s="67"/>
      <c r="AA48" s="89"/>
      <c r="AB48" s="37"/>
      <c r="AC48" s="67"/>
      <c r="AD48" s="143"/>
      <c r="AE48" s="37"/>
      <c r="AF48" s="83"/>
      <c r="AG48" s="87"/>
      <c r="AH48" s="83"/>
      <c r="AI48" s="87"/>
      <c r="AJ48" s="83"/>
      <c r="AK48" s="87"/>
      <c r="AL48" s="83"/>
      <c r="AM48" s="14"/>
      <c r="AN48" s="83"/>
      <c r="AO48" s="139"/>
      <c r="AP48" s="142"/>
      <c r="AQ48" s="150"/>
      <c r="AR48" s="136"/>
      <c r="AS48" s="79"/>
      <c r="AT48" s="80"/>
      <c r="AU48" s="14"/>
    </row>
    <row r="49" spans="1:47">
      <c r="A49" s="167"/>
      <c r="B49" s="167"/>
      <c r="C49" s="102"/>
      <c r="D49" s="60"/>
      <c r="E49" s="41"/>
      <c r="F49" s="89"/>
      <c r="G49" s="89"/>
      <c r="H49" s="88"/>
      <c r="I49" s="89"/>
      <c r="J49" s="37"/>
      <c r="K49" s="63"/>
      <c r="L49" s="89"/>
      <c r="M49" s="37"/>
      <c r="N49" s="67"/>
      <c r="O49" s="89"/>
      <c r="P49" s="37"/>
      <c r="Q49" s="67"/>
      <c r="R49" s="89"/>
      <c r="S49" s="37"/>
      <c r="T49" s="67"/>
      <c r="U49" s="89"/>
      <c r="V49" s="37"/>
      <c r="W49" s="67"/>
      <c r="X49" s="89"/>
      <c r="Y49" s="37"/>
      <c r="Z49" s="67"/>
      <c r="AA49" s="89"/>
      <c r="AB49" s="37"/>
      <c r="AC49" s="67"/>
      <c r="AD49" s="143"/>
      <c r="AE49" s="37"/>
      <c r="AF49" s="83"/>
      <c r="AG49" s="87"/>
      <c r="AH49" s="83"/>
      <c r="AI49" s="87"/>
      <c r="AJ49" s="83"/>
      <c r="AK49" s="87"/>
      <c r="AL49" s="83"/>
      <c r="AM49" s="14"/>
      <c r="AN49" s="83"/>
      <c r="AO49" s="139"/>
      <c r="AP49" s="142"/>
      <c r="AQ49" s="150"/>
      <c r="AR49" s="136"/>
      <c r="AS49" s="79"/>
      <c r="AT49" s="80"/>
      <c r="AU49" s="14"/>
    </row>
    <row r="50" spans="1:47">
      <c r="AE50" s="10"/>
    </row>
    <row r="51" spans="1:47">
      <c r="AE51" s="10"/>
    </row>
    <row r="52" spans="1:47" ht="15" thickBot="1">
      <c r="AE52" s="10"/>
    </row>
    <row r="53" spans="1:47">
      <c r="D53" s="188" t="s">
        <v>154</v>
      </c>
      <c r="E53" s="189"/>
      <c r="AE53" s="10"/>
    </row>
    <row r="54" spans="1:47">
      <c r="D54" s="184" t="s">
        <v>155</v>
      </c>
      <c r="E54" s="185"/>
      <c r="AE54" s="10"/>
    </row>
    <row r="55" spans="1:47">
      <c r="D55" s="184"/>
      <c r="E55" s="185"/>
      <c r="AE55" s="10"/>
    </row>
    <row r="56" spans="1:47">
      <c r="D56" s="184"/>
      <c r="E56" s="185"/>
      <c r="AE56" s="10"/>
    </row>
    <row r="57" spans="1:47">
      <c r="D57" s="184" t="s">
        <v>156</v>
      </c>
      <c r="E57" s="185"/>
      <c r="AE57" s="10"/>
    </row>
    <row r="58" spans="1:47">
      <c r="D58" s="184"/>
      <c r="E58" s="185"/>
      <c r="AE58" s="10"/>
    </row>
    <row r="59" spans="1:47" ht="15" thickBot="1">
      <c r="D59" s="186"/>
      <c r="E59" s="187"/>
      <c r="AE59" s="10"/>
    </row>
    <row r="60" spans="1:47">
      <c r="AE60" s="10"/>
    </row>
    <row r="61" spans="1:47">
      <c r="AE61" s="10"/>
    </row>
  </sheetData>
  <mergeCells count="56">
    <mergeCell ref="D54:E56"/>
    <mergeCell ref="D57:E59"/>
    <mergeCell ref="C5:E5"/>
    <mergeCell ref="L5:AD5"/>
    <mergeCell ref="AE5:AO5"/>
    <mergeCell ref="D53:E53"/>
    <mergeCell ref="A47:A49"/>
    <mergeCell ref="B47:B49"/>
    <mergeCell ref="A38:A40"/>
    <mergeCell ref="B38:B40"/>
    <mergeCell ref="A41:A43"/>
    <mergeCell ref="B41:B43"/>
    <mergeCell ref="A44:A46"/>
    <mergeCell ref="B44:B46"/>
    <mergeCell ref="A29:A31"/>
    <mergeCell ref="B29:B31"/>
    <mergeCell ref="A32:A34"/>
    <mergeCell ref="B32:B34"/>
    <mergeCell ref="A35:A37"/>
    <mergeCell ref="B35:B37"/>
    <mergeCell ref="A20:A22"/>
    <mergeCell ref="B20:B22"/>
    <mergeCell ref="A23:A25"/>
    <mergeCell ref="B23:B25"/>
    <mergeCell ref="A26:A28"/>
    <mergeCell ref="B26:B28"/>
    <mergeCell ref="A11:A13"/>
    <mergeCell ref="B11:B13"/>
    <mergeCell ref="A14:A16"/>
    <mergeCell ref="B14:B16"/>
    <mergeCell ref="A17:A19"/>
    <mergeCell ref="B17:B19"/>
    <mergeCell ref="A8:A10"/>
    <mergeCell ref="B8:B10"/>
    <mergeCell ref="AS5:AS6"/>
    <mergeCell ref="AT5:AT6"/>
    <mergeCell ref="AU5:AU6"/>
    <mergeCell ref="L6:N6"/>
    <mergeCell ref="O6:Q6"/>
    <mergeCell ref="R6:T6"/>
    <mergeCell ref="U6:W6"/>
    <mergeCell ref="X6:Z6"/>
    <mergeCell ref="AA6:AC6"/>
    <mergeCell ref="AE6:AF6"/>
    <mergeCell ref="AP5:AP6"/>
    <mergeCell ref="AG6:AH6"/>
    <mergeCell ref="AI6:AJ6"/>
    <mergeCell ref="AK6:AL6"/>
    <mergeCell ref="C3:D3"/>
    <mergeCell ref="F3:J3"/>
    <mergeCell ref="N3:AC3"/>
    <mergeCell ref="A4:AU4"/>
    <mergeCell ref="A5:B6"/>
    <mergeCell ref="F5:K5"/>
    <mergeCell ref="AQ5:AR5"/>
    <mergeCell ref="AM6:AN6"/>
  </mergeCells>
  <conditionalFormatting sqref="AU1:AU7 AU20:AU65536">
    <cfRule type="containsText" dxfId="90" priority="6" stopIfTrue="1" operator="containsText" text="high">
      <formula>NOT(ISERROR(SEARCH("high",AU1)))</formula>
    </cfRule>
    <cfRule type="containsText" dxfId="89" priority="7" stopIfTrue="1" operator="containsText" text="moderate">
      <formula>NOT(ISERROR(SEARCH("moderate",AU1)))</formula>
    </cfRule>
    <cfRule type="containsText" dxfId="88" priority="8" stopIfTrue="1" operator="containsText" text="low">
      <formula>NOT(ISERROR(SEARCH("low",AU1)))</formula>
    </cfRule>
  </conditionalFormatting>
  <conditionalFormatting sqref="AU8:AU19">
    <cfRule type="containsText" dxfId="87" priority="5" operator="containsText" text="&quot;low&quot;">
      <formula>NOT(ISERROR(SEARCH("""low""",AU8)))</formula>
    </cfRule>
  </conditionalFormatting>
  <conditionalFormatting sqref="AU8:AU19">
    <cfRule type="containsText" dxfId="86" priority="1" stopIfTrue="1" operator="containsText" text="moderate">
      <formula>NOT(ISERROR(SEARCH("moderate",AU8)))</formula>
    </cfRule>
    <cfRule type="containsText" dxfId="85" priority="2" stopIfTrue="1" operator="containsText" text="low">
      <formula>NOT(ISERROR(SEARCH("low",AU8)))</formula>
    </cfRule>
    <cfRule type="containsText" dxfId="84" priority="3" stopIfTrue="1" operator="containsText" text="high">
      <formula>NOT(ISERROR(SEARCH("high",AU8)))</formula>
    </cfRule>
    <cfRule type="containsText" dxfId="83" priority="4" operator="containsText" text="&quot;low&quot;">
      <formula>NOT(ISERROR(SEARCH("""low""",AU8)))</formula>
    </cfRule>
  </conditionalFormatting>
  <pageMargins left="0.7" right="0.7" top="0.75" bottom="0.75" header="0.3" footer="0.3"/>
  <pageSetup paperSize="9" orientation="portrait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T33"/>
  <sheetViews>
    <sheetView topLeftCell="A4" workbookViewId="0">
      <selection activeCell="G26" sqref="G26"/>
    </sheetView>
  </sheetViews>
  <sheetFormatPr defaultColWidth="8.81640625" defaultRowHeight="14.5"/>
  <cols>
    <col min="1" max="1" width="3.453125" customWidth="1"/>
    <col min="2" max="2" width="25.453125" style="19" customWidth="1"/>
    <col min="3" max="3" width="13" customWidth="1"/>
    <col min="4" max="4" width="13" style="126" customWidth="1"/>
    <col min="5" max="5" width="10.453125" customWidth="1"/>
    <col min="6" max="6" width="10.6328125" customWidth="1"/>
    <col min="7" max="7" width="10.1796875" style="10" customWidth="1"/>
    <col min="8" max="8" width="14.36328125" customWidth="1"/>
    <col min="9" max="9" width="12.6328125" customWidth="1"/>
    <col min="10" max="10" width="9.36328125" customWidth="1"/>
    <col min="11" max="11" width="9" customWidth="1"/>
    <col min="12" max="12" width="10.1796875" customWidth="1"/>
    <col min="13" max="13" width="8.453125" customWidth="1"/>
    <col min="14" max="14" width="10.36328125" customWidth="1"/>
    <col min="15" max="15" width="10" customWidth="1"/>
    <col min="16" max="16" width="8.36328125" customWidth="1"/>
    <col min="17" max="17" width="9.6328125" customWidth="1"/>
    <col min="18" max="18" width="9.36328125" customWidth="1"/>
    <col min="19" max="19" width="8.1796875" customWidth="1"/>
    <col min="20" max="21" width="9.1796875" customWidth="1"/>
    <col min="22" max="24" width="8.1796875" customWidth="1"/>
    <col min="25" max="25" width="8.453125" customWidth="1"/>
    <col min="26" max="26" width="8.6328125" customWidth="1"/>
    <col min="27" max="27" width="8.453125" customWidth="1"/>
    <col min="28" max="28" width="8.36328125" customWidth="1"/>
    <col min="29" max="29" width="8.36328125" style="126" customWidth="1"/>
    <col min="30" max="30" width="8.453125" customWidth="1"/>
    <col min="31" max="31" width="9.1796875" customWidth="1"/>
    <col min="32" max="32" width="8.453125" customWidth="1"/>
    <col min="33" max="33" width="8.36328125" customWidth="1"/>
    <col min="34" max="35" width="8.453125" customWidth="1"/>
    <col min="36" max="36" width="9.453125" customWidth="1"/>
    <col min="37" max="37" width="8.453125" customWidth="1"/>
    <col min="38" max="38" width="12.453125" customWidth="1"/>
    <col min="39" max="39" width="8.1796875" customWidth="1"/>
    <col min="40" max="41" width="8.1796875" style="126" customWidth="1"/>
    <col min="42" max="42" width="12.453125" customWidth="1"/>
    <col min="43" max="43" width="12.453125" style="126" customWidth="1"/>
    <col min="44" max="44" width="13" customWidth="1"/>
    <col min="45" max="45" width="12" customWidth="1"/>
    <col min="46" max="46" width="10.81640625" customWidth="1"/>
  </cols>
  <sheetData>
    <row r="1" spans="1:46" hidden="1">
      <c r="B1" s="19" t="s">
        <v>0</v>
      </c>
    </row>
    <row r="2" spans="1:46" s="9" customFormat="1" hidden="1">
      <c r="B2" s="107" t="s">
        <v>1</v>
      </c>
      <c r="C2" s="107" t="s">
        <v>3</v>
      </c>
      <c r="D2" s="127"/>
      <c r="E2" s="107" t="s">
        <v>5</v>
      </c>
      <c r="F2" s="107"/>
      <c r="G2" s="11"/>
      <c r="H2" s="107" t="s">
        <v>6</v>
      </c>
      <c r="I2" s="107" t="s">
        <v>7</v>
      </c>
      <c r="J2" s="107"/>
      <c r="K2" s="107"/>
      <c r="L2" s="107"/>
      <c r="M2" s="107" t="s">
        <v>8</v>
      </c>
      <c r="N2" s="107"/>
      <c r="O2" s="107"/>
      <c r="P2" s="107" t="s">
        <v>9</v>
      </c>
      <c r="Q2" s="107"/>
      <c r="R2" s="107"/>
      <c r="S2" s="107" t="s">
        <v>10</v>
      </c>
      <c r="T2" s="107"/>
      <c r="U2" s="107"/>
      <c r="V2" s="107" t="s">
        <v>11</v>
      </c>
      <c r="W2" s="107"/>
      <c r="X2" s="107"/>
      <c r="Y2" s="107" t="s">
        <v>12</v>
      </c>
      <c r="Z2" s="107"/>
      <c r="AA2" s="107"/>
      <c r="AB2" s="107" t="s">
        <v>13</v>
      </c>
      <c r="AC2" s="36"/>
      <c r="AD2" s="36"/>
      <c r="AN2" s="129"/>
      <c r="AO2" s="129"/>
      <c r="AP2" s="107"/>
      <c r="AQ2" s="127"/>
      <c r="AR2" s="107" t="s">
        <v>14</v>
      </c>
    </row>
    <row r="3" spans="1:46" s="9" customFormat="1" ht="15" hidden="1" customHeight="1">
      <c r="B3" s="104"/>
      <c r="C3" s="104"/>
      <c r="D3" s="120"/>
      <c r="E3" s="168" t="s">
        <v>16</v>
      </c>
      <c r="F3" s="168"/>
      <c r="G3" s="168"/>
      <c r="H3" s="168"/>
      <c r="I3" s="168"/>
      <c r="J3" s="105"/>
      <c r="K3" s="105"/>
      <c r="L3" s="105"/>
      <c r="M3" s="169" t="s">
        <v>17</v>
      </c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36"/>
      <c r="AD3" s="36"/>
      <c r="AN3" s="129"/>
      <c r="AO3" s="129"/>
      <c r="AP3" s="106"/>
      <c r="AQ3" s="121"/>
      <c r="AR3" s="108"/>
    </row>
    <row r="4" spans="1:46" s="36" customFormat="1" ht="18.5">
      <c r="A4" s="177" t="s">
        <v>135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</row>
    <row r="5" spans="1:46" s="36" customFormat="1" ht="15" customHeight="1">
      <c r="A5" s="169" t="s">
        <v>18</v>
      </c>
      <c r="B5" s="178"/>
      <c r="C5" s="164" t="s">
        <v>15</v>
      </c>
      <c r="D5" s="166"/>
      <c r="E5" s="164" t="s">
        <v>16</v>
      </c>
      <c r="F5" s="165"/>
      <c r="G5" s="165"/>
      <c r="H5" s="165"/>
      <c r="I5" s="165"/>
      <c r="J5" s="166"/>
      <c r="K5" s="164" t="s">
        <v>50</v>
      </c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6"/>
      <c r="AD5" s="164" t="s">
        <v>48</v>
      </c>
      <c r="AE5" s="165"/>
      <c r="AF5" s="165"/>
      <c r="AG5" s="165"/>
      <c r="AH5" s="165"/>
      <c r="AI5" s="165"/>
      <c r="AJ5" s="165"/>
      <c r="AK5" s="165"/>
      <c r="AL5" s="165"/>
      <c r="AM5" s="165"/>
      <c r="AN5" s="166"/>
      <c r="AO5" s="160" t="s">
        <v>157</v>
      </c>
      <c r="AP5" s="174" t="s">
        <v>17</v>
      </c>
      <c r="AQ5" s="176"/>
      <c r="AR5" s="181" t="s">
        <v>111</v>
      </c>
      <c r="AS5" s="182" t="s">
        <v>38</v>
      </c>
      <c r="AT5" s="181" t="s">
        <v>39</v>
      </c>
    </row>
    <row r="6" spans="1:46" s="4" customFormat="1" ht="59.25" customHeight="1">
      <c r="A6" s="179"/>
      <c r="B6" s="180"/>
      <c r="C6" s="100" t="s">
        <v>20</v>
      </c>
      <c r="D6" s="128" t="s">
        <v>143</v>
      </c>
      <c r="E6" s="100" t="s">
        <v>22</v>
      </c>
      <c r="F6" s="100" t="s">
        <v>49</v>
      </c>
      <c r="G6" s="12" t="s">
        <v>30</v>
      </c>
      <c r="H6" s="100" t="s">
        <v>47</v>
      </c>
      <c r="I6" s="100" t="s">
        <v>129</v>
      </c>
      <c r="J6" s="99" t="s">
        <v>57</v>
      </c>
      <c r="K6" s="174" t="s">
        <v>42</v>
      </c>
      <c r="L6" s="175"/>
      <c r="M6" s="176"/>
      <c r="N6" s="174" t="s">
        <v>27</v>
      </c>
      <c r="O6" s="175"/>
      <c r="P6" s="176"/>
      <c r="Q6" s="174" t="s">
        <v>23</v>
      </c>
      <c r="R6" s="175"/>
      <c r="S6" s="176"/>
      <c r="T6" s="174" t="s">
        <v>24</v>
      </c>
      <c r="U6" s="175"/>
      <c r="V6" s="176"/>
      <c r="W6" s="174" t="s">
        <v>25</v>
      </c>
      <c r="X6" s="175"/>
      <c r="Y6" s="176"/>
      <c r="Z6" s="174" t="s">
        <v>26</v>
      </c>
      <c r="AA6" s="175"/>
      <c r="AB6" s="176"/>
      <c r="AC6" s="128" t="s">
        <v>159</v>
      </c>
      <c r="AD6" s="174" t="s">
        <v>113</v>
      </c>
      <c r="AE6" s="176"/>
      <c r="AF6" s="174" t="s">
        <v>114</v>
      </c>
      <c r="AG6" s="176"/>
      <c r="AH6" s="174" t="s">
        <v>115</v>
      </c>
      <c r="AI6" s="176"/>
      <c r="AJ6" s="174" t="s">
        <v>117</v>
      </c>
      <c r="AK6" s="176"/>
      <c r="AL6" s="174" t="s">
        <v>116</v>
      </c>
      <c r="AM6" s="176"/>
      <c r="AN6" s="128" t="s">
        <v>161</v>
      </c>
      <c r="AO6" s="161"/>
      <c r="AP6" s="128" t="s">
        <v>163</v>
      </c>
      <c r="AQ6" s="128" t="s">
        <v>165</v>
      </c>
      <c r="AR6" s="181"/>
      <c r="AS6" s="182"/>
      <c r="AT6" s="181"/>
    </row>
    <row r="7" spans="1:46" s="26" customFormat="1" ht="96.75" customHeight="1">
      <c r="A7" s="22"/>
      <c r="B7" s="23"/>
      <c r="C7" s="25" t="s">
        <v>44</v>
      </c>
      <c r="D7" s="130" t="s">
        <v>153</v>
      </c>
      <c r="E7" s="25" t="s">
        <v>52</v>
      </c>
      <c r="F7" s="25" t="s">
        <v>53</v>
      </c>
      <c r="G7" s="25" t="s">
        <v>40</v>
      </c>
      <c r="H7" s="25" t="s">
        <v>41</v>
      </c>
      <c r="I7" s="25" t="s">
        <v>130</v>
      </c>
      <c r="J7" s="25" t="s">
        <v>57</v>
      </c>
      <c r="K7" s="25" t="s">
        <v>105</v>
      </c>
      <c r="L7" s="25" t="s">
        <v>56</v>
      </c>
      <c r="M7" s="25" t="s">
        <v>51</v>
      </c>
      <c r="N7" s="25" t="s">
        <v>106</v>
      </c>
      <c r="O7" s="25" t="s">
        <v>103</v>
      </c>
      <c r="P7" s="25" t="s">
        <v>51</v>
      </c>
      <c r="Q7" s="25" t="s">
        <v>107</v>
      </c>
      <c r="R7" s="25" t="s">
        <v>104</v>
      </c>
      <c r="S7" s="25" t="s">
        <v>51</v>
      </c>
      <c r="T7" s="25" t="s">
        <v>108</v>
      </c>
      <c r="U7" s="25" t="s">
        <v>104</v>
      </c>
      <c r="V7" s="25" t="s">
        <v>51</v>
      </c>
      <c r="W7" s="25" t="s">
        <v>109</v>
      </c>
      <c r="X7" s="25" t="s">
        <v>103</v>
      </c>
      <c r="Y7" s="25" t="s">
        <v>51</v>
      </c>
      <c r="Z7" s="25" t="s">
        <v>110</v>
      </c>
      <c r="AA7" s="25" t="s">
        <v>104</v>
      </c>
      <c r="AB7" s="25" t="s">
        <v>51</v>
      </c>
      <c r="AC7" s="130" t="s">
        <v>160</v>
      </c>
      <c r="AD7" s="25" t="s">
        <v>118</v>
      </c>
      <c r="AE7" s="25" t="s">
        <v>60</v>
      </c>
      <c r="AF7" s="25" t="s">
        <v>119</v>
      </c>
      <c r="AG7" s="25" t="s">
        <v>60</v>
      </c>
      <c r="AH7" s="25" t="s">
        <v>120</v>
      </c>
      <c r="AI7" s="25" t="s">
        <v>60</v>
      </c>
      <c r="AJ7" s="25" t="s">
        <v>121</v>
      </c>
      <c r="AK7" s="25" t="s">
        <v>60</v>
      </c>
      <c r="AL7" s="25" t="s">
        <v>122</v>
      </c>
      <c r="AM7" s="25" t="s">
        <v>60</v>
      </c>
      <c r="AN7" s="130" t="s">
        <v>162</v>
      </c>
      <c r="AO7" s="130" t="s">
        <v>158</v>
      </c>
      <c r="AP7" s="130" t="s">
        <v>164</v>
      </c>
      <c r="AQ7" s="130" t="s">
        <v>174</v>
      </c>
      <c r="AR7" s="130" t="s">
        <v>175</v>
      </c>
      <c r="AS7" s="25" t="s">
        <v>43</v>
      </c>
      <c r="AT7" s="25" t="s">
        <v>134</v>
      </c>
    </row>
    <row r="8" spans="1:46" s="6" customFormat="1" ht="18" customHeight="1">
      <c r="A8" s="102">
        <v>1</v>
      </c>
      <c r="B8" s="103" t="s">
        <v>28</v>
      </c>
      <c r="C8" s="41">
        <v>3</v>
      </c>
      <c r="D8" s="41">
        <v>1</v>
      </c>
      <c r="E8" s="3">
        <v>1479</v>
      </c>
      <c r="F8" s="39">
        <v>328.66666666666669</v>
      </c>
      <c r="G8" s="13">
        <v>3</v>
      </c>
      <c r="H8" s="3">
        <v>8</v>
      </c>
      <c r="I8" s="27">
        <f>H8/E8</f>
        <v>5.4090601757944556E-3</v>
      </c>
      <c r="J8" s="59">
        <f>IF(I8=0,0,(IF(I8&lt;=0.05,1,(IF(I8&lt;=0.1,2,(IF(I8&lt;0.2,3,4)))))))</f>
        <v>1</v>
      </c>
      <c r="K8" s="74">
        <v>3</v>
      </c>
      <c r="L8" s="27">
        <f>K8/$G8</f>
        <v>1</v>
      </c>
      <c r="M8" s="66">
        <f>IF(L8=0,1,(IF(L8&lt;=0.05,1,(IF(L8&lt;=0.1,2,(IF(L8&lt;0.2,3,4)))))))</f>
        <v>4</v>
      </c>
      <c r="N8" s="75">
        <v>1</v>
      </c>
      <c r="O8" s="27">
        <f>N8/$G8</f>
        <v>0.33333333333333331</v>
      </c>
      <c r="P8" s="66">
        <f>IF(O8=0,1,(IF(O8&lt;=0.05,1,(IF(O8&lt;=0.1,2,(IF(O8&lt;0.2,3,4)))))))</f>
        <v>4</v>
      </c>
      <c r="Q8" s="96">
        <v>3</v>
      </c>
      <c r="R8" s="76">
        <f>Q8/$H8</f>
        <v>0.375</v>
      </c>
      <c r="S8" s="66">
        <f>IF(R8=0,1,(IF(R8&lt;=0.05,1,(IF(R8&lt;=0.1,2,(IF(R8&lt;0.2,3,4)))))))</f>
        <v>4</v>
      </c>
      <c r="T8" s="96">
        <v>1</v>
      </c>
      <c r="U8" s="76">
        <f>T8/$H8</f>
        <v>0.125</v>
      </c>
      <c r="V8" s="66">
        <f>IF(U8=0,1,(IF(U8&lt;=0.05,1,(IF(U8&lt;=0.1,2,(IF(U8&lt;0.2,3,4)))))))</f>
        <v>3</v>
      </c>
      <c r="W8" s="75">
        <v>1</v>
      </c>
      <c r="X8" s="27">
        <f>W8/$G8</f>
        <v>0.33333333333333331</v>
      </c>
      <c r="Y8" s="66">
        <f>IF(X8=0,1,(IF(X8&lt;=0.05,1,(IF(X8&lt;=0.1,2,(IF(X8&lt;0.2,3,4)))))))</f>
        <v>4</v>
      </c>
      <c r="Z8" s="96">
        <v>1</v>
      </c>
      <c r="AA8" s="76">
        <f>Z8/$H8</f>
        <v>0.125</v>
      </c>
      <c r="AB8" s="66">
        <f>IF(AA8=0,1,(IF(AA8&lt;=0.05,1,(IF(AA8&lt;=0.1,2,(IF(AA8&lt;0.2,3,4)))))))</f>
        <v>3</v>
      </c>
      <c r="AC8" s="131">
        <f>ROUNDUP((AVERAGE(AB8,Y8,V8,S8,P8,M8)),0)</f>
        <v>4</v>
      </c>
      <c r="AD8" s="76">
        <v>0.125</v>
      </c>
      <c r="AE8" s="132">
        <f>IF(AD8=0,1,(IF(AD8&lt;=0.05,1,(IF(AD8&lt;=0.1,2,(IF(AD8&lt;0.2,3,4)))))))</f>
        <v>3</v>
      </c>
      <c r="AF8" s="87">
        <v>0.15</v>
      </c>
      <c r="AG8" s="132">
        <f>IF(AF8=0,1,(IF(AF8&lt;=0.05,1,(IF(AF8&lt;=0.1,2,(IF(AF8&lt;0.2,3,4)))))))</f>
        <v>3</v>
      </c>
      <c r="AH8" s="87">
        <v>0.14000000000000001</v>
      </c>
      <c r="AI8" s="132">
        <f>IF(AH8=0,1,(IF(AH8&lt;=0.05,1,(IF(AH8&lt;=0.1,2,(IF(AH8&lt;0.2,3,4)))))))</f>
        <v>3</v>
      </c>
      <c r="AJ8" s="87">
        <v>0.22</v>
      </c>
      <c r="AK8" s="132">
        <f>IF(AJ8=0,1,(IF(AJ8&lt;=0.05,1,(IF(AJ8&lt;=0.1,2,(IF(AJ8&lt;0.2,3,4)))))))</f>
        <v>4</v>
      </c>
      <c r="AL8" s="86" t="s">
        <v>123</v>
      </c>
      <c r="AM8" s="132">
        <f>(IF(AL8="very high",4,(IF(AL8="high",3,(IF(AL8="moderate",2,(IF(AL8="low",1))))))))</f>
        <v>1</v>
      </c>
      <c r="AN8" s="137">
        <f>ROUNDDOWN((AVERAGE(AE8,AG8,AI8,AK8,AM8)),0)</f>
        <v>2</v>
      </c>
      <c r="AO8" s="140">
        <f>D8*J8</f>
        <v>1</v>
      </c>
      <c r="AP8" s="78">
        <f>AC8/AN8</f>
        <v>2</v>
      </c>
      <c r="AQ8" s="157">
        <f>IF(AP8&lt;=0.5,0.25,(IF(AP8&lt;=1,0.5,(IF(AP8&lt;=2,0.75,(IF(AP8&lt;=4,1,1)))))))</f>
        <v>0.75</v>
      </c>
      <c r="AR8" s="133">
        <f>ROUNDUP((AO8*AQ8),0)</f>
        <v>1</v>
      </c>
      <c r="AS8" s="98">
        <f>AR8*C8</f>
        <v>3</v>
      </c>
      <c r="AT8" s="112" t="str">
        <f>IF(AS8=0,"none",(IF(AS8&lt;5,"low",(IF(AS8&lt;=12,"moderate","high")))))</f>
        <v>low</v>
      </c>
    </row>
    <row r="9" spans="1:46" s="6" customFormat="1" ht="18" customHeight="1">
      <c r="A9" s="102">
        <v>2</v>
      </c>
      <c r="B9" s="103" t="s">
        <v>33</v>
      </c>
      <c r="C9" s="41">
        <v>3</v>
      </c>
      <c r="D9" s="41">
        <v>1</v>
      </c>
      <c r="E9" s="3">
        <v>1982</v>
      </c>
      <c r="F9" s="39">
        <v>440.44444444444446</v>
      </c>
      <c r="G9" s="13">
        <v>10</v>
      </c>
      <c r="H9" s="3">
        <v>27</v>
      </c>
      <c r="I9" s="27">
        <f>H9/E9</f>
        <v>1.3622603430877902E-2</v>
      </c>
      <c r="J9" s="59">
        <f>IF(I9=0,0,(IF(I9&lt;=0.05,1,(IF(I9&lt;=0.1,2,(IF(I9&lt;0.2,3,4)))))))</f>
        <v>1</v>
      </c>
      <c r="K9" s="74">
        <v>2</v>
      </c>
      <c r="L9" s="27">
        <f>K9/$G9</f>
        <v>0.2</v>
      </c>
      <c r="M9" s="66">
        <f>IF(L9=0,1,(IF(L9&lt;=0.05,1,(IF(L9&lt;=0.1,2,(IF(L9&lt;0.2,3,4)))))))</f>
        <v>4</v>
      </c>
      <c r="N9" s="75">
        <v>4</v>
      </c>
      <c r="O9" s="27">
        <f>N9/$G9</f>
        <v>0.4</v>
      </c>
      <c r="P9" s="66">
        <f>IF(O9=0,1,(IF(O9&lt;=0.05,1,(IF(O9&lt;=0.1,2,(IF(O9&lt;0.2,3,4)))))))</f>
        <v>4</v>
      </c>
      <c r="Q9" s="96">
        <v>13</v>
      </c>
      <c r="R9" s="76">
        <f>Q9/$H9</f>
        <v>0.48148148148148145</v>
      </c>
      <c r="S9" s="66">
        <f>IF(R9=0,1,(IF(R9&lt;=0.05,1,(IF(R9&lt;=0.1,2,(IF(R9&lt;0.2,3,4)))))))</f>
        <v>4</v>
      </c>
      <c r="T9" s="96">
        <v>5</v>
      </c>
      <c r="U9" s="76">
        <f>T9/$H9</f>
        <v>0.18518518518518517</v>
      </c>
      <c r="V9" s="66">
        <f>IF(U9=0,1,(IF(U9&lt;=0.05,1,(IF(U9&lt;=0.1,2,(IF(U9&lt;0.2,3,4)))))))</f>
        <v>3</v>
      </c>
      <c r="W9" s="75">
        <v>3</v>
      </c>
      <c r="X9" s="27">
        <f>W9/$G9</f>
        <v>0.3</v>
      </c>
      <c r="Y9" s="66">
        <f>IF(X9=0,1,(IF(X9&lt;=0.05,1,(IF(X9&lt;=0.1,2,(IF(X9&lt;0.2,3,4)))))))</f>
        <v>4</v>
      </c>
      <c r="Z9" s="96">
        <v>3</v>
      </c>
      <c r="AA9" s="76">
        <f>Z9/$H9</f>
        <v>0.1111111111111111</v>
      </c>
      <c r="AB9" s="66">
        <f>IF(AA9=0,1,(IF(AA9&lt;=0.05,1,(IF(AA9&lt;=0.1,2,(IF(AA9&lt;0.2,3,4)))))))</f>
        <v>3</v>
      </c>
      <c r="AC9" s="131">
        <f>ROUNDUP((AVERAGE(AB9,Y9,V9,S9,P9,M9)),0)</f>
        <v>4</v>
      </c>
      <c r="AD9" s="76">
        <v>0.1111111111111111</v>
      </c>
      <c r="AE9" s="132">
        <f>IF(AD9=0,1,(IF(AD9&lt;=0.05,1,(IF(AD9&lt;=0.1,2,(IF(AD9&lt;0.2,3,4)))))))</f>
        <v>3</v>
      </c>
      <c r="AF9" s="87">
        <v>0.1</v>
      </c>
      <c r="AG9" s="132">
        <f>IF(AF9=0,1,(IF(AF9&lt;=0.05,1,(IF(AF9&lt;=0.1,2,(IF(AF9&lt;0.2,3,4)))))))</f>
        <v>2</v>
      </c>
      <c r="AH9" s="87">
        <v>0.15</v>
      </c>
      <c r="AI9" s="132">
        <f>IF(AH9=0,1,(IF(AH9&lt;=0.05,1,(IF(AH9&lt;=0.1,2,(IF(AH9&lt;0.2,3,4)))))))</f>
        <v>3</v>
      </c>
      <c r="AJ9" s="87">
        <v>0.18</v>
      </c>
      <c r="AK9" s="132">
        <f>IF(AJ9=0,1,(IF(AJ9&lt;=0.05,1,(IF(AJ9&lt;=0.1,2,(IF(AJ9&lt;0.2,3,4)))))))</f>
        <v>3</v>
      </c>
      <c r="AL9" s="86" t="s">
        <v>128</v>
      </c>
      <c r="AM9" s="132">
        <f>(IF(AL9="very high",4,(IF(AL9="high",3,(IF(AL9="moderate",2,(IF(AL9="low",1))))))))</f>
        <v>4</v>
      </c>
      <c r="AN9" s="137">
        <f>ROUNDDOWN((AVERAGE(AE9,AG9,AI9,AK9,AM9)),0)</f>
        <v>3</v>
      </c>
      <c r="AO9" s="140">
        <f>D9*J9</f>
        <v>1</v>
      </c>
      <c r="AP9" s="78">
        <f>AC9/AN9</f>
        <v>1.3333333333333333</v>
      </c>
      <c r="AQ9" s="157">
        <f>IF(AP9&lt;=0.5,0.25,(IF(AP9&lt;=1,0.5,(IF(AP9&lt;=2,0.75,(IF(AP9&lt;=4,1,1)))))))</f>
        <v>0.75</v>
      </c>
      <c r="AR9" s="133">
        <f>ROUNDUP((AO9*AQ9),0)</f>
        <v>1</v>
      </c>
      <c r="AS9" s="98">
        <f>AR9*C9</f>
        <v>3</v>
      </c>
      <c r="AT9" s="112" t="str">
        <f>IF(AS9=0,"none",(IF(AS9&lt;5,"low",(IF(AS9&lt;=12,"moderate","high")))))</f>
        <v>low</v>
      </c>
    </row>
    <row r="10" spans="1:46">
      <c r="A10" s="102">
        <v>3</v>
      </c>
      <c r="B10" s="103" t="s">
        <v>35</v>
      </c>
      <c r="C10" s="41">
        <v>3</v>
      </c>
      <c r="D10" s="41">
        <v>1</v>
      </c>
      <c r="E10" s="14">
        <v>1629</v>
      </c>
      <c r="F10" s="39">
        <v>362</v>
      </c>
      <c r="G10" s="15">
        <v>19</v>
      </c>
      <c r="H10" s="14">
        <v>93</v>
      </c>
      <c r="I10" s="27">
        <f>H10/E10</f>
        <v>5.70902394106814E-2</v>
      </c>
      <c r="J10" s="59">
        <f>IF(I10=0,0,(IF(I10&lt;=0.05,1,(IF(I10&lt;=0.1,2,(IF(I10&lt;0.2,3,4)))))))</f>
        <v>2</v>
      </c>
      <c r="K10" s="74">
        <v>4</v>
      </c>
      <c r="L10" s="27">
        <f>K10/$G10</f>
        <v>0.21052631578947367</v>
      </c>
      <c r="M10" s="66">
        <f>IF(L10=0,1,(IF(L10&lt;=0.05,1,(IF(L10&lt;=0.1,2,(IF(L10&lt;0.2,3,4)))))))</f>
        <v>4</v>
      </c>
      <c r="N10" s="75">
        <v>4</v>
      </c>
      <c r="O10" s="27">
        <f>N10/$G10</f>
        <v>0.21052631578947367</v>
      </c>
      <c r="P10" s="66">
        <f>IF(O10=0,1,(IF(O10&lt;=0.05,1,(IF(O10&lt;=0.1,2,(IF(O10&lt;0.2,3,4)))))))</f>
        <v>4</v>
      </c>
      <c r="Q10" s="96">
        <v>45</v>
      </c>
      <c r="R10" s="76">
        <f>Q10/$H10</f>
        <v>0.4838709677419355</v>
      </c>
      <c r="S10" s="66">
        <f>IF(R10=0,1,(IF(R10&lt;=0.05,1,(IF(R10&lt;=0.1,2,(IF(R10&lt;0.2,3,4)))))))</f>
        <v>4</v>
      </c>
      <c r="T10" s="96">
        <v>15</v>
      </c>
      <c r="U10" s="76">
        <f>T10/$H10</f>
        <v>0.16129032258064516</v>
      </c>
      <c r="V10" s="66">
        <f>IF(U10=0,1,(IF(U10&lt;=0.05,1,(IF(U10&lt;=0.1,2,(IF(U10&lt;0.2,3,4)))))))</f>
        <v>3</v>
      </c>
      <c r="W10" s="75">
        <v>2</v>
      </c>
      <c r="X10" s="27">
        <f>W10/$G10</f>
        <v>0.10526315789473684</v>
      </c>
      <c r="Y10" s="66">
        <f>IF(X10=0,1,(IF(X10&lt;=0.05,1,(IF(X10&lt;=0.1,2,(IF(X10&lt;0.2,3,4)))))))</f>
        <v>3</v>
      </c>
      <c r="Z10" s="96">
        <v>4</v>
      </c>
      <c r="AA10" s="76">
        <f>Z10/$H10</f>
        <v>4.3010752688172046E-2</v>
      </c>
      <c r="AB10" s="66">
        <f>IF(AA10=0,1,(IF(AA10&lt;=0.05,1,(IF(AA10&lt;=0.1,2,(IF(AA10&lt;0.2,3,4)))))))</f>
        <v>1</v>
      </c>
      <c r="AC10" s="131">
        <f>ROUNDUP((AVERAGE(AB10,Y10,V10,S10,P10,M10)),0)</f>
        <v>4</v>
      </c>
      <c r="AD10" s="76">
        <v>4.3010752688172046E-2</v>
      </c>
      <c r="AE10" s="132">
        <f>IF(AD10=0,1,(IF(AD10&lt;=0.05,1,(IF(AD10&lt;=0.1,2,(IF(AD10&lt;0.2,3,4)))))))</f>
        <v>1</v>
      </c>
      <c r="AF10" s="87">
        <v>0.05</v>
      </c>
      <c r="AG10" s="132">
        <f>IF(AF10=0,1,(IF(AF10&lt;=0.05,1,(IF(AF10&lt;=0.1,2,(IF(AF10&lt;0.2,3,4)))))))</f>
        <v>1</v>
      </c>
      <c r="AH10" s="87">
        <v>0.25</v>
      </c>
      <c r="AI10" s="132">
        <f>IF(AH10=0,1,(IF(AH10&lt;=0.05,1,(IF(AH10&lt;=0.1,2,(IF(AH10&lt;0.2,3,4)))))))</f>
        <v>4</v>
      </c>
      <c r="AJ10" s="87">
        <v>0.22</v>
      </c>
      <c r="AK10" s="132">
        <f>IF(AJ10=0,1,(IF(AJ10&lt;=0.05,1,(IF(AJ10&lt;=0.1,2,(IF(AJ10&lt;0.2,3,4)))))))</f>
        <v>4</v>
      </c>
      <c r="AL10" s="86" t="s">
        <v>126</v>
      </c>
      <c r="AM10" s="132">
        <f>(IF(AL10="very high",4,(IF(AL10="high",3,(IF(AL10="moderate",2,(IF(AL10="low",1))))))))</f>
        <v>2</v>
      </c>
      <c r="AN10" s="137">
        <f>ROUNDDOWN((AVERAGE(AE10,AG10,AI10,AK10,AM10)),0)</f>
        <v>2</v>
      </c>
      <c r="AO10" s="140">
        <f>D10*J10</f>
        <v>2</v>
      </c>
      <c r="AP10" s="78">
        <f>AC10/AN10</f>
        <v>2</v>
      </c>
      <c r="AQ10" s="157">
        <f>IF(AP10&lt;=0.5,0.25,(IF(AP10&lt;=1,0.5,(IF(AP10&lt;=2,0.75,(IF(AP10&lt;=4,1,1)))))))</f>
        <v>0.75</v>
      </c>
      <c r="AR10" s="133">
        <f>ROUNDUP((AO10*AQ10),0)</f>
        <v>2</v>
      </c>
      <c r="AS10" s="98">
        <f>AR10*C10</f>
        <v>6</v>
      </c>
      <c r="AT10" s="112" t="str">
        <f>IF(AS10=0,"none",(IF(AS10&lt;5,"low",(IF(AS10&lt;=12,"moderate","high")))))</f>
        <v>moderate</v>
      </c>
    </row>
    <row r="11" spans="1:46">
      <c r="A11" s="103">
        <v>4</v>
      </c>
      <c r="B11" s="102" t="s">
        <v>36</v>
      </c>
      <c r="C11" s="41">
        <v>3</v>
      </c>
      <c r="D11" s="41">
        <v>1</v>
      </c>
      <c r="E11" s="14">
        <v>2562</v>
      </c>
      <c r="F11" s="39">
        <v>569.33333333333337</v>
      </c>
      <c r="G11" s="15">
        <v>44</v>
      </c>
      <c r="H11" s="14">
        <v>114</v>
      </c>
      <c r="I11" s="27">
        <f>H11/E11</f>
        <v>4.449648711943794E-2</v>
      </c>
      <c r="J11" s="59">
        <f>IF(I11=0,0,(IF(I11&lt;=0.05,1,(IF(I11&lt;=0.1,2,(IF(I11&lt;0.2,3,4)))))))</f>
        <v>1</v>
      </c>
      <c r="K11" s="74">
        <v>4</v>
      </c>
      <c r="L11" s="27">
        <f>K11/$G11</f>
        <v>9.0909090909090912E-2</v>
      </c>
      <c r="M11" s="66">
        <f>IF(L11=0,1,(IF(L11&lt;=0.05,1,(IF(L11&lt;=0.1,2,(IF(L11&lt;0.2,3,4)))))))</f>
        <v>2</v>
      </c>
      <c r="N11" s="75">
        <v>12</v>
      </c>
      <c r="O11" s="27">
        <f>N11/$G11</f>
        <v>0.27272727272727271</v>
      </c>
      <c r="P11" s="66">
        <f>IF(O11=0,1,(IF(O11&lt;=0.05,1,(IF(O11&lt;=0.1,2,(IF(O11&lt;0.2,3,4)))))))</f>
        <v>4</v>
      </c>
      <c r="Q11" s="96">
        <v>20</v>
      </c>
      <c r="R11" s="76">
        <f>Q11/$H11</f>
        <v>0.17543859649122806</v>
      </c>
      <c r="S11" s="66">
        <f>IF(R11=0,1,(IF(R11&lt;=0.05,1,(IF(R11&lt;=0.1,2,(IF(R11&lt;0.2,3,4)))))))</f>
        <v>3</v>
      </c>
      <c r="T11" s="96">
        <v>1</v>
      </c>
      <c r="U11" s="76">
        <f>T11/$H11</f>
        <v>8.771929824561403E-3</v>
      </c>
      <c r="V11" s="66">
        <f>IF(U11=0,1,(IF(U11&lt;=0.05,1,(IF(U11&lt;=0.1,2,(IF(U11&lt;0.2,3,4)))))))</f>
        <v>1</v>
      </c>
      <c r="W11" s="75">
        <v>12</v>
      </c>
      <c r="X11" s="27">
        <f>W11/$G11</f>
        <v>0.27272727272727271</v>
      </c>
      <c r="Y11" s="66">
        <f>IF(X11=0,1,(IF(X11&lt;=0.05,1,(IF(X11&lt;=0.1,2,(IF(X11&lt;0.2,3,4)))))))</f>
        <v>4</v>
      </c>
      <c r="Z11" s="96">
        <v>1</v>
      </c>
      <c r="AA11" s="76">
        <f>Z11/$H11</f>
        <v>8.771929824561403E-3</v>
      </c>
      <c r="AB11" s="66">
        <f>IF(AA11=0,1,(IF(AA11&lt;=0.05,1,(IF(AA11&lt;=0.1,2,(IF(AA11&lt;0.2,3,4)))))))</f>
        <v>1</v>
      </c>
      <c r="AC11" s="131">
        <f>ROUNDUP((AVERAGE(AB11,Y11,V11,S11,P11,M11)),0)</f>
        <v>3</v>
      </c>
      <c r="AD11" s="76">
        <v>8.771929824561403E-3</v>
      </c>
      <c r="AE11" s="132">
        <f>IF(AD11=0,1,(IF(AD11&lt;=0.05,1,(IF(AD11&lt;=0.1,2,(IF(AD11&lt;0.2,3,4)))))))</f>
        <v>1</v>
      </c>
      <c r="AF11" s="87">
        <v>0.25</v>
      </c>
      <c r="AG11" s="132">
        <f>IF(AF11=0,1,(IF(AF11&lt;=0.05,1,(IF(AF11&lt;=0.1,2,(IF(AF11&lt;0.2,3,4)))))))</f>
        <v>4</v>
      </c>
      <c r="AH11" s="87">
        <v>0.48</v>
      </c>
      <c r="AI11" s="132">
        <f>IF(AH11=0,1,(IF(AH11&lt;=0.05,1,(IF(AH11&lt;=0.1,2,(IF(AH11&lt;0.2,3,4)))))))</f>
        <v>4</v>
      </c>
      <c r="AJ11" s="87">
        <v>0.24</v>
      </c>
      <c r="AK11" s="132">
        <f>IF(AJ11=0,1,(IF(AJ11&lt;=0.05,1,(IF(AJ11&lt;=0.1,2,(IF(AJ11&lt;0.2,3,4)))))))</f>
        <v>4</v>
      </c>
      <c r="AL11" s="86" t="s">
        <v>123</v>
      </c>
      <c r="AM11" s="132">
        <f>(IF(AL11="very high",4,(IF(AL11="high",3,(IF(AL11="moderate",2,(IF(AL11="low",1))))))))</f>
        <v>1</v>
      </c>
      <c r="AN11" s="137">
        <f>ROUNDDOWN((AVERAGE(AE11,AG11,AI11,AK11,AM11)),0)</f>
        <v>2</v>
      </c>
      <c r="AO11" s="140">
        <f>D11*J11</f>
        <v>1</v>
      </c>
      <c r="AP11" s="78">
        <f>AC11/AN11</f>
        <v>1.5</v>
      </c>
      <c r="AQ11" s="157">
        <f>IF(AP11&lt;=0.5,0.25,(IF(AP11&lt;=1,0.5,(IF(AP11&lt;=2,0.75,(IF(AP11&lt;=4,1,1)))))))</f>
        <v>0.75</v>
      </c>
      <c r="AR11" s="133">
        <f>ROUNDUP((AO11*AQ11),0)</f>
        <v>1</v>
      </c>
      <c r="AS11" s="98">
        <f>AR11*C11</f>
        <v>3</v>
      </c>
      <c r="AT11" s="112" t="str">
        <f>IF(AS11=0,"none",(IF(AS11&lt;5,"low",(IF(AS11&lt;=12,"moderate","high")))))</f>
        <v>low</v>
      </c>
    </row>
    <row r="12" spans="1:46">
      <c r="A12" s="103"/>
      <c r="B12" s="103"/>
      <c r="C12" s="60"/>
      <c r="D12" s="60"/>
      <c r="E12" s="88"/>
      <c r="F12" s="88"/>
      <c r="G12" s="88"/>
      <c r="H12" s="88"/>
      <c r="I12" s="37"/>
      <c r="J12" s="63"/>
      <c r="K12" s="88"/>
      <c r="L12" s="37"/>
      <c r="M12" s="67"/>
      <c r="N12" s="88"/>
      <c r="O12" s="37"/>
      <c r="P12" s="67"/>
      <c r="Q12" s="88"/>
      <c r="R12" s="37"/>
      <c r="S12" s="67"/>
      <c r="T12" s="88"/>
      <c r="U12" s="37"/>
      <c r="V12" s="67"/>
      <c r="W12" s="88"/>
      <c r="X12" s="37"/>
      <c r="Y12" s="67"/>
      <c r="Z12" s="88"/>
      <c r="AA12" s="37"/>
      <c r="AB12" s="67"/>
      <c r="AC12" s="131"/>
      <c r="AD12" s="37"/>
      <c r="AE12" s="82"/>
      <c r="AF12" s="87"/>
      <c r="AG12" s="82"/>
      <c r="AH12" s="87"/>
      <c r="AI12" s="82"/>
      <c r="AJ12" s="87"/>
      <c r="AK12" s="82"/>
      <c r="AL12" s="48"/>
      <c r="AM12" s="82"/>
      <c r="AN12" s="137"/>
      <c r="AO12" s="140"/>
      <c r="AP12" s="78"/>
      <c r="AQ12" s="157"/>
      <c r="AR12" s="133"/>
      <c r="AS12" s="80"/>
      <c r="AT12" s="14"/>
    </row>
    <row r="13" spans="1:46">
      <c r="A13" s="101"/>
      <c r="B13" s="101"/>
      <c r="C13" s="60"/>
      <c r="D13" s="60"/>
      <c r="E13" s="88"/>
      <c r="F13" s="88"/>
      <c r="G13" s="88"/>
      <c r="H13" s="88"/>
      <c r="I13" s="37"/>
      <c r="J13" s="63"/>
      <c r="K13" s="88"/>
      <c r="L13" s="37"/>
      <c r="M13" s="67"/>
      <c r="N13" s="88"/>
      <c r="O13" s="37"/>
      <c r="P13" s="67"/>
      <c r="Q13" s="88"/>
      <c r="R13" s="37"/>
      <c r="S13" s="67"/>
      <c r="T13" s="88"/>
      <c r="U13" s="37"/>
      <c r="V13" s="67"/>
      <c r="W13" s="88"/>
      <c r="X13" s="37"/>
      <c r="Y13" s="67"/>
      <c r="Z13" s="88"/>
      <c r="AA13" s="37"/>
      <c r="AB13" s="67"/>
      <c r="AC13" s="131"/>
      <c r="AD13" s="37"/>
      <c r="AE13" s="82"/>
      <c r="AF13" s="87"/>
      <c r="AG13" s="82"/>
      <c r="AH13" s="87"/>
      <c r="AI13" s="82"/>
      <c r="AJ13" s="87"/>
      <c r="AK13" s="82"/>
      <c r="AL13" s="48"/>
      <c r="AM13" s="82"/>
      <c r="AN13" s="137"/>
      <c r="AO13" s="140"/>
      <c r="AP13" s="78"/>
      <c r="AQ13" s="157"/>
      <c r="AR13" s="133"/>
      <c r="AS13" s="80"/>
      <c r="AT13" s="14"/>
    </row>
    <row r="14" spans="1:46">
      <c r="A14" s="101"/>
      <c r="B14" s="101"/>
      <c r="C14" s="60"/>
      <c r="D14" s="60"/>
      <c r="E14" s="88"/>
      <c r="F14" s="88"/>
      <c r="G14" s="88"/>
      <c r="H14" s="88"/>
      <c r="I14" s="37"/>
      <c r="J14" s="63"/>
      <c r="K14" s="88"/>
      <c r="L14" s="37"/>
      <c r="M14" s="67"/>
      <c r="N14" s="88"/>
      <c r="O14" s="37"/>
      <c r="P14" s="67"/>
      <c r="Q14" s="88"/>
      <c r="R14" s="37"/>
      <c r="S14" s="67"/>
      <c r="T14" s="88"/>
      <c r="U14" s="37"/>
      <c r="V14" s="67"/>
      <c r="W14" s="88"/>
      <c r="X14" s="37"/>
      <c r="Y14" s="67"/>
      <c r="Z14" s="88"/>
      <c r="AA14" s="37"/>
      <c r="AB14" s="67"/>
      <c r="AC14" s="131"/>
      <c r="AD14" s="37"/>
      <c r="AE14" s="82"/>
      <c r="AF14" s="87"/>
      <c r="AG14" s="82"/>
      <c r="AH14" s="87"/>
      <c r="AI14" s="82"/>
      <c r="AJ14" s="87"/>
      <c r="AK14" s="82"/>
      <c r="AL14" s="48"/>
      <c r="AM14" s="82"/>
      <c r="AN14" s="137"/>
      <c r="AO14" s="140"/>
      <c r="AP14" s="78"/>
      <c r="AQ14" s="157"/>
      <c r="AR14" s="133"/>
      <c r="AS14" s="80"/>
      <c r="AT14" s="14"/>
    </row>
    <row r="15" spans="1:46">
      <c r="A15" s="101"/>
      <c r="B15" s="101"/>
      <c r="C15" s="61"/>
      <c r="D15" s="61"/>
      <c r="E15" s="90"/>
      <c r="F15" s="90"/>
      <c r="G15" s="91"/>
      <c r="H15" s="90"/>
      <c r="I15" s="37"/>
      <c r="J15" s="64"/>
      <c r="K15" s="90"/>
      <c r="L15" s="37"/>
      <c r="M15" s="68"/>
      <c r="N15" s="90"/>
      <c r="O15" s="37"/>
      <c r="P15" s="72"/>
      <c r="Q15" s="90"/>
      <c r="R15" s="37"/>
      <c r="S15" s="66"/>
      <c r="T15" s="90"/>
      <c r="U15" s="37"/>
      <c r="V15" s="66"/>
      <c r="W15" s="90"/>
      <c r="X15" s="37"/>
      <c r="Y15" s="66"/>
      <c r="Z15" s="90"/>
      <c r="AA15" s="37"/>
      <c r="AB15" s="66"/>
      <c r="AC15" s="131"/>
      <c r="AD15" s="37"/>
      <c r="AE15" s="82"/>
      <c r="AF15" s="87"/>
      <c r="AG15" s="82"/>
      <c r="AH15" s="87"/>
      <c r="AI15" s="82"/>
      <c r="AJ15" s="87"/>
      <c r="AK15" s="82"/>
      <c r="AL15" s="48"/>
      <c r="AM15" s="82"/>
      <c r="AN15" s="137"/>
      <c r="AO15" s="140"/>
      <c r="AP15" s="78"/>
      <c r="AQ15" s="157"/>
      <c r="AR15" s="133"/>
      <c r="AS15" s="80"/>
      <c r="AT15" s="14"/>
    </row>
    <row r="16" spans="1:46">
      <c r="A16" s="101"/>
      <c r="B16" s="101"/>
      <c r="C16" s="61"/>
      <c r="D16" s="61"/>
      <c r="E16" s="90"/>
      <c r="F16" s="90"/>
      <c r="G16" s="91"/>
      <c r="H16" s="90"/>
      <c r="I16" s="37"/>
      <c r="J16" s="64"/>
      <c r="K16" s="90"/>
      <c r="L16" s="37"/>
      <c r="M16" s="68"/>
      <c r="N16" s="90"/>
      <c r="O16" s="37"/>
      <c r="P16" s="68"/>
      <c r="Q16" s="90"/>
      <c r="R16" s="37"/>
      <c r="S16" s="68"/>
      <c r="T16" s="90"/>
      <c r="U16" s="37"/>
      <c r="V16" s="68"/>
      <c r="W16" s="90"/>
      <c r="X16" s="37"/>
      <c r="Y16" s="68"/>
      <c r="Z16" s="90"/>
      <c r="AA16" s="37"/>
      <c r="AB16" s="68"/>
      <c r="AC16" s="131"/>
      <c r="AD16" s="37"/>
      <c r="AE16" s="82"/>
      <c r="AF16" s="87"/>
      <c r="AG16" s="82"/>
      <c r="AH16" s="87"/>
      <c r="AI16" s="82"/>
      <c r="AJ16" s="87"/>
      <c r="AK16" s="82"/>
      <c r="AL16" s="48"/>
      <c r="AM16" s="82"/>
      <c r="AN16" s="137"/>
      <c r="AO16" s="140"/>
      <c r="AP16" s="78"/>
      <c r="AQ16" s="157"/>
      <c r="AR16" s="133"/>
      <c r="AS16" s="80"/>
      <c r="AT16" s="14"/>
    </row>
    <row r="17" spans="1:46">
      <c r="A17" s="101"/>
      <c r="B17" s="101"/>
      <c r="C17" s="60"/>
      <c r="D17" s="60"/>
      <c r="E17" s="93"/>
      <c r="F17" s="93"/>
      <c r="G17" s="92"/>
      <c r="H17" s="93"/>
      <c r="I17" s="37"/>
      <c r="J17" s="64"/>
      <c r="K17" s="93"/>
      <c r="L17" s="37"/>
      <c r="M17" s="70"/>
      <c r="N17" s="93"/>
      <c r="O17" s="37"/>
      <c r="P17" s="70"/>
      <c r="Q17" s="93"/>
      <c r="R17" s="37"/>
      <c r="S17" s="69"/>
      <c r="T17" s="93"/>
      <c r="U17" s="37"/>
      <c r="V17" s="69"/>
      <c r="W17" s="93"/>
      <c r="X17" s="37"/>
      <c r="Y17" s="69"/>
      <c r="Z17" s="93"/>
      <c r="AA17" s="37"/>
      <c r="AB17" s="69"/>
      <c r="AC17" s="131"/>
      <c r="AD17" s="37"/>
      <c r="AE17" s="83"/>
      <c r="AF17" s="87"/>
      <c r="AG17" s="83"/>
      <c r="AH17" s="87"/>
      <c r="AI17" s="83"/>
      <c r="AJ17" s="87"/>
      <c r="AK17" s="83"/>
      <c r="AL17" s="14"/>
      <c r="AM17" s="83"/>
      <c r="AN17" s="137"/>
      <c r="AO17" s="140"/>
      <c r="AP17" s="78"/>
      <c r="AQ17" s="157"/>
      <c r="AR17" s="133"/>
      <c r="AS17" s="80"/>
      <c r="AT17" s="14"/>
    </row>
    <row r="18" spans="1:46">
      <c r="A18" s="101"/>
      <c r="B18" s="101"/>
      <c r="C18" s="60"/>
      <c r="D18" s="60"/>
      <c r="E18" s="93"/>
      <c r="F18" s="93"/>
      <c r="G18" s="92"/>
      <c r="H18" s="93"/>
      <c r="I18" s="37"/>
      <c r="J18" s="64"/>
      <c r="K18" s="93"/>
      <c r="L18" s="37"/>
      <c r="M18" s="70"/>
      <c r="N18" s="93"/>
      <c r="O18" s="37"/>
      <c r="P18" s="70"/>
      <c r="Q18" s="93"/>
      <c r="R18" s="37"/>
      <c r="S18" s="69"/>
      <c r="T18" s="93"/>
      <c r="U18" s="37"/>
      <c r="V18" s="69"/>
      <c r="W18" s="93"/>
      <c r="X18" s="37"/>
      <c r="Y18" s="69"/>
      <c r="Z18" s="93"/>
      <c r="AA18" s="37"/>
      <c r="AB18" s="69"/>
      <c r="AC18" s="131"/>
      <c r="AD18" s="37"/>
      <c r="AE18" s="83"/>
      <c r="AF18" s="87"/>
      <c r="AG18" s="83"/>
      <c r="AH18" s="87"/>
      <c r="AI18" s="83"/>
      <c r="AJ18" s="87"/>
      <c r="AK18" s="83"/>
      <c r="AL18" s="14"/>
      <c r="AM18" s="83"/>
      <c r="AN18" s="137"/>
      <c r="AO18" s="140"/>
      <c r="AP18" s="78"/>
      <c r="AQ18" s="157"/>
      <c r="AR18" s="133"/>
      <c r="AS18" s="80"/>
      <c r="AT18" s="14"/>
    </row>
    <row r="19" spans="1:46">
      <c r="A19" s="101"/>
      <c r="B19" s="101"/>
      <c r="C19" s="60"/>
      <c r="D19" s="60"/>
      <c r="E19" s="89"/>
      <c r="F19" s="89"/>
      <c r="G19" s="88"/>
      <c r="H19" s="89"/>
      <c r="I19" s="37"/>
      <c r="J19" s="63"/>
      <c r="K19" s="89"/>
      <c r="L19" s="37"/>
      <c r="M19" s="67"/>
      <c r="N19" s="89"/>
      <c r="O19" s="37"/>
      <c r="P19" s="67"/>
      <c r="Q19" s="89"/>
      <c r="R19" s="37"/>
      <c r="S19" s="67"/>
      <c r="T19" s="89"/>
      <c r="U19" s="37"/>
      <c r="V19" s="67"/>
      <c r="W19" s="89"/>
      <c r="X19" s="37"/>
      <c r="Y19" s="67"/>
      <c r="Z19" s="89"/>
      <c r="AA19" s="37"/>
      <c r="AB19" s="67"/>
      <c r="AC19" s="131"/>
      <c r="AD19" s="37"/>
      <c r="AE19" s="83"/>
      <c r="AF19" s="87"/>
      <c r="AG19" s="83"/>
      <c r="AH19" s="87"/>
      <c r="AI19" s="83"/>
      <c r="AJ19" s="87"/>
      <c r="AK19" s="83"/>
      <c r="AL19" s="14"/>
      <c r="AM19" s="83"/>
      <c r="AN19" s="137"/>
      <c r="AO19" s="140"/>
      <c r="AP19" s="78"/>
      <c r="AQ19" s="157"/>
      <c r="AR19" s="133"/>
      <c r="AS19" s="80"/>
      <c r="AT19" s="14"/>
    </row>
    <row r="20" spans="1:46">
      <c r="A20" s="101"/>
      <c r="B20" s="101"/>
      <c r="C20" s="60"/>
      <c r="D20" s="60"/>
      <c r="E20" s="89"/>
      <c r="F20" s="89"/>
      <c r="G20" s="88"/>
      <c r="H20" s="89"/>
      <c r="I20" s="37"/>
      <c r="J20" s="63"/>
      <c r="K20" s="89"/>
      <c r="L20" s="37"/>
      <c r="M20" s="67"/>
      <c r="N20" s="89"/>
      <c r="O20" s="37"/>
      <c r="P20" s="67"/>
      <c r="Q20" s="89"/>
      <c r="R20" s="37"/>
      <c r="S20" s="67"/>
      <c r="T20" s="89"/>
      <c r="U20" s="37"/>
      <c r="V20" s="67"/>
      <c r="W20" s="89"/>
      <c r="X20" s="37"/>
      <c r="Y20" s="67"/>
      <c r="Z20" s="89"/>
      <c r="AA20" s="37"/>
      <c r="AB20" s="67"/>
      <c r="AC20" s="143"/>
      <c r="AD20" s="37"/>
      <c r="AE20" s="83"/>
      <c r="AF20" s="87"/>
      <c r="AG20" s="83"/>
      <c r="AH20" s="87"/>
      <c r="AI20" s="83"/>
      <c r="AJ20" s="87"/>
      <c r="AK20" s="83"/>
      <c r="AL20" s="14"/>
      <c r="AM20" s="83"/>
      <c r="AN20" s="138"/>
      <c r="AO20" s="141"/>
      <c r="AP20" s="149"/>
      <c r="AQ20" s="136"/>
      <c r="AR20" s="79"/>
      <c r="AS20" s="80"/>
      <c r="AT20" s="14"/>
    </row>
    <row r="21" spans="1:46">
      <c r="A21" s="101"/>
      <c r="B21" s="101"/>
      <c r="C21" s="60"/>
      <c r="D21" s="60"/>
      <c r="E21" s="89"/>
      <c r="F21" s="89"/>
      <c r="G21" s="88"/>
      <c r="H21" s="89"/>
      <c r="I21" s="37"/>
      <c r="J21" s="63"/>
      <c r="K21" s="89"/>
      <c r="L21" s="37"/>
      <c r="M21" s="67"/>
      <c r="N21" s="89"/>
      <c r="O21" s="37"/>
      <c r="P21" s="67"/>
      <c r="Q21" s="89"/>
      <c r="R21" s="37"/>
      <c r="S21" s="67"/>
      <c r="T21" s="89"/>
      <c r="U21" s="37"/>
      <c r="V21" s="67"/>
      <c r="W21" s="89"/>
      <c r="X21" s="37"/>
      <c r="Y21" s="67"/>
      <c r="Z21" s="89"/>
      <c r="AA21" s="37"/>
      <c r="AB21" s="67"/>
      <c r="AC21" s="143"/>
      <c r="AD21" s="37"/>
      <c r="AE21" s="83"/>
      <c r="AF21" s="87"/>
      <c r="AG21" s="83"/>
      <c r="AH21" s="87"/>
      <c r="AI21" s="83"/>
      <c r="AJ21" s="87"/>
      <c r="AK21" s="83"/>
      <c r="AL21" s="14"/>
      <c r="AM21" s="83"/>
      <c r="AN21" s="138"/>
      <c r="AO21" s="141"/>
      <c r="AP21" s="149"/>
      <c r="AQ21" s="136"/>
      <c r="AR21" s="79"/>
      <c r="AS21" s="80"/>
      <c r="AT21" s="14"/>
    </row>
    <row r="22" spans="1:46">
      <c r="AD22" s="10"/>
    </row>
    <row r="23" spans="1:46">
      <c r="AD23" s="10"/>
    </row>
    <row r="24" spans="1:46" ht="15" thickBot="1">
      <c r="AD24" s="10"/>
    </row>
    <row r="25" spans="1:46">
      <c r="C25" s="188" t="s">
        <v>154</v>
      </c>
      <c r="D25" s="189"/>
      <c r="AD25" s="10"/>
    </row>
    <row r="26" spans="1:46">
      <c r="C26" s="184" t="s">
        <v>155</v>
      </c>
      <c r="D26" s="185"/>
      <c r="AD26" s="10"/>
    </row>
    <row r="27" spans="1:46">
      <c r="C27" s="184"/>
      <c r="D27" s="185"/>
      <c r="AD27" s="10"/>
    </row>
    <row r="28" spans="1:46">
      <c r="C28" s="184"/>
      <c r="D28" s="185"/>
      <c r="AD28" s="10"/>
    </row>
    <row r="29" spans="1:46">
      <c r="C29" s="184" t="s">
        <v>156</v>
      </c>
      <c r="D29" s="185"/>
      <c r="AD29" s="10"/>
    </row>
    <row r="30" spans="1:46">
      <c r="C30" s="184"/>
      <c r="D30" s="185"/>
      <c r="AD30" s="10"/>
    </row>
    <row r="31" spans="1:46" ht="15" thickBot="1">
      <c r="C31" s="186"/>
      <c r="D31" s="187"/>
      <c r="AD31" s="10"/>
    </row>
    <row r="32" spans="1:46">
      <c r="AD32" s="10"/>
    </row>
    <row r="33" spans="30:30">
      <c r="AD33" s="10"/>
    </row>
  </sheetData>
  <mergeCells count="27">
    <mergeCell ref="C29:D31"/>
    <mergeCell ref="C5:D5"/>
    <mergeCell ref="K5:AC5"/>
    <mergeCell ref="AD5:AN5"/>
    <mergeCell ref="AO5:AO6"/>
    <mergeCell ref="C25:D25"/>
    <mergeCell ref="AF6:AG6"/>
    <mergeCell ref="AH6:AI6"/>
    <mergeCell ref="AJ6:AK6"/>
    <mergeCell ref="AL6:AM6"/>
    <mergeCell ref="C26:D28"/>
    <mergeCell ref="Q6:S6"/>
    <mergeCell ref="T6:V6"/>
    <mergeCell ref="W6:Y6"/>
    <mergeCell ref="Z6:AB6"/>
    <mergeCell ref="AD6:AE6"/>
    <mergeCell ref="AP5:AQ5"/>
    <mergeCell ref="E3:I3"/>
    <mergeCell ref="M3:AB3"/>
    <mergeCell ref="A4:AT4"/>
    <mergeCell ref="A5:B6"/>
    <mergeCell ref="E5:J5"/>
    <mergeCell ref="AT5:AT6"/>
    <mergeCell ref="K6:M6"/>
    <mergeCell ref="AR5:AR6"/>
    <mergeCell ref="AS5:AS6"/>
    <mergeCell ref="N6:P6"/>
  </mergeCells>
  <conditionalFormatting sqref="AT1:AT7 AT12:AT65536">
    <cfRule type="containsText" dxfId="82" priority="6" stopIfTrue="1" operator="containsText" text="high">
      <formula>NOT(ISERROR(SEARCH("high",AT1)))</formula>
    </cfRule>
    <cfRule type="containsText" dxfId="81" priority="7" stopIfTrue="1" operator="containsText" text="moderate">
      <formula>NOT(ISERROR(SEARCH("moderate",AT1)))</formula>
    </cfRule>
    <cfRule type="containsText" dxfId="80" priority="8" stopIfTrue="1" operator="containsText" text="low">
      <formula>NOT(ISERROR(SEARCH("low",AT1)))</formula>
    </cfRule>
  </conditionalFormatting>
  <conditionalFormatting sqref="AT8:AT11">
    <cfRule type="containsText" dxfId="79" priority="5" operator="containsText" text="&quot;low&quot;">
      <formula>NOT(ISERROR(SEARCH("""low""",AT8)))</formula>
    </cfRule>
  </conditionalFormatting>
  <conditionalFormatting sqref="AT8:AT11">
    <cfRule type="containsText" dxfId="78" priority="1" stopIfTrue="1" operator="containsText" text="moderate">
      <formula>NOT(ISERROR(SEARCH("moderate",AT8)))</formula>
    </cfRule>
    <cfRule type="containsText" dxfId="77" priority="2" stopIfTrue="1" operator="containsText" text="low">
      <formula>NOT(ISERROR(SEARCH("low",AT8)))</formula>
    </cfRule>
    <cfRule type="containsText" dxfId="76" priority="3" stopIfTrue="1" operator="containsText" text="high">
      <formula>NOT(ISERROR(SEARCH("high",AT8)))</formula>
    </cfRule>
    <cfRule type="containsText" dxfId="75" priority="4" operator="containsText" text="&quot;low&quot;">
      <formula>NOT(ISERROR(SEARCH("""low""",AT8)))</formula>
    </cfRule>
  </conditionalFormatting>
  <pageMargins left="0.7" right="0.7" top="0.75" bottom="0.75" header="0.3" footer="0.3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Scoring</vt:lpstr>
      <vt:lpstr>Flood</vt:lpstr>
      <vt:lpstr>Landslide</vt:lpstr>
      <vt:lpstr>Storm Surge</vt:lpstr>
      <vt:lpstr>Tsunami</vt:lpstr>
      <vt:lpstr>Liquefaction</vt:lpstr>
      <vt:lpstr>Ground Rupture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Kim Tabilon</cp:lastModifiedBy>
  <dcterms:created xsi:type="dcterms:W3CDTF">2016-01-27T03:18:19Z</dcterms:created>
  <dcterms:modified xsi:type="dcterms:W3CDTF">2020-02-07T04:02:42Z</dcterms:modified>
</cp:coreProperties>
</file>