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7460" yWindow="6180" windowWidth="11340" windowHeight="10280" activeTab="1"/>
  </bookViews>
  <sheets>
    <sheet name="Scoring" sheetId="3" r:id="rId1"/>
    <sheet name="Flood" sheetId="1" r:id="rId2"/>
    <sheet name="Landslide" sheetId="4" r:id="rId3"/>
    <sheet name="Storm Surge" sheetId="5" r:id="rId4"/>
    <sheet name="Tsunami" sheetId="6" r:id="rId5"/>
    <sheet name="Liquefaction" sheetId="7" r:id="rId6"/>
    <sheet name="Ground Rupture" sheetId="8" r:id="rId7"/>
  </sheets>
  <calcPr calcId="124519"/>
</workbook>
</file>

<file path=xl/calcChain.xml><?xml version="1.0" encoding="utf-8"?>
<calcChain xmlns="http://schemas.openxmlformats.org/spreadsheetml/2006/main">
  <c r="AN13" i="4"/>
  <c r="AL13"/>
  <c r="AJ13"/>
  <c r="AH13"/>
  <c r="AF13"/>
  <c r="AO13" s="1"/>
  <c r="AB13"/>
  <c r="AC13" s="1"/>
  <c r="AD13" s="1"/>
  <c r="AQ13" s="1"/>
  <c r="AR13" s="1"/>
  <c r="Y13"/>
  <c r="Z13" s="1"/>
  <c r="V13"/>
  <c r="W13" s="1"/>
  <c r="T13"/>
  <c r="S13"/>
  <c r="P13"/>
  <c r="Q13" s="1"/>
  <c r="M13"/>
  <c r="N13" s="1"/>
  <c r="J13"/>
  <c r="K13" s="1"/>
  <c r="AP13" s="1"/>
  <c r="AP12"/>
  <c r="AN12"/>
  <c r="AL12"/>
  <c r="AJ12"/>
  <c r="AH12"/>
  <c r="AF12"/>
  <c r="AO12" s="1"/>
  <c r="AC12"/>
  <c r="AD12" s="1"/>
  <c r="AQ12" s="1"/>
  <c r="AR12" s="1"/>
  <c r="AB12"/>
  <c r="Z12"/>
  <c r="Y12"/>
  <c r="W12"/>
  <c r="V12"/>
  <c r="T12"/>
  <c r="S12"/>
  <c r="Q12"/>
  <c r="P12"/>
  <c r="N12"/>
  <c r="M12"/>
  <c r="K12"/>
  <c r="J12"/>
  <c r="AN11"/>
  <c r="AL11"/>
  <c r="AJ11"/>
  <c r="AH11"/>
  <c r="AO11" s="1"/>
  <c r="AF11"/>
  <c r="AB11"/>
  <c r="AC11" s="1"/>
  <c r="Y11"/>
  <c r="Z11" s="1"/>
  <c r="V11"/>
  <c r="W11" s="1"/>
  <c r="S11"/>
  <c r="T11" s="1"/>
  <c r="P11"/>
  <c r="Q11" s="1"/>
  <c r="M11"/>
  <c r="N11" s="1"/>
  <c r="J11"/>
  <c r="K11" s="1"/>
  <c r="AP11" s="1"/>
  <c r="AN10"/>
  <c r="AL10"/>
  <c r="AJ10"/>
  <c r="AH10"/>
  <c r="AO10" s="1"/>
  <c r="AF10"/>
  <c r="AB10"/>
  <c r="AC10" s="1"/>
  <c r="AD10" s="1"/>
  <c r="Z10"/>
  <c r="Y10"/>
  <c r="V10"/>
  <c r="W10" s="1"/>
  <c r="S10"/>
  <c r="T10" s="1"/>
  <c r="P10"/>
  <c r="Q10" s="1"/>
  <c r="N10"/>
  <c r="M10"/>
  <c r="J10"/>
  <c r="K10" s="1"/>
  <c r="AP10" s="1"/>
  <c r="AN9"/>
  <c r="AL9"/>
  <c r="AJ9"/>
  <c r="AH9"/>
  <c r="AF9"/>
  <c r="AO9" s="1"/>
  <c r="AB9"/>
  <c r="AC9" s="1"/>
  <c r="Y9"/>
  <c r="Z9" s="1"/>
  <c r="V9"/>
  <c r="W9" s="1"/>
  <c r="T9"/>
  <c r="S9"/>
  <c r="P9"/>
  <c r="Q9" s="1"/>
  <c r="M9"/>
  <c r="N9" s="1"/>
  <c r="J9"/>
  <c r="K9" s="1"/>
  <c r="AP9" s="1"/>
  <c r="AN8"/>
  <c r="AL8"/>
  <c r="AO8" s="1"/>
  <c r="AJ8"/>
  <c r="AH8"/>
  <c r="AF8"/>
  <c r="AB8"/>
  <c r="AC8" s="1"/>
  <c r="AD8" s="1"/>
  <c r="Y8"/>
  <c r="Z8" s="1"/>
  <c r="W8"/>
  <c r="V8"/>
  <c r="S8"/>
  <c r="T8" s="1"/>
  <c r="P8"/>
  <c r="Q8" s="1"/>
  <c r="M8"/>
  <c r="N8" s="1"/>
  <c r="K8"/>
  <c r="AP8" s="1"/>
  <c r="J8"/>
  <c r="AN49"/>
  <c r="AL49"/>
  <c r="AJ49"/>
  <c r="AH49"/>
  <c r="AF49"/>
  <c r="AO49" s="1"/>
  <c r="AB49"/>
  <c r="AC49" s="1"/>
  <c r="AD49" s="1"/>
  <c r="AQ49" s="1"/>
  <c r="AR49" s="1"/>
  <c r="Z49"/>
  <c r="Y49"/>
  <c r="V49"/>
  <c r="W49" s="1"/>
  <c r="T49"/>
  <c r="S49"/>
  <c r="P49"/>
  <c r="Q49" s="1"/>
  <c r="N49"/>
  <c r="M49"/>
  <c r="J49"/>
  <c r="K49" s="1"/>
  <c r="AP49" s="1"/>
  <c r="AN48"/>
  <c r="AL48"/>
  <c r="AJ48"/>
  <c r="AH48"/>
  <c r="AF48"/>
  <c r="AO48" s="1"/>
  <c r="AB48"/>
  <c r="AC48" s="1"/>
  <c r="Y48"/>
  <c r="Z48" s="1"/>
  <c r="V48"/>
  <c r="W48" s="1"/>
  <c r="S48"/>
  <c r="T48" s="1"/>
  <c r="P48"/>
  <c r="Q48" s="1"/>
  <c r="M48"/>
  <c r="N48" s="1"/>
  <c r="J48"/>
  <c r="K48" s="1"/>
  <c r="AP48" s="1"/>
  <c r="AN47"/>
  <c r="AL47"/>
  <c r="AJ47"/>
  <c r="AH47"/>
  <c r="AF47"/>
  <c r="AO47" s="1"/>
  <c r="AC47"/>
  <c r="AB47"/>
  <c r="Y47"/>
  <c r="Z47" s="1"/>
  <c r="W47"/>
  <c r="V47"/>
  <c r="S47"/>
  <c r="T47" s="1"/>
  <c r="P47"/>
  <c r="Q47" s="1"/>
  <c r="M47"/>
  <c r="N47" s="1"/>
  <c r="J47"/>
  <c r="K47" s="1"/>
  <c r="AP47" s="1"/>
  <c r="AN46"/>
  <c r="AL46"/>
  <c r="AJ46"/>
  <c r="AH46"/>
  <c r="AF46"/>
  <c r="AO46" s="1"/>
  <c r="AB46"/>
  <c r="AC46" s="1"/>
  <c r="AD46" s="1"/>
  <c r="AQ46" s="1"/>
  <c r="AR46" s="1"/>
  <c r="Z46"/>
  <c r="Y46"/>
  <c r="V46"/>
  <c r="W46" s="1"/>
  <c r="T46"/>
  <c r="S46"/>
  <c r="P46"/>
  <c r="Q46" s="1"/>
  <c r="N46"/>
  <c r="M46"/>
  <c r="J46"/>
  <c r="K46" s="1"/>
  <c r="AP46" s="1"/>
  <c r="AN45"/>
  <c r="AL45"/>
  <c r="AJ45"/>
  <c r="AH45"/>
  <c r="AF45"/>
  <c r="AO45" s="1"/>
  <c r="AB45"/>
  <c r="AC45" s="1"/>
  <c r="AD45" s="1"/>
  <c r="Z45"/>
  <c r="Y45"/>
  <c r="V45"/>
  <c r="W45" s="1"/>
  <c r="T45"/>
  <c r="S45"/>
  <c r="P45"/>
  <c r="Q45" s="1"/>
  <c r="N45"/>
  <c r="M45"/>
  <c r="J45"/>
  <c r="K45" s="1"/>
  <c r="AP45" s="1"/>
  <c r="AN44"/>
  <c r="AL44"/>
  <c r="AJ44"/>
  <c r="AH44"/>
  <c r="AF44"/>
  <c r="AO44" s="1"/>
  <c r="AB44"/>
  <c r="AC44" s="1"/>
  <c r="Y44"/>
  <c r="Z44" s="1"/>
  <c r="V44"/>
  <c r="W44" s="1"/>
  <c r="S44"/>
  <c r="T44" s="1"/>
  <c r="P44"/>
  <c r="Q44" s="1"/>
  <c r="N44"/>
  <c r="M44"/>
  <c r="J44"/>
  <c r="K44" s="1"/>
  <c r="AP44" s="1"/>
  <c r="AN43"/>
  <c r="AL43"/>
  <c r="AJ43"/>
  <c r="AH43"/>
  <c r="AF43"/>
  <c r="AO43" s="1"/>
  <c r="AB43"/>
  <c r="AC43" s="1"/>
  <c r="AD43" s="1"/>
  <c r="Z43"/>
  <c r="Y43"/>
  <c r="V43"/>
  <c r="W43" s="1"/>
  <c r="T43"/>
  <c r="S43"/>
  <c r="P43"/>
  <c r="Q43" s="1"/>
  <c r="N43"/>
  <c r="M43"/>
  <c r="J43"/>
  <c r="K43" s="1"/>
  <c r="AP43" s="1"/>
  <c r="AN42"/>
  <c r="AL42"/>
  <c r="AJ42"/>
  <c r="AH42"/>
  <c r="AF42"/>
  <c r="AO42" s="1"/>
  <c r="AB42"/>
  <c r="AC42" s="1"/>
  <c r="Y42"/>
  <c r="Z42" s="1"/>
  <c r="V42"/>
  <c r="W42" s="1"/>
  <c r="S42"/>
  <c r="T42" s="1"/>
  <c r="P42"/>
  <c r="Q42" s="1"/>
  <c r="M42"/>
  <c r="N42" s="1"/>
  <c r="J42"/>
  <c r="K42" s="1"/>
  <c r="AP42" s="1"/>
  <c r="AN41"/>
  <c r="AL41"/>
  <c r="AJ41"/>
  <c r="AH41"/>
  <c r="AF41"/>
  <c r="AO41" s="1"/>
  <c r="AC41"/>
  <c r="AB41"/>
  <c r="Y41"/>
  <c r="Z41" s="1"/>
  <c r="W41"/>
  <c r="V41"/>
  <c r="S41"/>
  <c r="T41" s="1"/>
  <c r="P41"/>
  <c r="Q41" s="1"/>
  <c r="M41"/>
  <c r="N41" s="1"/>
  <c r="J41"/>
  <c r="K41" s="1"/>
  <c r="AP41" s="1"/>
  <c r="AO40"/>
  <c r="AN40"/>
  <c r="AL40"/>
  <c r="AJ40"/>
  <c r="AH40"/>
  <c r="AF40"/>
  <c r="AB40"/>
  <c r="AC40" s="1"/>
  <c r="AD40" s="1"/>
  <c r="AQ40" s="1"/>
  <c r="AR40" s="1"/>
  <c r="Y40"/>
  <c r="Z40" s="1"/>
  <c r="V40"/>
  <c r="W40" s="1"/>
  <c r="S40"/>
  <c r="T40" s="1"/>
  <c r="P40"/>
  <c r="Q40" s="1"/>
  <c r="M40"/>
  <c r="N40" s="1"/>
  <c r="J40"/>
  <c r="K40" s="1"/>
  <c r="AP40" s="1"/>
  <c r="AN39"/>
  <c r="AL39"/>
  <c r="AJ39"/>
  <c r="AH39"/>
  <c r="AF39"/>
  <c r="AO39" s="1"/>
  <c r="AB39"/>
  <c r="AC39" s="1"/>
  <c r="Y39"/>
  <c r="Z39" s="1"/>
  <c r="V39"/>
  <c r="W39" s="1"/>
  <c r="S39"/>
  <c r="T39" s="1"/>
  <c r="P39"/>
  <c r="Q39" s="1"/>
  <c r="M39"/>
  <c r="N39" s="1"/>
  <c r="J39"/>
  <c r="K39" s="1"/>
  <c r="AP39" s="1"/>
  <c r="AN38"/>
  <c r="AL38"/>
  <c r="AO38" s="1"/>
  <c r="AJ38"/>
  <c r="AH38"/>
  <c r="AF38"/>
  <c r="AB38"/>
  <c r="AC38" s="1"/>
  <c r="Y38"/>
  <c r="Z38" s="1"/>
  <c r="V38"/>
  <c r="W38" s="1"/>
  <c r="S38"/>
  <c r="T38" s="1"/>
  <c r="P38"/>
  <c r="Q38" s="1"/>
  <c r="M38"/>
  <c r="N38" s="1"/>
  <c r="J38"/>
  <c r="K38" s="1"/>
  <c r="AP38" s="1"/>
  <c r="AN37"/>
  <c r="AL37"/>
  <c r="AJ37"/>
  <c r="AH37"/>
  <c r="AF37"/>
  <c r="AO37" s="1"/>
  <c r="AB37"/>
  <c r="AC37" s="1"/>
  <c r="AD37" s="1"/>
  <c r="AQ37" s="1"/>
  <c r="AR37" s="1"/>
  <c r="Z37"/>
  <c r="Y37"/>
  <c r="V37"/>
  <c r="W37" s="1"/>
  <c r="T37"/>
  <c r="S37"/>
  <c r="P37"/>
  <c r="Q37" s="1"/>
  <c r="N37"/>
  <c r="M37"/>
  <c r="J37"/>
  <c r="K37" s="1"/>
  <c r="AP37" s="1"/>
  <c r="AN36"/>
  <c r="AL36"/>
  <c r="AJ36"/>
  <c r="AH36"/>
  <c r="AF36"/>
  <c r="AO36" s="1"/>
  <c r="AB36"/>
  <c r="AC36" s="1"/>
  <c r="Z36"/>
  <c r="Y36"/>
  <c r="V36"/>
  <c r="W36" s="1"/>
  <c r="S36"/>
  <c r="T36" s="1"/>
  <c r="P36"/>
  <c r="Q36" s="1"/>
  <c r="M36"/>
  <c r="N36" s="1"/>
  <c r="J36"/>
  <c r="K36" s="1"/>
  <c r="AP36" s="1"/>
  <c r="AN35"/>
  <c r="AL35"/>
  <c r="AJ35"/>
  <c r="AH35"/>
  <c r="AF35"/>
  <c r="AO35" s="1"/>
  <c r="AB35"/>
  <c r="AC35" s="1"/>
  <c r="AD35" s="1"/>
  <c r="Y35"/>
  <c r="Z35" s="1"/>
  <c r="V35"/>
  <c r="W35" s="1"/>
  <c r="S35"/>
  <c r="T35" s="1"/>
  <c r="Q35"/>
  <c r="P35"/>
  <c r="M35"/>
  <c r="N35" s="1"/>
  <c r="J35"/>
  <c r="K35" s="1"/>
  <c r="AP35" s="1"/>
  <c r="AN34"/>
  <c r="AL34"/>
  <c r="AJ34"/>
  <c r="AH34"/>
  <c r="AO34" s="1"/>
  <c r="AF34"/>
  <c r="AB34"/>
  <c r="AC34" s="1"/>
  <c r="AD34" s="1"/>
  <c r="Z34"/>
  <c r="Y34"/>
  <c r="V34"/>
  <c r="W34" s="1"/>
  <c r="S34"/>
  <c r="T34" s="1"/>
  <c r="P34"/>
  <c r="Q34" s="1"/>
  <c r="N34"/>
  <c r="M34"/>
  <c r="J34"/>
  <c r="K34" s="1"/>
  <c r="AP34" s="1"/>
  <c r="AN33"/>
  <c r="AL33"/>
  <c r="AJ33"/>
  <c r="AH33"/>
  <c r="AF33"/>
  <c r="AO33" s="1"/>
  <c r="AB33"/>
  <c r="AC33" s="1"/>
  <c r="Y33"/>
  <c r="Z33" s="1"/>
  <c r="W33"/>
  <c r="V33"/>
  <c r="T33"/>
  <c r="S33"/>
  <c r="P33"/>
  <c r="Q33" s="1"/>
  <c r="M33"/>
  <c r="N33" s="1"/>
  <c r="J33"/>
  <c r="K33" s="1"/>
  <c r="AP33" s="1"/>
  <c r="AN32"/>
  <c r="AL32"/>
  <c r="AO32" s="1"/>
  <c r="AJ32"/>
  <c r="AH32"/>
  <c r="AF32"/>
  <c r="AB32"/>
  <c r="AC32" s="1"/>
  <c r="Y32"/>
  <c r="Z32" s="1"/>
  <c r="V32"/>
  <c r="W32" s="1"/>
  <c r="S32"/>
  <c r="T32" s="1"/>
  <c r="P32"/>
  <c r="Q32" s="1"/>
  <c r="M32"/>
  <c r="N32" s="1"/>
  <c r="J32"/>
  <c r="K32" s="1"/>
  <c r="AP32" s="1"/>
  <c r="AP31"/>
  <c r="AN31"/>
  <c r="AL31"/>
  <c r="AJ31"/>
  <c r="AH31"/>
  <c r="AF31"/>
  <c r="AO31" s="1"/>
  <c r="AB31"/>
  <c r="AC31" s="1"/>
  <c r="AD31" s="1"/>
  <c r="Z31"/>
  <c r="Y31"/>
  <c r="W31"/>
  <c r="V31"/>
  <c r="S31"/>
  <c r="T31" s="1"/>
  <c r="P31"/>
  <c r="Q31" s="1"/>
  <c r="N31"/>
  <c r="M31"/>
  <c r="K31"/>
  <c r="J31"/>
  <c r="AN30"/>
  <c r="AL30"/>
  <c r="AJ30"/>
  <c r="AH30"/>
  <c r="AF30"/>
  <c r="AO30" s="1"/>
  <c r="AB30"/>
  <c r="AC30" s="1"/>
  <c r="AD30" s="1"/>
  <c r="Y30"/>
  <c r="Z30" s="1"/>
  <c r="W30"/>
  <c r="V30"/>
  <c r="T30"/>
  <c r="S30"/>
  <c r="P30"/>
  <c r="Q30" s="1"/>
  <c r="M30"/>
  <c r="N30" s="1"/>
  <c r="K30"/>
  <c r="AP30" s="1"/>
  <c r="J30"/>
  <c r="AN29"/>
  <c r="AL29"/>
  <c r="AO29" s="1"/>
  <c r="AJ29"/>
  <c r="AH29"/>
  <c r="AF29"/>
  <c r="AB29"/>
  <c r="AC29" s="1"/>
  <c r="Y29"/>
  <c r="Z29" s="1"/>
  <c r="V29"/>
  <c r="W29" s="1"/>
  <c r="T29"/>
  <c r="S29"/>
  <c r="P29"/>
  <c r="Q29" s="1"/>
  <c r="M29"/>
  <c r="N29" s="1"/>
  <c r="J29"/>
  <c r="K29" s="1"/>
  <c r="AP29" s="1"/>
  <c r="AN28"/>
  <c r="AL28"/>
  <c r="AJ28"/>
  <c r="AH28"/>
  <c r="AF28"/>
  <c r="AO28" s="1"/>
  <c r="AB28"/>
  <c r="AC28" s="1"/>
  <c r="AD28" s="1"/>
  <c r="AQ28" s="1"/>
  <c r="AR28" s="1"/>
  <c r="Z28"/>
  <c r="Y28"/>
  <c r="V28"/>
  <c r="W28" s="1"/>
  <c r="T28"/>
  <c r="S28"/>
  <c r="P28"/>
  <c r="Q28" s="1"/>
  <c r="N28"/>
  <c r="M28"/>
  <c r="J28"/>
  <c r="K28" s="1"/>
  <c r="AP28" s="1"/>
  <c r="AS28" s="1"/>
  <c r="AT28" s="1"/>
  <c r="AU28" s="1"/>
  <c r="AN27"/>
  <c r="AL27"/>
  <c r="AJ27"/>
  <c r="AH27"/>
  <c r="AF27"/>
  <c r="AO27" s="1"/>
  <c r="AB27"/>
  <c r="AC27" s="1"/>
  <c r="AD27" s="1"/>
  <c r="Z27"/>
  <c r="Y27"/>
  <c r="V27"/>
  <c r="W27" s="1"/>
  <c r="T27"/>
  <c r="S27"/>
  <c r="P27"/>
  <c r="Q27" s="1"/>
  <c r="N27"/>
  <c r="M27"/>
  <c r="J27"/>
  <c r="K27" s="1"/>
  <c r="AP27" s="1"/>
  <c r="AN26"/>
  <c r="AL26"/>
  <c r="AJ26"/>
  <c r="AH26"/>
  <c r="AF26"/>
  <c r="AO26" s="1"/>
  <c r="AB26"/>
  <c r="AC26" s="1"/>
  <c r="Y26"/>
  <c r="Z26" s="1"/>
  <c r="V26"/>
  <c r="W26" s="1"/>
  <c r="S26"/>
  <c r="T26" s="1"/>
  <c r="P26"/>
  <c r="Q26" s="1"/>
  <c r="M26"/>
  <c r="N26" s="1"/>
  <c r="J26"/>
  <c r="K26" s="1"/>
  <c r="AP26" s="1"/>
  <c r="AN25"/>
  <c r="AL25"/>
  <c r="AJ25"/>
  <c r="AH25"/>
  <c r="AO25" s="1"/>
  <c r="AF25"/>
  <c r="AC25"/>
  <c r="AD25" s="1"/>
  <c r="AB25"/>
  <c r="Z25"/>
  <c r="Y25"/>
  <c r="V25"/>
  <c r="W25" s="1"/>
  <c r="S25"/>
  <c r="T25" s="1"/>
  <c r="Q25"/>
  <c r="P25"/>
  <c r="N25"/>
  <c r="M25"/>
  <c r="J25"/>
  <c r="K25" s="1"/>
  <c r="AP25" s="1"/>
  <c r="AN24"/>
  <c r="AL24"/>
  <c r="AJ24"/>
  <c r="AH24"/>
  <c r="AO24" s="1"/>
  <c r="AF24"/>
  <c r="AB24"/>
  <c r="AC24" s="1"/>
  <c r="Y24"/>
  <c r="Z24" s="1"/>
  <c r="V24"/>
  <c r="W24" s="1"/>
  <c r="S24"/>
  <c r="T24" s="1"/>
  <c r="P24"/>
  <c r="Q24" s="1"/>
  <c r="M24"/>
  <c r="N24" s="1"/>
  <c r="J24"/>
  <c r="K24" s="1"/>
  <c r="AP24" s="1"/>
  <c r="AN23"/>
  <c r="AL23"/>
  <c r="AJ23"/>
  <c r="AO23" s="1"/>
  <c r="AH23"/>
  <c r="AF23"/>
  <c r="AB23"/>
  <c r="AC23" s="1"/>
  <c r="Y23"/>
  <c r="Z23" s="1"/>
  <c r="V23"/>
  <c r="W23" s="1"/>
  <c r="S23"/>
  <c r="T23" s="1"/>
  <c r="P23"/>
  <c r="Q23" s="1"/>
  <c r="M23"/>
  <c r="N23" s="1"/>
  <c r="J23"/>
  <c r="K23" s="1"/>
  <c r="AP23" s="1"/>
  <c r="AN22"/>
  <c r="AL22"/>
  <c r="AJ22"/>
  <c r="AH22"/>
  <c r="AF22"/>
  <c r="AO22" s="1"/>
  <c r="AB22"/>
  <c r="AC22" s="1"/>
  <c r="AD22" s="1"/>
  <c r="AQ22" s="1"/>
  <c r="AR22" s="1"/>
  <c r="Z22"/>
  <c r="Y22"/>
  <c r="V22"/>
  <c r="W22" s="1"/>
  <c r="T22"/>
  <c r="S22"/>
  <c r="P22"/>
  <c r="Q22" s="1"/>
  <c r="N22"/>
  <c r="M22"/>
  <c r="J22"/>
  <c r="K22" s="1"/>
  <c r="AP22" s="1"/>
  <c r="AN21"/>
  <c r="AL21"/>
  <c r="AJ21"/>
  <c r="AH21"/>
  <c r="AF21"/>
  <c r="AO21" s="1"/>
  <c r="AB21"/>
  <c r="AC21" s="1"/>
  <c r="Y21"/>
  <c r="Z21" s="1"/>
  <c r="V21"/>
  <c r="W21" s="1"/>
  <c r="S21"/>
  <c r="T21" s="1"/>
  <c r="P21"/>
  <c r="Q21" s="1"/>
  <c r="N21"/>
  <c r="M21"/>
  <c r="J21"/>
  <c r="K21" s="1"/>
  <c r="AP21" s="1"/>
  <c r="AN20"/>
  <c r="AL20"/>
  <c r="AJ20"/>
  <c r="AH20"/>
  <c r="AF20"/>
  <c r="AO20" s="1"/>
  <c r="AC20"/>
  <c r="AB20"/>
  <c r="Y20"/>
  <c r="Z20" s="1"/>
  <c r="V20"/>
  <c r="W20" s="1"/>
  <c r="S20"/>
  <c r="T20" s="1"/>
  <c r="P20"/>
  <c r="Q20" s="1"/>
  <c r="M20"/>
  <c r="N20" s="1"/>
  <c r="J20"/>
  <c r="K20" s="1"/>
  <c r="AP20" s="1"/>
  <c r="AN19"/>
  <c r="AL19"/>
  <c r="AJ19"/>
  <c r="AH19"/>
  <c r="AF19"/>
  <c r="AO19" s="1"/>
  <c r="AB19"/>
  <c r="AC19" s="1"/>
  <c r="AD19" s="1"/>
  <c r="AQ19" s="1"/>
  <c r="AR19" s="1"/>
  <c r="Z19"/>
  <c r="Y19"/>
  <c r="V19"/>
  <c r="W19" s="1"/>
  <c r="T19"/>
  <c r="S19"/>
  <c r="P19"/>
  <c r="Q19" s="1"/>
  <c r="N19"/>
  <c r="M19"/>
  <c r="J19"/>
  <c r="K19" s="1"/>
  <c r="AP19" s="1"/>
  <c r="AN18"/>
  <c r="AL18"/>
  <c r="AJ18"/>
  <c r="AH18"/>
  <c r="AF18"/>
  <c r="AO18" s="1"/>
  <c r="AB18"/>
  <c r="AC18" s="1"/>
  <c r="Y18"/>
  <c r="Z18" s="1"/>
  <c r="V18"/>
  <c r="W18" s="1"/>
  <c r="S18"/>
  <c r="T18" s="1"/>
  <c r="P18"/>
  <c r="Q18" s="1"/>
  <c r="M18"/>
  <c r="N18" s="1"/>
  <c r="J18"/>
  <c r="K18" s="1"/>
  <c r="AP18" s="1"/>
  <c r="AN17"/>
  <c r="AL17"/>
  <c r="AJ17"/>
  <c r="AH17"/>
  <c r="AF17"/>
  <c r="AO17" s="1"/>
  <c r="AB17"/>
  <c r="AC17" s="1"/>
  <c r="Y17"/>
  <c r="Z17" s="1"/>
  <c r="V17"/>
  <c r="W17" s="1"/>
  <c r="S17"/>
  <c r="T17" s="1"/>
  <c r="Q17"/>
  <c r="P17"/>
  <c r="M17"/>
  <c r="N17" s="1"/>
  <c r="J17"/>
  <c r="K17" s="1"/>
  <c r="AP17" s="1"/>
  <c r="AN16"/>
  <c r="AL16"/>
  <c r="AJ16"/>
  <c r="AH16"/>
  <c r="AF16"/>
  <c r="AO16" s="1"/>
  <c r="AC16"/>
  <c r="AD16" s="1"/>
  <c r="AQ16" s="1"/>
  <c r="AR16" s="1"/>
  <c r="AB16"/>
  <c r="Y16"/>
  <c r="Z16" s="1"/>
  <c r="W16"/>
  <c r="V16"/>
  <c r="T16"/>
  <c r="S16"/>
  <c r="Q16"/>
  <c r="P16"/>
  <c r="M16"/>
  <c r="N16" s="1"/>
  <c r="K16"/>
  <c r="AP16" s="1"/>
  <c r="J16"/>
  <c r="AO15"/>
  <c r="AN15"/>
  <c r="AL15"/>
  <c r="AJ15"/>
  <c r="AH15"/>
  <c r="AF15"/>
  <c r="AB15"/>
  <c r="AC15" s="1"/>
  <c r="Y15"/>
  <c r="Z15" s="1"/>
  <c r="V15"/>
  <c r="W15" s="1"/>
  <c r="S15"/>
  <c r="T15" s="1"/>
  <c r="P15"/>
  <c r="Q15" s="1"/>
  <c r="M15"/>
  <c r="N15" s="1"/>
  <c r="J15"/>
  <c r="K15" s="1"/>
  <c r="AP15" s="1"/>
  <c r="AN14"/>
  <c r="AL14"/>
  <c r="AJ14"/>
  <c r="AH14"/>
  <c r="AF14"/>
  <c r="AO14" s="1"/>
  <c r="AB14"/>
  <c r="AC14" s="1"/>
  <c r="Y14"/>
  <c r="Z14" s="1"/>
  <c r="V14"/>
  <c r="W14" s="1"/>
  <c r="S14"/>
  <c r="T14" s="1"/>
  <c r="P14"/>
  <c r="Q14" s="1"/>
  <c r="M14"/>
  <c r="N14" s="1"/>
  <c r="J14"/>
  <c r="K14" s="1"/>
  <c r="AP14" s="1"/>
  <c r="K8" i="1"/>
  <c r="L8"/>
  <c r="AQ8" s="1"/>
  <c r="N8"/>
  <c r="O8" s="1"/>
  <c r="Q8"/>
  <c r="R8" s="1"/>
  <c r="T8"/>
  <c r="U8" s="1"/>
  <c r="W8"/>
  <c r="X8" s="1"/>
  <c r="Z8"/>
  <c r="AA8" s="1"/>
  <c r="AC8"/>
  <c r="AD8" s="1"/>
  <c r="AE8" s="1"/>
  <c r="AR8" s="1"/>
  <c r="AS8" s="1"/>
  <c r="AG8"/>
  <c r="AI8"/>
  <c r="AK8"/>
  <c r="AM8"/>
  <c r="AO8"/>
  <c r="AP8"/>
  <c r="AO25"/>
  <c r="AM25"/>
  <c r="AK25"/>
  <c r="AI25"/>
  <c r="AG25"/>
  <c r="AC25"/>
  <c r="AD25" s="1"/>
  <c r="AE25" s="1"/>
  <c r="Z25"/>
  <c r="AA25" s="1"/>
  <c r="W25"/>
  <c r="X25" s="1"/>
  <c r="T25"/>
  <c r="U25" s="1"/>
  <c r="Q25"/>
  <c r="R25" s="1"/>
  <c r="N25"/>
  <c r="O25" s="1"/>
  <c r="K25"/>
  <c r="L25" s="1"/>
  <c r="AQ25" s="1"/>
  <c r="AO24"/>
  <c r="AM24"/>
  <c r="AK24"/>
  <c r="AI24"/>
  <c r="AG24"/>
  <c r="AC24"/>
  <c r="AD24" s="1"/>
  <c r="Z24"/>
  <c r="AA24" s="1"/>
  <c r="W24"/>
  <c r="X24" s="1"/>
  <c r="T24"/>
  <c r="U24" s="1"/>
  <c r="Q24"/>
  <c r="R24" s="1"/>
  <c r="N24"/>
  <c r="O24" s="1"/>
  <c r="K24"/>
  <c r="L24" s="1"/>
  <c r="AQ24" s="1"/>
  <c r="AO23"/>
  <c r="AM23"/>
  <c r="AK23"/>
  <c r="AI23"/>
  <c r="AG23"/>
  <c r="AC23"/>
  <c r="AD23" s="1"/>
  <c r="AE23" s="1"/>
  <c r="Z23"/>
  <c r="AA23" s="1"/>
  <c r="W23"/>
  <c r="X23" s="1"/>
  <c r="T23"/>
  <c r="U23" s="1"/>
  <c r="Q23"/>
  <c r="R23" s="1"/>
  <c r="N23"/>
  <c r="O23" s="1"/>
  <c r="K23"/>
  <c r="L23" s="1"/>
  <c r="AQ23" s="1"/>
  <c r="AO22"/>
  <c r="AM22"/>
  <c r="AK22"/>
  <c r="AI22"/>
  <c r="AG22"/>
  <c r="AC22"/>
  <c r="AD22" s="1"/>
  <c r="AE22" s="1"/>
  <c r="Z22"/>
  <c r="AA22" s="1"/>
  <c r="W22"/>
  <c r="X22" s="1"/>
  <c r="T22"/>
  <c r="U22" s="1"/>
  <c r="Q22"/>
  <c r="R22" s="1"/>
  <c r="N22"/>
  <c r="O22" s="1"/>
  <c r="K22"/>
  <c r="L22" s="1"/>
  <c r="AQ22" s="1"/>
  <c r="AO21"/>
  <c r="AM21"/>
  <c r="AK21"/>
  <c r="AI21"/>
  <c r="AG21"/>
  <c r="AC21"/>
  <c r="AD21" s="1"/>
  <c r="Z21"/>
  <c r="AA21" s="1"/>
  <c r="W21"/>
  <c r="X21" s="1"/>
  <c r="T21"/>
  <c r="U21" s="1"/>
  <c r="Q21"/>
  <c r="R21" s="1"/>
  <c r="N21"/>
  <c r="O21" s="1"/>
  <c r="K21"/>
  <c r="L21" s="1"/>
  <c r="AQ21" s="1"/>
  <c r="AO20"/>
  <c r="AM20"/>
  <c r="AK20"/>
  <c r="AI20"/>
  <c r="AG20"/>
  <c r="AC20"/>
  <c r="AD20" s="1"/>
  <c r="AE20" s="1"/>
  <c r="Z20"/>
  <c r="AA20" s="1"/>
  <c r="W20"/>
  <c r="X20" s="1"/>
  <c r="T20"/>
  <c r="U20" s="1"/>
  <c r="Q20"/>
  <c r="R20" s="1"/>
  <c r="N20"/>
  <c r="O20" s="1"/>
  <c r="K20"/>
  <c r="L20" s="1"/>
  <c r="AQ20" s="1"/>
  <c r="AO19"/>
  <c r="AM19"/>
  <c r="AK19"/>
  <c r="AI19"/>
  <c r="AG19"/>
  <c r="AC19"/>
  <c r="AD19" s="1"/>
  <c r="AE19" s="1"/>
  <c r="Z19"/>
  <c r="AA19" s="1"/>
  <c r="W19"/>
  <c r="X19" s="1"/>
  <c r="T19"/>
  <c r="U19" s="1"/>
  <c r="Q19"/>
  <c r="R19" s="1"/>
  <c r="N19"/>
  <c r="O19" s="1"/>
  <c r="K19"/>
  <c r="L19" s="1"/>
  <c r="AQ19" s="1"/>
  <c r="AO18"/>
  <c r="AM18"/>
  <c r="AK18"/>
  <c r="AI18"/>
  <c r="AG18"/>
  <c r="AC18"/>
  <c r="AD18" s="1"/>
  <c r="Z18"/>
  <c r="AA18" s="1"/>
  <c r="W18"/>
  <c r="X18" s="1"/>
  <c r="T18"/>
  <c r="U18" s="1"/>
  <c r="Q18"/>
  <c r="R18" s="1"/>
  <c r="N18"/>
  <c r="O18" s="1"/>
  <c r="K18"/>
  <c r="L18" s="1"/>
  <c r="AQ18" s="1"/>
  <c r="AO17"/>
  <c r="AM17"/>
  <c r="AK17"/>
  <c r="AI17"/>
  <c r="AG17"/>
  <c r="AC17"/>
  <c r="AD17" s="1"/>
  <c r="AE17" s="1"/>
  <c r="Z17"/>
  <c r="AA17" s="1"/>
  <c r="W17"/>
  <c r="X17" s="1"/>
  <c r="T17"/>
  <c r="U17" s="1"/>
  <c r="Q17"/>
  <c r="R17" s="1"/>
  <c r="N17"/>
  <c r="O17" s="1"/>
  <c r="K17"/>
  <c r="L17" s="1"/>
  <c r="AQ17" s="1"/>
  <c r="K11"/>
  <c r="L11" s="1"/>
  <c r="AQ11" s="1"/>
  <c r="N11"/>
  <c r="O11" s="1"/>
  <c r="Q11"/>
  <c r="R11" s="1"/>
  <c r="T11"/>
  <c r="U11" s="1"/>
  <c r="W11"/>
  <c r="X11" s="1"/>
  <c r="Z11"/>
  <c r="AA11" s="1"/>
  <c r="AC11"/>
  <c r="AD11" s="1"/>
  <c r="AE11" s="1"/>
  <c r="AG11"/>
  <c r="AI11"/>
  <c r="AK11"/>
  <c r="AM11"/>
  <c r="AO11"/>
  <c r="AM11" i="8"/>
  <c r="AM10"/>
  <c r="AM9"/>
  <c r="AM8"/>
  <c r="AK11"/>
  <c r="AK10"/>
  <c r="AK9"/>
  <c r="AK8"/>
  <c r="AI11"/>
  <c r="AI10"/>
  <c r="AI9"/>
  <c r="AI8"/>
  <c r="AG11"/>
  <c r="AG10"/>
  <c r="AG9"/>
  <c r="AG8"/>
  <c r="AE11"/>
  <c r="AN11"/>
  <c r="AE10"/>
  <c r="AN10"/>
  <c r="AE9"/>
  <c r="AN9"/>
  <c r="AE8"/>
  <c r="AN8"/>
  <c r="AN19" i="7"/>
  <c r="AN18"/>
  <c r="AN17"/>
  <c r="AN16"/>
  <c r="AN15"/>
  <c r="AN14"/>
  <c r="AN13"/>
  <c r="AN12"/>
  <c r="AN11"/>
  <c r="AN10"/>
  <c r="AN9"/>
  <c r="AN8"/>
  <c r="AL19"/>
  <c r="AL18"/>
  <c r="AL17"/>
  <c r="AL16"/>
  <c r="AL15"/>
  <c r="AL14"/>
  <c r="AL13"/>
  <c r="AL12"/>
  <c r="AL11"/>
  <c r="AL10"/>
  <c r="AL9"/>
  <c r="AL8"/>
  <c r="AJ19"/>
  <c r="AJ18"/>
  <c r="AJ17"/>
  <c r="AJ16"/>
  <c r="AJ15"/>
  <c r="AJ14"/>
  <c r="AJ13"/>
  <c r="AJ12"/>
  <c r="AJ11"/>
  <c r="AJ10"/>
  <c r="AJ9"/>
  <c r="AJ8"/>
  <c r="AH19"/>
  <c r="AH18"/>
  <c r="AO18"/>
  <c r="AH17"/>
  <c r="AH16"/>
  <c r="AH15"/>
  <c r="AH14"/>
  <c r="AO14"/>
  <c r="AH13"/>
  <c r="AH12"/>
  <c r="AH11"/>
  <c r="AH10"/>
  <c r="AH9"/>
  <c r="AH8"/>
  <c r="AF19"/>
  <c r="AO19"/>
  <c r="AF18"/>
  <c r="AF17"/>
  <c r="AO17"/>
  <c r="AF16"/>
  <c r="AO16"/>
  <c r="AF15"/>
  <c r="AO15"/>
  <c r="AF14"/>
  <c r="AF13"/>
  <c r="AO13"/>
  <c r="AF12"/>
  <c r="AO12"/>
  <c r="AF11"/>
  <c r="AO11"/>
  <c r="AF10"/>
  <c r="AO10"/>
  <c r="AF9"/>
  <c r="AO9"/>
  <c r="AF8"/>
  <c r="AO8"/>
  <c r="AN19" i="6"/>
  <c r="AN18"/>
  <c r="AN17"/>
  <c r="AN16"/>
  <c r="AN15"/>
  <c r="AN14"/>
  <c r="AN13"/>
  <c r="AN12"/>
  <c r="AN11"/>
  <c r="AN10"/>
  <c r="AN9"/>
  <c r="AN8"/>
  <c r="AL19"/>
  <c r="AL18"/>
  <c r="AL17"/>
  <c r="AL16"/>
  <c r="AL15"/>
  <c r="AL14"/>
  <c r="AL13"/>
  <c r="AL12"/>
  <c r="AL11"/>
  <c r="AL10"/>
  <c r="AL9"/>
  <c r="AL8"/>
  <c r="AJ19"/>
  <c r="AJ18"/>
  <c r="AJ17"/>
  <c r="AJ16"/>
  <c r="AJ15"/>
  <c r="AJ14"/>
  <c r="AJ13"/>
  <c r="AJ12"/>
  <c r="AJ11"/>
  <c r="AJ10"/>
  <c r="AJ9"/>
  <c r="AJ8"/>
  <c r="AH19"/>
  <c r="AH18"/>
  <c r="AH17"/>
  <c r="AH16"/>
  <c r="AH15"/>
  <c r="AH14"/>
  <c r="AH13"/>
  <c r="AH12"/>
  <c r="AH11"/>
  <c r="AH10"/>
  <c r="AH9"/>
  <c r="AH8"/>
  <c r="AF19"/>
  <c r="AF18"/>
  <c r="AO18"/>
  <c r="AF17"/>
  <c r="AO17"/>
  <c r="AF16"/>
  <c r="AO16"/>
  <c r="AF15"/>
  <c r="AF14"/>
  <c r="AO14"/>
  <c r="AF13"/>
  <c r="AO13"/>
  <c r="AF12"/>
  <c r="AO12"/>
  <c r="AF11"/>
  <c r="AF10"/>
  <c r="AO10"/>
  <c r="AF9"/>
  <c r="AO9"/>
  <c r="AF8"/>
  <c r="AO8"/>
  <c r="AO19" i="5"/>
  <c r="AO18"/>
  <c r="AO17"/>
  <c r="AO16"/>
  <c r="AO15"/>
  <c r="AO14"/>
  <c r="AO13"/>
  <c r="AO12"/>
  <c r="AO11"/>
  <c r="AO10"/>
  <c r="AO9"/>
  <c r="AO8"/>
  <c r="AM19"/>
  <c r="AM18"/>
  <c r="AM17"/>
  <c r="AM16"/>
  <c r="AM15"/>
  <c r="AM14"/>
  <c r="AM13"/>
  <c r="AM12"/>
  <c r="AM11"/>
  <c r="AM10"/>
  <c r="AM9"/>
  <c r="AM8"/>
  <c r="AK19"/>
  <c r="AK18"/>
  <c r="AK17"/>
  <c r="AK16"/>
  <c r="AK15"/>
  <c r="AK14"/>
  <c r="AK13"/>
  <c r="AK12"/>
  <c r="AK11"/>
  <c r="AK10"/>
  <c r="AK9"/>
  <c r="AK8"/>
  <c r="AI19"/>
  <c r="AI18"/>
  <c r="AI17"/>
  <c r="AI16"/>
  <c r="AI15"/>
  <c r="AI14"/>
  <c r="AI13"/>
  <c r="AI12"/>
  <c r="AI11"/>
  <c r="AI10"/>
  <c r="AI9"/>
  <c r="AI8"/>
  <c r="AG19"/>
  <c r="AP19"/>
  <c r="AG18"/>
  <c r="AP18"/>
  <c r="AG17"/>
  <c r="AP17"/>
  <c r="AG16"/>
  <c r="AP16"/>
  <c r="AG15"/>
  <c r="AP15"/>
  <c r="AG14"/>
  <c r="AP14"/>
  <c r="AG13"/>
  <c r="AP13"/>
  <c r="AG12"/>
  <c r="AP12"/>
  <c r="AG11"/>
  <c r="AP11"/>
  <c r="AG10"/>
  <c r="AP10"/>
  <c r="AG9"/>
  <c r="AP9"/>
  <c r="AG8"/>
  <c r="AP8"/>
  <c r="AG9" i="1"/>
  <c r="AG10"/>
  <c r="AG12"/>
  <c r="AG13"/>
  <c r="AG14"/>
  <c r="AG15"/>
  <c r="AG16"/>
  <c r="AI9"/>
  <c r="AI10"/>
  <c r="AI12"/>
  <c r="AI13"/>
  <c r="AI14"/>
  <c r="AI15"/>
  <c r="AI16"/>
  <c r="AK9"/>
  <c r="AK10"/>
  <c r="AK12"/>
  <c r="AK13"/>
  <c r="AK14"/>
  <c r="AK15"/>
  <c r="AK16"/>
  <c r="AM9"/>
  <c r="AM10"/>
  <c r="AM12"/>
  <c r="AM13"/>
  <c r="AM14"/>
  <c r="AM15"/>
  <c r="AM16"/>
  <c r="AO9"/>
  <c r="AO10"/>
  <c r="AO12"/>
  <c r="AO13"/>
  <c r="AO14"/>
  <c r="AO15"/>
  <c r="AO16"/>
  <c r="Z18" i="7"/>
  <c r="W19"/>
  <c r="T12"/>
  <c r="T14"/>
  <c r="T16"/>
  <c r="Q9"/>
  <c r="N14"/>
  <c r="N18"/>
  <c r="AC19" i="6"/>
  <c r="Z14"/>
  <c r="T16"/>
  <c r="Q13"/>
  <c r="N10"/>
  <c r="N18"/>
  <c r="AD9" i="5"/>
  <c r="AA14"/>
  <c r="X19"/>
  <c r="O18"/>
  <c r="AA11" i="8"/>
  <c r="AB11"/>
  <c r="X11"/>
  <c r="Y11"/>
  <c r="U11"/>
  <c r="V11"/>
  <c r="R11"/>
  <c r="S11"/>
  <c r="O11"/>
  <c r="P11"/>
  <c r="L11"/>
  <c r="M11"/>
  <c r="I11"/>
  <c r="J11"/>
  <c r="AO11"/>
  <c r="AA10"/>
  <c r="AB10"/>
  <c r="X10"/>
  <c r="Y10"/>
  <c r="U10"/>
  <c r="V10"/>
  <c r="R10"/>
  <c r="S10"/>
  <c r="O10"/>
  <c r="P10"/>
  <c r="L10"/>
  <c r="M10"/>
  <c r="I10"/>
  <c r="J10"/>
  <c r="AO10"/>
  <c r="AA9"/>
  <c r="AB9"/>
  <c r="X9"/>
  <c r="Y9"/>
  <c r="U9"/>
  <c r="V9"/>
  <c r="R9"/>
  <c r="S9"/>
  <c r="O9"/>
  <c r="P9"/>
  <c r="L9"/>
  <c r="M9"/>
  <c r="I9"/>
  <c r="J9"/>
  <c r="AO9"/>
  <c r="AA8"/>
  <c r="AB8"/>
  <c r="X8"/>
  <c r="Y8"/>
  <c r="U8"/>
  <c r="V8"/>
  <c r="R8"/>
  <c r="S8"/>
  <c r="O8"/>
  <c r="P8"/>
  <c r="L8"/>
  <c r="M8"/>
  <c r="I8"/>
  <c r="J8"/>
  <c r="AO8"/>
  <c r="AB19" i="7"/>
  <c r="AC19"/>
  <c r="Y19"/>
  <c r="Z19"/>
  <c r="V19"/>
  <c r="S19"/>
  <c r="T19"/>
  <c r="P19"/>
  <c r="Q19"/>
  <c r="M19"/>
  <c r="N19"/>
  <c r="J19"/>
  <c r="K19"/>
  <c r="AP19"/>
  <c r="AB18"/>
  <c r="AC18"/>
  <c r="Y18"/>
  <c r="V18"/>
  <c r="W18"/>
  <c r="S18"/>
  <c r="T18"/>
  <c r="P18"/>
  <c r="Q18"/>
  <c r="M18"/>
  <c r="J18"/>
  <c r="K18"/>
  <c r="AP18"/>
  <c r="AB17"/>
  <c r="AC17"/>
  <c r="Y17"/>
  <c r="Z17"/>
  <c r="V17"/>
  <c r="W17"/>
  <c r="S17"/>
  <c r="T17"/>
  <c r="P17"/>
  <c r="Q17"/>
  <c r="M17"/>
  <c r="N17"/>
  <c r="J17"/>
  <c r="K17"/>
  <c r="AP17"/>
  <c r="AB16"/>
  <c r="AC16"/>
  <c r="Y16"/>
  <c r="Z16"/>
  <c r="V16"/>
  <c r="W16"/>
  <c r="S16"/>
  <c r="P16"/>
  <c r="Q16"/>
  <c r="M16"/>
  <c r="N16"/>
  <c r="J16"/>
  <c r="K16"/>
  <c r="AP16"/>
  <c r="AB15"/>
  <c r="AC15"/>
  <c r="Y15"/>
  <c r="Z15"/>
  <c r="V15"/>
  <c r="W15"/>
  <c r="S15"/>
  <c r="T15"/>
  <c r="P15"/>
  <c r="Q15"/>
  <c r="M15"/>
  <c r="N15"/>
  <c r="K15"/>
  <c r="AP15"/>
  <c r="J15"/>
  <c r="AB14"/>
  <c r="AC14"/>
  <c r="Y14"/>
  <c r="Z14"/>
  <c r="V14"/>
  <c r="W14"/>
  <c r="S14"/>
  <c r="P14"/>
  <c r="Q14"/>
  <c r="M14"/>
  <c r="J14"/>
  <c r="K14"/>
  <c r="AP14"/>
  <c r="AB13"/>
  <c r="AC13"/>
  <c r="Y13"/>
  <c r="Z13"/>
  <c r="V13"/>
  <c r="W13"/>
  <c r="S13"/>
  <c r="T13"/>
  <c r="P13"/>
  <c r="Q13"/>
  <c r="M13"/>
  <c r="N13"/>
  <c r="J13"/>
  <c r="K13"/>
  <c r="AP13"/>
  <c r="AB12"/>
  <c r="AC12"/>
  <c r="Y12"/>
  <c r="Z12"/>
  <c r="V12"/>
  <c r="W12"/>
  <c r="S12"/>
  <c r="P12"/>
  <c r="Q12"/>
  <c r="M12"/>
  <c r="N12"/>
  <c r="J12"/>
  <c r="K12"/>
  <c r="AP12"/>
  <c r="AB11"/>
  <c r="AC11"/>
  <c r="Y11"/>
  <c r="Z11"/>
  <c r="V11"/>
  <c r="W11"/>
  <c r="S11"/>
  <c r="T11"/>
  <c r="P11"/>
  <c r="Q11"/>
  <c r="M11"/>
  <c r="N11"/>
  <c r="J11"/>
  <c r="K11"/>
  <c r="AP11"/>
  <c r="AB10"/>
  <c r="AC10"/>
  <c r="Y10"/>
  <c r="Z10"/>
  <c r="V10"/>
  <c r="W10"/>
  <c r="S10"/>
  <c r="T10"/>
  <c r="P10"/>
  <c r="Q10"/>
  <c r="M10"/>
  <c r="N10"/>
  <c r="J10"/>
  <c r="K10"/>
  <c r="AP10"/>
  <c r="AB9"/>
  <c r="AC9"/>
  <c r="Y9"/>
  <c r="Z9"/>
  <c r="V9"/>
  <c r="W9"/>
  <c r="S9"/>
  <c r="T9"/>
  <c r="P9"/>
  <c r="M9"/>
  <c r="N9"/>
  <c r="J9"/>
  <c r="K9"/>
  <c r="AP9"/>
  <c r="AB8"/>
  <c r="AC8"/>
  <c r="Y8"/>
  <c r="Z8"/>
  <c r="V8"/>
  <c r="W8"/>
  <c r="S8"/>
  <c r="T8"/>
  <c r="P8"/>
  <c r="Q8"/>
  <c r="M8"/>
  <c r="N8"/>
  <c r="J8"/>
  <c r="K8"/>
  <c r="AP8"/>
  <c r="AB19" i="6"/>
  <c r="Y19"/>
  <c r="Z19"/>
  <c r="V19"/>
  <c r="W19"/>
  <c r="S19"/>
  <c r="T19"/>
  <c r="P19"/>
  <c r="Q19"/>
  <c r="M19"/>
  <c r="N19"/>
  <c r="J19"/>
  <c r="K19"/>
  <c r="AP19"/>
  <c r="AB18"/>
  <c r="AC18"/>
  <c r="Y18"/>
  <c r="Z18"/>
  <c r="V18"/>
  <c r="W18"/>
  <c r="S18"/>
  <c r="T18"/>
  <c r="P18"/>
  <c r="Q18"/>
  <c r="M18"/>
  <c r="J18"/>
  <c r="K18"/>
  <c r="AP18"/>
  <c r="AB17"/>
  <c r="AC17"/>
  <c r="Y17"/>
  <c r="Z17"/>
  <c r="V17"/>
  <c r="W17"/>
  <c r="S17"/>
  <c r="T17"/>
  <c r="P17"/>
  <c r="Q17"/>
  <c r="M17"/>
  <c r="N17"/>
  <c r="J17"/>
  <c r="K17"/>
  <c r="AP17"/>
  <c r="AB16"/>
  <c r="AC16"/>
  <c r="Y16"/>
  <c r="Z16"/>
  <c r="V16"/>
  <c r="W16"/>
  <c r="S16"/>
  <c r="P16"/>
  <c r="Q16"/>
  <c r="M16"/>
  <c r="N16"/>
  <c r="J16"/>
  <c r="K16"/>
  <c r="AP16"/>
  <c r="AB15"/>
  <c r="AC15"/>
  <c r="Y15"/>
  <c r="Z15"/>
  <c r="V15"/>
  <c r="W15"/>
  <c r="S15"/>
  <c r="T15"/>
  <c r="P15"/>
  <c r="Q15"/>
  <c r="M15"/>
  <c r="N15"/>
  <c r="J15"/>
  <c r="K15"/>
  <c r="AP15"/>
  <c r="AB14"/>
  <c r="AC14"/>
  <c r="Y14"/>
  <c r="V14"/>
  <c r="W14"/>
  <c r="S14"/>
  <c r="T14"/>
  <c r="P14"/>
  <c r="Q14"/>
  <c r="M14"/>
  <c r="N14"/>
  <c r="J14"/>
  <c r="K14"/>
  <c r="AP14"/>
  <c r="AB13"/>
  <c r="AC13"/>
  <c r="AD13"/>
  <c r="AQ13"/>
  <c r="AR13"/>
  <c r="Y13"/>
  <c r="Z13"/>
  <c r="V13"/>
  <c r="W13"/>
  <c r="S13"/>
  <c r="T13"/>
  <c r="P13"/>
  <c r="M13"/>
  <c r="N13"/>
  <c r="J13"/>
  <c r="K13"/>
  <c r="AP13"/>
  <c r="AS13"/>
  <c r="AT13"/>
  <c r="AU13"/>
  <c r="AB12"/>
  <c r="AC12"/>
  <c r="Y12"/>
  <c r="Z12"/>
  <c r="V12"/>
  <c r="W12"/>
  <c r="S12"/>
  <c r="T12"/>
  <c r="P12"/>
  <c r="Q12"/>
  <c r="M12"/>
  <c r="N12"/>
  <c r="J12"/>
  <c r="K12"/>
  <c r="AP12"/>
  <c r="AB11"/>
  <c r="AC11"/>
  <c r="Y11"/>
  <c r="Z11"/>
  <c r="V11"/>
  <c r="W11"/>
  <c r="S11"/>
  <c r="T11"/>
  <c r="P11"/>
  <c r="Q11"/>
  <c r="M11"/>
  <c r="N11"/>
  <c r="J11"/>
  <c r="K11"/>
  <c r="AP11"/>
  <c r="AB10"/>
  <c r="AC10"/>
  <c r="Y10"/>
  <c r="Z10"/>
  <c r="V10"/>
  <c r="W10"/>
  <c r="S10"/>
  <c r="T10"/>
  <c r="P10"/>
  <c r="Q10"/>
  <c r="M10"/>
  <c r="J10"/>
  <c r="K10"/>
  <c r="AP10"/>
  <c r="AB9"/>
  <c r="AC9"/>
  <c r="Y9"/>
  <c r="Z9"/>
  <c r="V9"/>
  <c r="W9"/>
  <c r="S9"/>
  <c r="T9"/>
  <c r="P9"/>
  <c r="Q9"/>
  <c r="M9"/>
  <c r="N9"/>
  <c r="J9"/>
  <c r="K9"/>
  <c r="AP9"/>
  <c r="AB8"/>
  <c r="AC8"/>
  <c r="Y8"/>
  <c r="Z8"/>
  <c r="V8"/>
  <c r="W8"/>
  <c r="S8"/>
  <c r="T8"/>
  <c r="P8"/>
  <c r="Q8"/>
  <c r="M8"/>
  <c r="N8"/>
  <c r="J8"/>
  <c r="K8"/>
  <c r="AP8"/>
  <c r="AC19" i="5"/>
  <c r="AD19"/>
  <c r="Z19"/>
  <c r="AA19"/>
  <c r="W19"/>
  <c r="T19"/>
  <c r="U19"/>
  <c r="Q19"/>
  <c r="R19"/>
  <c r="N19"/>
  <c r="O19"/>
  <c r="K19"/>
  <c r="L19"/>
  <c r="AQ19"/>
  <c r="AC18"/>
  <c r="AD18"/>
  <c r="AE18"/>
  <c r="AR18"/>
  <c r="AS18"/>
  <c r="Z18"/>
  <c r="AA18"/>
  <c r="W18"/>
  <c r="X18"/>
  <c r="T18"/>
  <c r="U18"/>
  <c r="Q18"/>
  <c r="R18"/>
  <c r="N18"/>
  <c r="K18"/>
  <c r="L18"/>
  <c r="AQ18"/>
  <c r="AC17"/>
  <c r="AD17"/>
  <c r="Z17"/>
  <c r="AA17"/>
  <c r="W17"/>
  <c r="X17"/>
  <c r="T17"/>
  <c r="U17"/>
  <c r="Q17"/>
  <c r="R17"/>
  <c r="N17"/>
  <c r="O17"/>
  <c r="K17"/>
  <c r="L17"/>
  <c r="AQ17"/>
  <c r="AC16"/>
  <c r="AD16"/>
  <c r="Z16"/>
  <c r="AA16"/>
  <c r="W16"/>
  <c r="X16"/>
  <c r="T16"/>
  <c r="U16"/>
  <c r="Q16"/>
  <c r="R16"/>
  <c r="N16"/>
  <c r="O16"/>
  <c r="K16"/>
  <c r="L16"/>
  <c r="AQ16"/>
  <c r="AC15"/>
  <c r="AD15"/>
  <c r="Z15"/>
  <c r="AA15"/>
  <c r="W15"/>
  <c r="X15"/>
  <c r="T15"/>
  <c r="U15"/>
  <c r="Q15"/>
  <c r="R15"/>
  <c r="N15"/>
  <c r="O15"/>
  <c r="K15"/>
  <c r="L15"/>
  <c r="AQ15"/>
  <c r="AC14"/>
  <c r="AD14"/>
  <c r="Z14"/>
  <c r="W14"/>
  <c r="X14"/>
  <c r="T14"/>
  <c r="U14"/>
  <c r="Q14"/>
  <c r="R14"/>
  <c r="N14"/>
  <c r="O14"/>
  <c r="K14"/>
  <c r="L14"/>
  <c r="AQ14"/>
  <c r="AC13"/>
  <c r="AD13"/>
  <c r="Z13"/>
  <c r="AA13"/>
  <c r="W13"/>
  <c r="X13"/>
  <c r="T13"/>
  <c r="U13"/>
  <c r="Q13"/>
  <c r="R13"/>
  <c r="N13"/>
  <c r="O13"/>
  <c r="K13"/>
  <c r="L13"/>
  <c r="AQ13"/>
  <c r="AC12"/>
  <c r="AD12"/>
  <c r="Z12"/>
  <c r="AA12"/>
  <c r="W12"/>
  <c r="X12"/>
  <c r="T12"/>
  <c r="U12"/>
  <c r="Q12"/>
  <c r="R12"/>
  <c r="N12"/>
  <c r="O12"/>
  <c r="K12"/>
  <c r="L12"/>
  <c r="AQ12"/>
  <c r="AC11"/>
  <c r="AD11"/>
  <c r="Z11"/>
  <c r="AA11"/>
  <c r="W11"/>
  <c r="X11"/>
  <c r="T11"/>
  <c r="U11"/>
  <c r="Q11"/>
  <c r="R11"/>
  <c r="N11"/>
  <c r="O11"/>
  <c r="K11"/>
  <c r="L11"/>
  <c r="AQ11"/>
  <c r="AC10"/>
  <c r="AD10"/>
  <c r="AE10"/>
  <c r="AR10"/>
  <c r="AS10"/>
  <c r="Z10"/>
  <c r="AA10"/>
  <c r="W10"/>
  <c r="X10"/>
  <c r="T10"/>
  <c r="U10"/>
  <c r="Q10"/>
  <c r="R10"/>
  <c r="N10"/>
  <c r="O10"/>
  <c r="K10"/>
  <c r="L10"/>
  <c r="AQ10"/>
  <c r="AC9"/>
  <c r="Z9"/>
  <c r="AA9"/>
  <c r="W9"/>
  <c r="X9"/>
  <c r="T9"/>
  <c r="U9"/>
  <c r="Q9"/>
  <c r="R9"/>
  <c r="N9"/>
  <c r="O9"/>
  <c r="K9"/>
  <c r="L9"/>
  <c r="AQ9"/>
  <c r="AC8"/>
  <c r="AD8"/>
  <c r="Z8"/>
  <c r="AA8"/>
  <c r="W8"/>
  <c r="X8"/>
  <c r="T8"/>
  <c r="U8"/>
  <c r="Q8"/>
  <c r="R8"/>
  <c r="N8"/>
  <c r="O8"/>
  <c r="K8"/>
  <c r="L8"/>
  <c r="AQ8"/>
  <c r="AC16" i="1"/>
  <c r="AD16" s="1"/>
  <c r="AC15"/>
  <c r="AD15" s="1"/>
  <c r="AC14"/>
  <c r="AD14" s="1"/>
  <c r="AC13"/>
  <c r="AD13" s="1"/>
  <c r="AC12"/>
  <c r="AD12" s="1"/>
  <c r="AC10"/>
  <c r="AD10" s="1"/>
  <c r="AC9"/>
  <c r="AD9" s="1"/>
  <c r="Z16"/>
  <c r="AA16" s="1"/>
  <c r="Z15"/>
  <c r="AA15" s="1"/>
  <c r="Z14"/>
  <c r="AA14" s="1"/>
  <c r="Z13"/>
  <c r="AA13" s="1"/>
  <c r="Z12"/>
  <c r="AA12" s="1"/>
  <c r="Z10"/>
  <c r="AA10" s="1"/>
  <c r="Z9"/>
  <c r="AA9" s="1"/>
  <c r="W16"/>
  <c r="X16" s="1"/>
  <c r="W15"/>
  <c r="X15" s="1"/>
  <c r="W14"/>
  <c r="X14" s="1"/>
  <c r="W13"/>
  <c r="X13" s="1"/>
  <c r="W12"/>
  <c r="X12" s="1"/>
  <c r="W10"/>
  <c r="X10" s="1"/>
  <c r="W9"/>
  <c r="X9" s="1"/>
  <c r="T9"/>
  <c r="U9" s="1"/>
  <c r="T10"/>
  <c r="U10" s="1"/>
  <c r="T12"/>
  <c r="U12" s="1"/>
  <c r="T13"/>
  <c r="U13" s="1"/>
  <c r="T14"/>
  <c r="U14" s="1"/>
  <c r="T15"/>
  <c r="U15" s="1"/>
  <c r="T16"/>
  <c r="U16" s="1"/>
  <c r="Q9"/>
  <c r="R9" s="1"/>
  <c r="Q10"/>
  <c r="R10" s="1"/>
  <c r="Q12"/>
  <c r="R12" s="1"/>
  <c r="Q13"/>
  <c r="R13" s="1"/>
  <c r="Q14"/>
  <c r="R14" s="1"/>
  <c r="Q15"/>
  <c r="R15" s="1"/>
  <c r="Q16"/>
  <c r="R16" s="1"/>
  <c r="N10"/>
  <c r="O10" s="1"/>
  <c r="N12"/>
  <c r="O12" s="1"/>
  <c r="N13"/>
  <c r="O13" s="1"/>
  <c r="N14"/>
  <c r="O14" s="1"/>
  <c r="N15"/>
  <c r="O15" s="1"/>
  <c r="N16"/>
  <c r="O16" s="1"/>
  <c r="N9"/>
  <c r="O9" s="1"/>
  <c r="K9"/>
  <c r="L9" s="1"/>
  <c r="AQ9" s="1"/>
  <c r="K10"/>
  <c r="L10" s="1"/>
  <c r="AQ10" s="1"/>
  <c r="K12"/>
  <c r="L12" s="1"/>
  <c r="AQ12" s="1"/>
  <c r="K13"/>
  <c r="L13" s="1"/>
  <c r="AQ13" s="1"/>
  <c r="K14"/>
  <c r="L14" s="1"/>
  <c r="AQ14" s="1"/>
  <c r="K15"/>
  <c r="L15" s="1"/>
  <c r="AQ15" s="1"/>
  <c r="K16"/>
  <c r="L16" s="1"/>
  <c r="AQ16" s="1"/>
  <c r="AP16"/>
  <c r="AE11" i="5"/>
  <c r="AR11"/>
  <c r="AS11"/>
  <c r="AE19"/>
  <c r="AR19"/>
  <c r="AS19"/>
  <c r="AD14" i="6"/>
  <c r="AQ14"/>
  <c r="AR14"/>
  <c r="AD15"/>
  <c r="AD16"/>
  <c r="AQ16"/>
  <c r="AR16"/>
  <c r="AD17"/>
  <c r="AQ17"/>
  <c r="AR17"/>
  <c r="AE17" i="5"/>
  <c r="AR17"/>
  <c r="AS17"/>
  <c r="AT17"/>
  <c r="AU17"/>
  <c r="AV17"/>
  <c r="AD11" i="6"/>
  <c r="AD8" i="7"/>
  <c r="AQ8"/>
  <c r="AR8"/>
  <c r="AD12"/>
  <c r="AQ12"/>
  <c r="AR12"/>
  <c r="AE9" i="5"/>
  <c r="AR9"/>
  <c r="AS9"/>
  <c r="AT9"/>
  <c r="AU9"/>
  <c r="AV9"/>
  <c r="AD19" i="6"/>
  <c r="AT10" i="5"/>
  <c r="AU10"/>
  <c r="AV10"/>
  <c r="AT13"/>
  <c r="AU13"/>
  <c r="AV13"/>
  <c r="AE15"/>
  <c r="AR15"/>
  <c r="AS15"/>
  <c r="AT18"/>
  <c r="AU18"/>
  <c r="AV18"/>
  <c r="AE13"/>
  <c r="AR13"/>
  <c r="AS13"/>
  <c r="AE14"/>
  <c r="AR14"/>
  <c r="AS14"/>
  <c r="AT14"/>
  <c r="AU14"/>
  <c r="AV14"/>
  <c r="AD8" i="6"/>
  <c r="AQ8"/>
  <c r="AR8"/>
  <c r="AS8"/>
  <c r="AT8"/>
  <c r="AU8"/>
  <c r="AD9"/>
  <c r="AQ9"/>
  <c r="AR9"/>
  <c r="AS9"/>
  <c r="AT9"/>
  <c r="AU9"/>
  <c r="AS8" i="7"/>
  <c r="AT8"/>
  <c r="AU8"/>
  <c r="AS18"/>
  <c r="AT18"/>
  <c r="AU18"/>
  <c r="AS14" i="6"/>
  <c r="AT14"/>
  <c r="AU14"/>
  <c r="AS16"/>
  <c r="AT16"/>
  <c r="AU16"/>
  <c r="AS17"/>
  <c r="AT17"/>
  <c r="AU17"/>
  <c r="AD11" i="7"/>
  <c r="AQ11"/>
  <c r="AR11"/>
  <c r="AD16"/>
  <c r="AQ16"/>
  <c r="AR16"/>
  <c r="AD17"/>
  <c r="AQ17"/>
  <c r="AR17"/>
  <c r="AS17"/>
  <c r="AT17"/>
  <c r="AU17"/>
  <c r="AD18"/>
  <c r="AQ18"/>
  <c r="AR18"/>
  <c r="AD19"/>
  <c r="AQ19"/>
  <c r="AR19"/>
  <c r="AC8" i="8"/>
  <c r="AP8"/>
  <c r="AQ8"/>
  <c r="AC10"/>
  <c r="AP10"/>
  <c r="AQ10"/>
  <c r="AT11" i="5"/>
  <c r="AU11"/>
  <c r="AV11"/>
  <c r="AE12"/>
  <c r="AR12"/>
  <c r="AS12"/>
  <c r="AT12"/>
  <c r="AU12"/>
  <c r="AV12"/>
  <c r="AT15"/>
  <c r="AU15"/>
  <c r="AV15"/>
  <c r="AE16"/>
  <c r="AR16"/>
  <c r="AS16"/>
  <c r="AT16"/>
  <c r="AU16"/>
  <c r="AV16"/>
  <c r="AT19"/>
  <c r="AU19"/>
  <c r="AV19"/>
  <c r="AD10" i="6"/>
  <c r="AQ10"/>
  <c r="AR10"/>
  <c r="AS10"/>
  <c r="AT10"/>
  <c r="AU10"/>
  <c r="AD12"/>
  <c r="AQ12"/>
  <c r="AR12"/>
  <c r="AS12"/>
  <c r="AT12"/>
  <c r="AU12"/>
  <c r="AD18"/>
  <c r="AQ18"/>
  <c r="AR18"/>
  <c r="AS18"/>
  <c r="AT18"/>
  <c r="AU18"/>
  <c r="AD10" i="7"/>
  <c r="AQ10"/>
  <c r="AR10"/>
  <c r="AS10"/>
  <c r="AT10"/>
  <c r="AU10"/>
  <c r="AS12"/>
  <c r="AT12"/>
  <c r="AU12"/>
  <c r="AD14"/>
  <c r="AQ14"/>
  <c r="AR14"/>
  <c r="AS14"/>
  <c r="AT14"/>
  <c r="AU14"/>
  <c r="AD15"/>
  <c r="AQ15"/>
  <c r="AR15"/>
  <c r="AS15"/>
  <c r="AT15"/>
  <c r="AU15"/>
  <c r="AS19"/>
  <c r="AT19"/>
  <c r="AU19"/>
  <c r="AR8" i="8"/>
  <c r="AS8"/>
  <c r="AT8"/>
  <c r="AR9"/>
  <c r="AS9"/>
  <c r="AT9"/>
  <c r="AC9"/>
  <c r="AP9"/>
  <c r="AQ9"/>
  <c r="AR11"/>
  <c r="AS11"/>
  <c r="AT11"/>
  <c r="AC11"/>
  <c r="AP11"/>
  <c r="AQ11"/>
  <c r="AE8" i="5"/>
  <c r="AR8"/>
  <c r="AS8"/>
  <c r="AT8"/>
  <c r="AU8"/>
  <c r="AV8"/>
  <c r="AD9" i="7"/>
  <c r="AQ9"/>
  <c r="AR9"/>
  <c r="AS9"/>
  <c r="AT9"/>
  <c r="AU9"/>
  <c r="AS11"/>
  <c r="AT11"/>
  <c r="AU11"/>
  <c r="AD13"/>
  <c r="AQ13"/>
  <c r="AR13"/>
  <c r="AS13"/>
  <c r="AT13"/>
  <c r="AU13"/>
  <c r="AS16"/>
  <c r="AT16"/>
  <c r="AU16"/>
  <c r="AR10" i="8"/>
  <c r="AS10"/>
  <c r="AT10"/>
  <c r="AO11" i="6"/>
  <c r="AO15"/>
  <c r="AO19"/>
  <c r="AP10" i="1"/>
  <c r="AQ19" i="6"/>
  <c r="AR19"/>
  <c r="AS19"/>
  <c r="AT19"/>
  <c r="AU19"/>
  <c r="AQ11"/>
  <c r="AR11"/>
  <c r="AS11"/>
  <c r="AT11"/>
  <c r="AU11"/>
  <c r="AQ15"/>
  <c r="AR15"/>
  <c r="AS15"/>
  <c r="AT15"/>
  <c r="AU15"/>
  <c r="AD48" i="4" l="1"/>
  <c r="AQ48" s="1"/>
  <c r="AR48" s="1"/>
  <c r="AS48" s="1"/>
  <c r="AT48" s="1"/>
  <c r="AU48" s="1"/>
  <c r="AD47"/>
  <c r="AQ47" s="1"/>
  <c r="AR47" s="1"/>
  <c r="AS47" s="1"/>
  <c r="AT47" s="1"/>
  <c r="AU47" s="1"/>
  <c r="AD44"/>
  <c r="AQ44" s="1"/>
  <c r="AR44" s="1"/>
  <c r="AS44" s="1"/>
  <c r="AT44" s="1"/>
  <c r="AU44" s="1"/>
  <c r="AD41"/>
  <c r="AQ41" s="1"/>
  <c r="AR41" s="1"/>
  <c r="AS41" s="1"/>
  <c r="AT41" s="1"/>
  <c r="AU41" s="1"/>
  <c r="AD42"/>
  <c r="AQ42" s="1"/>
  <c r="AR42" s="1"/>
  <c r="AS42" s="1"/>
  <c r="AT42" s="1"/>
  <c r="AU42" s="1"/>
  <c r="AD39"/>
  <c r="AQ39" s="1"/>
  <c r="AR39" s="1"/>
  <c r="AS39" s="1"/>
  <c r="AT39" s="1"/>
  <c r="AU39" s="1"/>
  <c r="AD38"/>
  <c r="AQ38" s="1"/>
  <c r="AR38" s="1"/>
  <c r="AS38" s="1"/>
  <c r="AT38" s="1"/>
  <c r="AU38" s="1"/>
  <c r="AD36"/>
  <c r="AQ36" s="1"/>
  <c r="AR36" s="1"/>
  <c r="AS36" s="1"/>
  <c r="AT36" s="1"/>
  <c r="AU36" s="1"/>
  <c r="AD33"/>
  <c r="AQ33" s="1"/>
  <c r="AR33" s="1"/>
  <c r="AS33" s="1"/>
  <c r="AT33" s="1"/>
  <c r="AU33" s="1"/>
  <c r="AD32"/>
  <c r="AQ32" s="1"/>
  <c r="AR32" s="1"/>
  <c r="AS32" s="1"/>
  <c r="AT32" s="1"/>
  <c r="AU32" s="1"/>
  <c r="AD29"/>
  <c r="AQ29" s="1"/>
  <c r="AR29" s="1"/>
  <c r="AS29" s="1"/>
  <c r="AT29" s="1"/>
  <c r="AU29" s="1"/>
  <c r="AD26"/>
  <c r="AQ26" s="1"/>
  <c r="AR26" s="1"/>
  <c r="AS26" s="1"/>
  <c r="AT26" s="1"/>
  <c r="AU26" s="1"/>
  <c r="AD24"/>
  <c r="AQ24" s="1"/>
  <c r="AR24" s="1"/>
  <c r="AS24" s="1"/>
  <c r="AT24" s="1"/>
  <c r="AU24" s="1"/>
  <c r="AD23"/>
  <c r="AQ23" s="1"/>
  <c r="AR23" s="1"/>
  <c r="AS23" s="1"/>
  <c r="AT23" s="1"/>
  <c r="AU23" s="1"/>
  <c r="AD20"/>
  <c r="AQ20" s="1"/>
  <c r="AR20" s="1"/>
  <c r="AS20" s="1"/>
  <c r="AT20" s="1"/>
  <c r="AU20" s="1"/>
  <c r="AD21"/>
  <c r="AQ21" s="1"/>
  <c r="AR21" s="1"/>
  <c r="AS21" s="1"/>
  <c r="AT21" s="1"/>
  <c r="AU21" s="1"/>
  <c r="AD17"/>
  <c r="AQ17" s="1"/>
  <c r="AR17" s="1"/>
  <c r="AS17" s="1"/>
  <c r="AT17" s="1"/>
  <c r="AU17" s="1"/>
  <c r="AD18"/>
  <c r="AQ18" s="1"/>
  <c r="AR18" s="1"/>
  <c r="AS18" s="1"/>
  <c r="AT18" s="1"/>
  <c r="AU18" s="1"/>
  <c r="AD15"/>
  <c r="AQ15" s="1"/>
  <c r="AR15" s="1"/>
  <c r="AS15" s="1"/>
  <c r="AT15" s="1"/>
  <c r="AU15" s="1"/>
  <c r="AD14"/>
  <c r="AQ14" s="1"/>
  <c r="AR14" s="1"/>
  <c r="AS14" s="1"/>
  <c r="AT14" s="1"/>
  <c r="AU14" s="1"/>
  <c r="AD11"/>
  <c r="AQ11" s="1"/>
  <c r="AR11" s="1"/>
  <c r="AS11" s="1"/>
  <c r="AT11" s="1"/>
  <c r="AU11" s="1"/>
  <c r="AD9"/>
  <c r="AQ9" s="1"/>
  <c r="AR9" s="1"/>
  <c r="AS9" s="1"/>
  <c r="AT9" s="1"/>
  <c r="AU9" s="1"/>
  <c r="AS13"/>
  <c r="AT13" s="1"/>
  <c r="AU13" s="1"/>
  <c r="AS12"/>
  <c r="AT12" s="1"/>
  <c r="AU12" s="1"/>
  <c r="AQ8"/>
  <c r="AR8" s="1"/>
  <c r="AS8" s="1"/>
  <c r="AT8" s="1"/>
  <c r="AU8" s="1"/>
  <c r="AS10"/>
  <c r="AT10" s="1"/>
  <c r="AU10" s="1"/>
  <c r="AQ10"/>
  <c r="AR10" s="1"/>
  <c r="AS49"/>
  <c r="AT49" s="1"/>
  <c r="AU49" s="1"/>
  <c r="AQ45"/>
  <c r="AR45" s="1"/>
  <c r="AS45" s="1"/>
  <c r="AT45" s="1"/>
  <c r="AU45" s="1"/>
  <c r="AS46"/>
  <c r="AT46" s="1"/>
  <c r="AU46" s="1"/>
  <c r="AQ43"/>
  <c r="AR43" s="1"/>
  <c r="AS43" s="1"/>
  <c r="AT43" s="1"/>
  <c r="AU43" s="1"/>
  <c r="AS40"/>
  <c r="AT40" s="1"/>
  <c r="AU40" s="1"/>
  <c r="AQ35"/>
  <c r="AR35" s="1"/>
  <c r="AS35" s="1"/>
  <c r="AT35" s="1"/>
  <c r="AU35" s="1"/>
  <c r="AS37"/>
  <c r="AT37" s="1"/>
  <c r="AU37" s="1"/>
  <c r="AQ34"/>
  <c r="AR34" s="1"/>
  <c r="AS34" s="1"/>
  <c r="AT34" s="1"/>
  <c r="AU34" s="1"/>
  <c r="AS31"/>
  <c r="AT31" s="1"/>
  <c r="AU31" s="1"/>
  <c r="AS30"/>
  <c r="AT30" s="1"/>
  <c r="AU30" s="1"/>
  <c r="AQ30"/>
  <c r="AR30" s="1"/>
  <c r="AQ31"/>
  <c r="AR31" s="1"/>
  <c r="AQ27"/>
  <c r="AR27" s="1"/>
  <c r="AS27" s="1"/>
  <c r="AT27" s="1"/>
  <c r="AU27" s="1"/>
  <c r="AQ25"/>
  <c r="AR25" s="1"/>
  <c r="AS25" s="1"/>
  <c r="AT25" s="1"/>
  <c r="AU25" s="1"/>
  <c r="AS22"/>
  <c r="AT22" s="1"/>
  <c r="AU22" s="1"/>
  <c r="AS19"/>
  <c r="AT19" s="1"/>
  <c r="AU19" s="1"/>
  <c r="AS16"/>
  <c r="AT16" s="1"/>
  <c r="AU16" s="1"/>
  <c r="AT8" i="1"/>
  <c r="AU8" s="1"/>
  <c r="AV8" s="1"/>
  <c r="AP11"/>
  <c r="AP24"/>
  <c r="AP18"/>
  <c r="AP23"/>
  <c r="AR23" s="1"/>
  <c r="AS23" s="1"/>
  <c r="AT23" s="1"/>
  <c r="AU23" s="1"/>
  <c r="AV23" s="1"/>
  <c r="AR11"/>
  <c r="AS11" s="1"/>
  <c r="AT11" s="1"/>
  <c r="AU11" s="1"/>
  <c r="AV11" s="1"/>
  <c r="AE21"/>
  <c r="AE18"/>
  <c r="AR18" s="1"/>
  <c r="AS18" s="1"/>
  <c r="AT18" s="1"/>
  <c r="AU18" s="1"/>
  <c r="AV18" s="1"/>
  <c r="AE24"/>
  <c r="AP20"/>
  <c r="AR20" s="1"/>
  <c r="AS20" s="1"/>
  <c r="AT20" s="1"/>
  <c r="AU20" s="1"/>
  <c r="AV20" s="1"/>
  <c r="AP15"/>
  <c r="AP19"/>
  <c r="AR19" s="1"/>
  <c r="AS19" s="1"/>
  <c r="AT19" s="1"/>
  <c r="AU19" s="1"/>
  <c r="AV19" s="1"/>
  <c r="AP17"/>
  <c r="AR17" s="1"/>
  <c r="AS17" s="1"/>
  <c r="AT17" s="1"/>
  <c r="AU17" s="1"/>
  <c r="AV17" s="1"/>
  <c r="AP25"/>
  <c r="AR25" s="1"/>
  <c r="AS25" s="1"/>
  <c r="AT25" s="1"/>
  <c r="AU25" s="1"/>
  <c r="AV25" s="1"/>
  <c r="AP21"/>
  <c r="AP22"/>
  <c r="AR22" s="1"/>
  <c r="AS22" s="1"/>
  <c r="AT22" s="1"/>
  <c r="AU22" s="1"/>
  <c r="AV22" s="1"/>
  <c r="AP12"/>
  <c r="AE9"/>
  <c r="AE13"/>
  <c r="AP13"/>
  <c r="AP14"/>
  <c r="AP9"/>
  <c r="AE12"/>
  <c r="AE10"/>
  <c r="AR10" s="1"/>
  <c r="AS10" s="1"/>
  <c r="AT10" s="1"/>
  <c r="AU10" s="1"/>
  <c r="AV10" s="1"/>
  <c r="AE16"/>
  <c r="AR16" s="1"/>
  <c r="AS16" s="1"/>
  <c r="AT16" s="1"/>
  <c r="AU16" s="1"/>
  <c r="AV16" s="1"/>
  <c r="AE15"/>
  <c r="AE14"/>
  <c r="AR15" l="1"/>
  <c r="AS15" s="1"/>
  <c r="AT15" s="1"/>
  <c r="AU15" s="1"/>
  <c r="AV15" s="1"/>
  <c r="AR21"/>
  <c r="AS21" s="1"/>
  <c r="AT21" s="1"/>
  <c r="AU21" s="1"/>
  <c r="AV21" s="1"/>
  <c r="AR24"/>
  <c r="AS24" s="1"/>
  <c r="AT24" s="1"/>
  <c r="AU24" s="1"/>
  <c r="AV24" s="1"/>
  <c r="AR12"/>
  <c r="AS12" s="1"/>
  <c r="AT12" s="1"/>
  <c r="AU12" s="1"/>
  <c r="AV12" s="1"/>
  <c r="AR9"/>
  <c r="AS9" s="1"/>
  <c r="AT9" s="1"/>
  <c r="AU9" s="1"/>
  <c r="AV9" s="1"/>
  <c r="AR13"/>
  <c r="AS13" s="1"/>
  <c r="AT13" s="1"/>
  <c r="AU13" s="1"/>
  <c r="AV13" s="1"/>
  <c r="AR14"/>
  <c r="AS14" s="1"/>
  <c r="AT14" s="1"/>
  <c r="AU14" s="1"/>
  <c r="AV14" s="1"/>
</calcChain>
</file>

<file path=xl/sharedStrings.xml><?xml version="1.0" encoding="utf-8"?>
<sst xmlns="http://schemas.openxmlformats.org/spreadsheetml/2006/main" count="953" uniqueCount="191">
  <si>
    <t>Table 3.5.3a Population Severity of Consequence Estimation, for Floods</t>
  </si>
  <si>
    <t>A</t>
  </si>
  <si>
    <t>B</t>
  </si>
  <si>
    <t>C</t>
  </si>
  <si>
    <t>D</t>
  </si>
  <si>
    <t>E</t>
  </si>
  <si>
    <t>I</t>
  </si>
  <si>
    <t>J</t>
  </si>
  <si>
    <t>K</t>
  </si>
  <si>
    <t>L</t>
  </si>
  <si>
    <t>M</t>
  </si>
  <si>
    <t>N</t>
  </si>
  <si>
    <t>O</t>
  </si>
  <si>
    <t>P</t>
  </si>
  <si>
    <t>T</t>
  </si>
  <si>
    <t>HAZARD</t>
  </si>
  <si>
    <t>EXPOSURE</t>
  </si>
  <si>
    <t>VULNERABILITY</t>
  </si>
  <si>
    <t>Barangay</t>
  </si>
  <si>
    <t>Flood Susceptibility</t>
  </si>
  <si>
    <t>Likelihood of Occurrence Score</t>
  </si>
  <si>
    <t>Flood depth</t>
  </si>
  <si>
    <t>Barangay Population</t>
  </si>
  <si>
    <t>Percentage of young and old dependents</t>
  </si>
  <si>
    <t>Percentage of persons with disabilities</t>
  </si>
  <si>
    <t>Percentage below the Poverty Threshold</t>
  </si>
  <si>
    <t>Percentage Malnourished Individuals</t>
  </si>
  <si>
    <t>Percentage living in dwelling units made from light materials or salvageable materials</t>
  </si>
  <si>
    <t>Marcilla</t>
  </si>
  <si>
    <t>Low</t>
  </si>
  <si>
    <t>Affected HH</t>
  </si>
  <si>
    <t>Moderate</t>
  </si>
  <si>
    <t>High</t>
  </si>
  <si>
    <t>San Nicolas</t>
  </si>
  <si>
    <t xml:space="preserve">Low </t>
  </si>
  <si>
    <t>Tagumpay</t>
  </si>
  <si>
    <t>Turda</t>
  </si>
  <si>
    <t>≥1m</t>
  </si>
  <si>
    <t>Risk Score</t>
  </si>
  <si>
    <t>Risk 
Category</t>
  </si>
  <si>
    <t>Fr CBMS, corresponds to the No. of HH Heads</t>
  </si>
  <si>
    <t>from CBMS corresponds to the Family Members</t>
  </si>
  <si>
    <t>Percentage of Informal Settlers (IS)</t>
  </si>
  <si>
    <t>Severity of 
Consequence 
multiply 
to likelihood 
of Occurrence</t>
  </si>
  <si>
    <t>Thru Anecdotal Account
(Score range 1-6)</t>
  </si>
  <si>
    <t>≤1m for moderate and Low
≥1m for high</t>
  </si>
  <si>
    <t>Low, Moderate, High</t>
  </si>
  <si>
    <t>Affected Population</t>
  </si>
  <si>
    <t>ADAPTIVE CAPACITY</t>
  </si>
  <si>
    <t>Number of HH</t>
  </si>
  <si>
    <t>SENSITIVITY</t>
  </si>
  <si>
    <t>Sensitivity Score</t>
  </si>
  <si>
    <t>Total Population of the brgy (PSA, CBMS)</t>
  </si>
  <si>
    <t>Number of HH of the brgy (PSA, CBMS)</t>
  </si>
  <si>
    <t>%</t>
  </si>
  <si>
    <t>Score</t>
  </si>
  <si>
    <t xml:space="preserve"> No. of HH accounted as IS divided affected HH </t>
  </si>
  <si>
    <t>Exposure Score</t>
  </si>
  <si>
    <t>Hazard/Likelihood Score</t>
  </si>
  <si>
    <t>Risk =</t>
  </si>
  <si>
    <t>Adaptive Capacity Score</t>
  </si>
  <si>
    <t>HEV, where V = S/Ac</t>
  </si>
  <si>
    <t>H</t>
  </si>
  <si>
    <t>S</t>
  </si>
  <si>
    <t>Ac</t>
  </si>
  <si>
    <t>Indicative Likelihood of Occurrence Scores</t>
  </si>
  <si>
    <t>Measures of Likelihood</t>
  </si>
  <si>
    <t>Return Period in Years</t>
  </si>
  <si>
    <t>Likelihood Score</t>
  </si>
  <si>
    <t>Frequent</t>
  </si>
  <si>
    <t>Every 1-3 years</t>
  </si>
  <si>
    <t>Every &gt;3-10 years</t>
  </si>
  <si>
    <t>Occasional</t>
  </si>
  <si>
    <t>Every &gt;10-30 years</t>
  </si>
  <si>
    <t>Improbable</t>
  </si>
  <si>
    <t>Every &gt;30-100 years</t>
  </si>
  <si>
    <t>Rare event</t>
  </si>
  <si>
    <t>Every &gt;100-200 years</t>
  </si>
  <si>
    <t>Very rare event</t>
  </si>
  <si>
    <t>Every &gt;200 years</t>
  </si>
  <si>
    <t xml:space="preserve">Source: Reference Manual on Mainstreaming Disaster Risk Reduction and Climate
 Change Adaptation in the Comprehensive Land Use Plans Report, NEDA-HLURB-UNDP
,2012 </t>
  </si>
  <si>
    <t xml:space="preserve">V </t>
  </si>
  <si>
    <t>Vulnerability Score (Sensitivity and Adaptive Capacity)</t>
  </si>
  <si>
    <t>Indicative Likelihood of Occurrence</t>
  </si>
  <si>
    <t>Very High
4</t>
  </si>
  <si>
    <t>High
3</t>
  </si>
  <si>
    <t>Moderate
2</t>
  </si>
  <si>
    <t>Low
1</t>
  </si>
  <si>
    <t>Frequent
(1-3 Years)</t>
  </si>
  <si>
    <t>Moderate
(4-10 Years)</t>
  </si>
  <si>
    <t>Occasional Slight Chance 
(11-30 Years)</t>
  </si>
  <si>
    <t>Improbable
(31-100 Years)</t>
  </si>
  <si>
    <t>Rare
(101-200 Years)</t>
  </si>
  <si>
    <t>Very Rare
(&gt;200 Years)</t>
  </si>
  <si>
    <t>High Risk Areas</t>
  </si>
  <si>
    <t>Moderate Risk Areas</t>
  </si>
  <si>
    <t>Low Risk Areas</t>
  </si>
  <si>
    <t>Severity of Consequence Score (EV)</t>
  </si>
  <si>
    <t>&gt;12</t>
  </si>
  <si>
    <t>SevCon</t>
  </si>
  <si>
    <t>Severity of Consequence Score (Exposure and Vulnerability)</t>
  </si>
  <si>
    <t>EV</t>
  </si>
  <si>
    <t>SevCon =</t>
  </si>
  <si>
    <t xml:space="preserve"> No. of accounted HH divided by affected HH </t>
  </si>
  <si>
    <t xml:space="preserve"> No. of accounted individuals divided by affected population</t>
  </si>
  <si>
    <t>Number of exposed IS</t>
  </si>
  <si>
    <t>No.of exposed HH living in light materials</t>
  </si>
  <si>
    <t>No. of exposed young and old dependents</t>
  </si>
  <si>
    <t>No. of exposed PWDs</t>
  </si>
  <si>
    <t>No.of exposed HH living below Poverty Threshold</t>
  </si>
  <si>
    <t>No. of exposed malnou-rished individuals</t>
  </si>
  <si>
    <t xml:space="preserve">Severity of Consequence Score
</t>
  </si>
  <si>
    <t>R</t>
  </si>
  <si>
    <t>Access to infrastructure-related mitigation measures</t>
  </si>
  <si>
    <t>Access to financial assistance</t>
  </si>
  <si>
    <t>Capacity and willingness to retrofit or relocate</t>
  </si>
  <si>
    <t>Government investments</t>
  </si>
  <si>
    <t>Access to information</t>
  </si>
  <si>
    <t xml:space="preserve">Proportion of HH with access to measures </t>
  </si>
  <si>
    <t>Proportion of HH with access to financial assistance</t>
  </si>
  <si>
    <t>Proportion of HH that are capable/ willing</t>
  </si>
  <si>
    <t>Proportion of HH with access to information</t>
  </si>
  <si>
    <t>Capacity of government to make investments in CCA-DRR (low, moderate, high, very high)</t>
  </si>
  <si>
    <t>low</t>
  </si>
  <si>
    <t>Very High</t>
  </si>
  <si>
    <t>Risk Scores</t>
  </si>
  <si>
    <t>moderate</t>
  </si>
  <si>
    <t>high</t>
  </si>
  <si>
    <t>very high</t>
  </si>
  <si>
    <t>Exposure Percentage</t>
  </si>
  <si>
    <t xml:space="preserve">Affected Pop'n divided by Total Pop;n of the barangay multiply by 100 </t>
  </si>
  <si>
    <t>Landslide Susceptibility</t>
  </si>
  <si>
    <t>Hazard Susceptibility/ Intensity</t>
  </si>
  <si>
    <t>Low, Moderate, High/ Inundation Depth</t>
  </si>
  <si>
    <t>see Scoring Tab</t>
  </si>
  <si>
    <t>POPULATION EXPOSURE DATABASE AND RISKS BY BARANGAY AND BY TYPE OF SUSCEPTIBILITY</t>
  </si>
  <si>
    <t>Expected Inundation Depth</t>
  </si>
  <si>
    <t>Depth according to hazard map</t>
  </si>
  <si>
    <t>&lt;0.5m</t>
  </si>
  <si>
    <t>0.5-1.5m</t>
  </si>
  <si>
    <t>&gt;1.5m</t>
  </si>
  <si>
    <t>5&lt;</t>
  </si>
  <si>
    <t>5-12</t>
  </si>
  <si>
    <t>Magnitude Score</t>
  </si>
  <si>
    <t>Susceptibility</t>
  </si>
  <si>
    <t>Intensity</t>
  </si>
  <si>
    <t>Hazard Magnitude Score</t>
  </si>
  <si>
    <t>Description</t>
  </si>
  <si>
    <t>1.5m and above</t>
  </si>
  <si>
    <t>0.5m and below</t>
  </si>
  <si>
    <t>Hazard has 66% intensity compared to the highest possible intensity</t>
  </si>
  <si>
    <t>Highest possible intensity</t>
  </si>
  <si>
    <t>Hazard has 33% intensity compared to the highest possible intensity</t>
  </si>
  <si>
    <t>Magnitude scores are relative to the magnitude of the highest level of hazard category (see Scoring tab)</t>
  </si>
  <si>
    <t xml:space="preserve">High (1) - Highest possible intensity </t>
  </si>
  <si>
    <t>Moderate (0.66) - Hazard has 66% intensity compared to the highest possible intensity</t>
  </si>
  <si>
    <t>Low (0.33) - Hazard has 33% intensity compared to the highest possible intensity</t>
  </si>
  <si>
    <t>Hazard Exposure Score</t>
  </si>
  <si>
    <t xml:space="preserve">Magnitude Score multiply to Exposure Score </t>
  </si>
  <si>
    <t>Average Sensitivity Score</t>
  </si>
  <si>
    <t>Rounded up average sensitivity score</t>
  </si>
  <si>
    <t>Average Adaptive Capacity Score</t>
  </si>
  <si>
    <t>Rounded down average adaptive capacity score</t>
  </si>
  <si>
    <t>Vulnerability Index</t>
  </si>
  <si>
    <t>Sensitivity  Score divided by Adaptive Capacity Score</t>
  </si>
  <si>
    <t>Vulnerability Score</t>
  </si>
  <si>
    <t>&lt;=0.5</t>
  </si>
  <si>
    <t>&lt;=1</t>
  </si>
  <si>
    <t>&lt;=2</t>
  </si>
  <si>
    <t>&lt;=4</t>
  </si>
  <si>
    <t>Low vulnerability</t>
  </si>
  <si>
    <t>Very low vulnerability</t>
  </si>
  <si>
    <t>Moderate vulnerability</t>
  </si>
  <si>
    <t>High vulnerability</t>
  </si>
  <si>
    <t>Vulenrability Scores are based on the calculated Vulenrability Index (see Scoring tab)</t>
  </si>
  <si>
    <t>Rounded up the product of Hazard ExposureScore and Vulnerability Score</t>
  </si>
  <si>
    <t>Poblacion</t>
  </si>
  <si>
    <t>Camogao</t>
  </si>
  <si>
    <t>Binoongan</t>
  </si>
  <si>
    <t>Libo</t>
  </si>
  <si>
    <t>Olave</t>
  </si>
  <si>
    <t>Lotloton</t>
  </si>
  <si>
    <t>Bino-ongan</t>
  </si>
  <si>
    <t>Balolong</t>
  </si>
  <si>
    <t>Bitaug</t>
  </si>
  <si>
    <t>Bolot</t>
  </si>
  <si>
    <t>Cangmangki</t>
  </si>
  <si>
    <t>Lomangcapan</t>
  </si>
  <si>
    <t>Manan-ao</t>
  </si>
  <si>
    <t>Parian</t>
  </si>
  <si>
    <t>Tulapos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</si>
</sst>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i/>
      <sz val="9"/>
      <color theme="1"/>
      <name val="Calibri"/>
      <family val="2"/>
      <scheme val="minor"/>
    </font>
    <font>
      <i/>
      <sz val="9"/>
      <color theme="1"/>
      <name val="Calibri"/>
      <family val="2"/>
    </font>
    <font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0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10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0" fontId="0" fillId="0" borderId="1" xfId="0" applyNumberFormat="1" applyFill="1" applyBorder="1"/>
    <xf numFmtId="0" fontId="0" fillId="0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0" fontId="1" fillId="0" borderId="7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5" fillId="0" borderId="0" xfId="0" applyFont="1" applyAlignment="1"/>
    <xf numFmtId="0" fontId="0" fillId="0" borderId="1" xfId="0" applyBorder="1" applyAlignment="1">
      <alignment vertical="center" wrapText="1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" fillId="8" borderId="0" xfId="0" applyFont="1" applyFill="1" applyAlignment="1">
      <alignment horizontal="center"/>
    </xf>
    <xf numFmtId="16" fontId="1" fillId="9" borderId="1" xfId="0" quotePrefix="1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0" fillId="0" borderId="0" xfId="0" applyFont="1" applyFill="1" applyAlignment="1">
      <alignment vertical="center"/>
    </xf>
    <xf numFmtId="0" fontId="0" fillId="0" borderId="0" xfId="0" applyAlignment="1"/>
    <xf numFmtId="0" fontId="0" fillId="0" borderId="0" xfId="0" applyAlignment="1">
      <alignment horizontal="right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vertical="center"/>
    </xf>
    <xf numFmtId="0" fontId="0" fillId="3" borderId="2" xfId="0" applyFill="1" applyBorder="1"/>
    <xf numFmtId="10" fontId="0" fillId="4" borderId="1" xfId="0" applyNumberFormat="1" applyFill="1" applyBorder="1"/>
    <xf numFmtId="10" fontId="0" fillId="4" borderId="1" xfId="0" applyNumberFormat="1" applyFill="1" applyBorder="1" applyAlignment="1">
      <alignment vertical="center"/>
    </xf>
    <xf numFmtId="10" fontId="0" fillId="4" borderId="2" xfId="0" applyNumberFormat="1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9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/>
    </xf>
    <xf numFmtId="9" fontId="0" fillId="5" borderId="1" xfId="0" applyNumberFormat="1" applyFill="1" applyBorder="1" applyAlignment="1">
      <alignment horizontal="center"/>
    </xf>
    <xf numFmtId="10" fontId="0" fillId="5" borderId="2" xfId="0" applyNumberFormat="1" applyFill="1" applyBorder="1" applyAlignment="1">
      <alignment horizontal="center"/>
    </xf>
    <xf numFmtId="10" fontId="0" fillId="5" borderId="1" xfId="0" applyNumberFormat="1" applyFill="1" applyBorder="1" applyAlignment="1">
      <alignment horizontal="center" vertical="center"/>
    </xf>
    <xf numFmtId="9" fontId="0" fillId="5" borderId="2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10" fontId="0" fillId="0" borderId="1" xfId="0" applyNumberFormat="1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vertical="center" wrapText="1"/>
    </xf>
    <xf numFmtId="0" fontId="0" fillId="6" borderId="1" xfId="0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/>
    <xf numFmtId="0" fontId="0" fillId="0" borderId="1" xfId="0" applyBorder="1" applyAlignment="1">
      <alignment horizontal="center" vertical="center" wrapText="1"/>
    </xf>
    <xf numFmtId="10" fontId="0" fillId="0" borderId="1" xfId="0" applyNumberFormat="1" applyBorder="1" applyAlignment="1">
      <alignment vertical="center" wrapText="1"/>
    </xf>
    <xf numFmtId="1" fontId="0" fillId="0" borderId="1" xfId="0" applyNumberFormat="1" applyFill="1" applyBorder="1"/>
    <xf numFmtId="1" fontId="0" fillId="0" borderId="1" xfId="0" applyNumberFormat="1" applyBorder="1"/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0" fontId="0" fillId="0" borderId="1" xfId="0" applyFill="1" applyBorder="1" applyAlignment="1">
      <alignment horizontal="right" vertical="center"/>
    </xf>
    <xf numFmtId="2" fontId="0" fillId="11" borderId="1" xfId="0" applyNumberFormat="1" applyFill="1" applyBorder="1" applyAlignment="1">
      <alignment horizontal="center"/>
    </xf>
    <xf numFmtId="2" fontId="0" fillId="12" borderId="1" xfId="0" applyNumberFormat="1" applyFill="1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1" xfId="0" applyFill="1" applyBorder="1"/>
    <xf numFmtId="0" fontId="0" fillId="13" borderId="1" xfId="0" applyFill="1" applyBorder="1" applyAlignment="1">
      <alignment vertical="center"/>
    </xf>
    <xf numFmtId="0" fontId="0" fillId="13" borderId="2" xfId="0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2" fontId="0" fillId="11" borderId="1" xfId="0" applyNumberFormat="1" applyFill="1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 applyAlignment="1">
      <alignment vertical="center" wrapText="1"/>
    </xf>
    <xf numFmtId="0" fontId="0" fillId="15" borderId="1" xfId="0" applyFill="1" applyBorder="1"/>
    <xf numFmtId="0" fontId="0" fillId="16" borderId="1" xfId="0" applyFill="1" applyBorder="1" applyAlignment="1">
      <alignment horizontal="center" vertical="center"/>
    </xf>
    <xf numFmtId="0" fontId="0" fillId="16" borderId="1" xfId="0" applyFill="1" applyBorder="1" applyAlignment="1">
      <alignment vertical="center" wrapText="1"/>
    </xf>
    <xf numFmtId="0" fontId="0" fillId="16" borderId="1" xfId="0" applyFill="1" applyBorder="1"/>
    <xf numFmtId="0" fontId="0" fillId="10" borderId="1" xfId="0" applyFill="1" applyBorder="1"/>
    <xf numFmtId="10" fontId="0" fillId="10" borderId="1" xfId="0" applyNumberFormat="1" applyFill="1" applyBorder="1" applyAlignment="1">
      <alignment horizontal="center" vertical="center"/>
    </xf>
    <xf numFmtId="9" fontId="0" fillId="10" borderId="1" xfId="0" applyNumberFormat="1" applyFill="1" applyBorder="1" applyAlignment="1">
      <alignment horizontal="center" vertical="center"/>
    </xf>
    <xf numFmtId="10" fontId="0" fillId="10" borderId="1" xfId="0" applyNumberFormat="1" applyFill="1" applyBorder="1" applyAlignment="1">
      <alignment horizontal="center"/>
    </xf>
    <xf numFmtId="9" fontId="0" fillId="10" borderId="1" xfId="0" applyNumberFormat="1" applyFill="1" applyBorder="1" applyAlignment="1">
      <alignment horizontal="center"/>
    </xf>
    <xf numFmtId="10" fontId="0" fillId="10" borderId="2" xfId="0" applyNumberFormat="1" applyFill="1" applyBorder="1" applyAlignment="1">
      <alignment horizontal="center"/>
    </xf>
    <xf numFmtId="0" fontId="0" fillId="7" borderId="1" xfId="0" applyFill="1" applyBorder="1" applyAlignment="1">
      <alignment vertical="center" wrapText="1"/>
    </xf>
    <xf numFmtId="0" fontId="0" fillId="7" borderId="1" xfId="0" applyFill="1" applyBorder="1"/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0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 vertical="center" wrapText="1"/>
    </xf>
    <xf numFmtId="2" fontId="0" fillId="14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left" wrapText="1"/>
    </xf>
    <xf numFmtId="0" fontId="6" fillId="0" borderId="13" xfId="0" applyFont="1" applyBorder="1" applyAlignment="1">
      <alignment horizontal="left" wrapText="1"/>
    </xf>
    <xf numFmtId="0" fontId="6" fillId="0" borderId="14" xfId="0" applyFont="1" applyBorder="1" applyAlignment="1">
      <alignment horizontal="left" wrapText="1"/>
    </xf>
    <xf numFmtId="0" fontId="6" fillId="0" borderId="15" xfId="0" applyFont="1" applyBorder="1" applyAlignment="1">
      <alignment horizontal="left" wrapText="1"/>
    </xf>
    <xf numFmtId="0" fontId="6" fillId="0" borderId="16" xfId="0" applyFont="1" applyBorder="1" applyAlignment="1">
      <alignment horizontal="left" wrapText="1"/>
    </xf>
    <xf numFmtId="0" fontId="6" fillId="0" borderId="17" xfId="0" applyFont="1" applyBorder="1" applyAlignment="1">
      <alignment horizontal="left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54"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4"/>
  <sheetViews>
    <sheetView topLeftCell="A31" workbookViewId="0">
      <selection activeCell="F40" sqref="F40"/>
    </sheetView>
  </sheetViews>
  <sheetFormatPr defaultColWidth="8.81640625" defaultRowHeight="14.5"/>
  <cols>
    <col min="1" max="1" width="19.36328125" customWidth="1"/>
    <col min="2" max="2" width="19.453125" customWidth="1"/>
    <col min="3" max="3" width="16.36328125" customWidth="1"/>
    <col min="4" max="4" width="16.1796875" customWidth="1"/>
    <col min="5" max="5" width="16.453125" customWidth="1"/>
    <col min="6" max="6" width="15.36328125" customWidth="1"/>
    <col min="7" max="7" width="17" customWidth="1"/>
    <col min="8" max="8" width="15.6328125" customWidth="1"/>
  </cols>
  <sheetData>
    <row r="1" spans="1:8">
      <c r="A1" s="31" t="s">
        <v>54</v>
      </c>
      <c r="B1" s="31" t="s">
        <v>55</v>
      </c>
      <c r="D1" s="37" t="s">
        <v>54</v>
      </c>
      <c r="E1" s="37" t="s">
        <v>55</v>
      </c>
      <c r="G1" s="37" t="s">
        <v>54</v>
      </c>
      <c r="H1" s="37" t="s">
        <v>55</v>
      </c>
    </row>
    <row r="2" spans="1:8">
      <c r="A2" s="21">
        <v>0</v>
      </c>
      <c r="B2" s="31">
        <v>1</v>
      </c>
      <c r="D2" s="21">
        <v>0</v>
      </c>
      <c r="E2" s="37">
        <v>4</v>
      </c>
      <c r="G2" s="21" t="s">
        <v>29</v>
      </c>
      <c r="H2" s="37">
        <v>4</v>
      </c>
    </row>
    <row r="3" spans="1:8">
      <c r="A3" s="21">
        <v>0.05</v>
      </c>
      <c r="B3" s="31">
        <v>2</v>
      </c>
      <c r="D3" s="21">
        <v>0.05</v>
      </c>
      <c r="E3" s="37">
        <v>3</v>
      </c>
      <c r="G3" s="21" t="s">
        <v>31</v>
      </c>
      <c r="H3" s="37">
        <v>3</v>
      </c>
    </row>
    <row r="4" spans="1:8">
      <c r="A4" s="21">
        <v>0.1</v>
      </c>
      <c r="B4" s="31">
        <v>3</v>
      </c>
      <c r="D4" s="21">
        <v>0.1</v>
      </c>
      <c r="E4" s="37">
        <v>2</v>
      </c>
      <c r="G4" s="21" t="s">
        <v>32</v>
      </c>
      <c r="H4" s="37">
        <v>2</v>
      </c>
    </row>
    <row r="5" spans="1:8">
      <c r="A5" s="21">
        <v>0.2</v>
      </c>
      <c r="B5" s="31">
        <v>4</v>
      </c>
      <c r="D5" s="21">
        <v>0.2</v>
      </c>
      <c r="E5" s="37">
        <v>1</v>
      </c>
      <c r="G5" s="21" t="s">
        <v>124</v>
      </c>
      <c r="H5" s="37">
        <v>1</v>
      </c>
    </row>
    <row r="8" spans="1:8">
      <c r="A8" s="45" t="s">
        <v>62</v>
      </c>
      <c r="B8" s="59" t="s">
        <v>58</v>
      </c>
      <c r="D8" s="61" t="s">
        <v>59</v>
      </c>
      <c r="E8" t="s">
        <v>61</v>
      </c>
    </row>
    <row r="9" spans="1:8">
      <c r="A9" s="46" t="s">
        <v>5</v>
      </c>
      <c r="B9" t="s">
        <v>57</v>
      </c>
      <c r="D9" s="61" t="s">
        <v>102</v>
      </c>
      <c r="E9" t="s">
        <v>101</v>
      </c>
    </row>
    <row r="10" spans="1:8">
      <c r="A10" s="47" t="s">
        <v>63</v>
      </c>
      <c r="B10" t="s">
        <v>51</v>
      </c>
    </row>
    <row r="11" spans="1:8">
      <c r="A11" s="48" t="s">
        <v>64</v>
      </c>
      <c r="B11" s="60" t="s">
        <v>60</v>
      </c>
    </row>
    <row r="12" spans="1:8">
      <c r="A12" s="49" t="s">
        <v>81</v>
      </c>
      <c r="B12" t="s">
        <v>82</v>
      </c>
    </row>
    <row r="13" spans="1:8">
      <c r="A13" s="58" t="s">
        <v>99</v>
      </c>
      <c r="B13" t="s">
        <v>100</v>
      </c>
    </row>
    <row r="14" spans="1:8">
      <c r="A14" s="80" t="s">
        <v>112</v>
      </c>
      <c r="B14" t="s">
        <v>38</v>
      </c>
    </row>
    <row r="16" spans="1:8">
      <c r="A16" s="88" t="s">
        <v>65</v>
      </c>
    </row>
    <row r="18" spans="1:4" ht="29">
      <c r="A18" s="33" t="s">
        <v>66</v>
      </c>
      <c r="B18" s="33" t="s">
        <v>67</v>
      </c>
      <c r="C18" s="32" t="s">
        <v>68</v>
      </c>
    </row>
    <row r="19" spans="1:4">
      <c r="A19" s="3" t="s">
        <v>69</v>
      </c>
      <c r="B19" s="14" t="s">
        <v>70</v>
      </c>
      <c r="C19" s="31">
        <v>6</v>
      </c>
    </row>
    <row r="20" spans="1:4">
      <c r="A20" s="3" t="s">
        <v>31</v>
      </c>
      <c r="B20" s="14" t="s">
        <v>71</v>
      </c>
      <c r="C20" s="31">
        <v>5</v>
      </c>
    </row>
    <row r="21" spans="1:4">
      <c r="A21" s="3" t="s">
        <v>72</v>
      </c>
      <c r="B21" s="14" t="s">
        <v>73</v>
      </c>
      <c r="C21" s="31">
        <v>4</v>
      </c>
    </row>
    <row r="22" spans="1:4">
      <c r="A22" s="3" t="s">
        <v>74</v>
      </c>
      <c r="B22" s="14" t="s">
        <v>75</v>
      </c>
      <c r="C22" s="31">
        <v>3</v>
      </c>
    </row>
    <row r="23" spans="1:4">
      <c r="A23" s="3" t="s">
        <v>76</v>
      </c>
      <c r="B23" s="14" t="s">
        <v>77</v>
      </c>
      <c r="C23" s="31">
        <v>2</v>
      </c>
    </row>
    <row r="24" spans="1:4">
      <c r="A24" s="3" t="s">
        <v>78</v>
      </c>
      <c r="B24" s="14" t="s">
        <v>79</v>
      </c>
      <c r="C24" s="31">
        <v>1</v>
      </c>
    </row>
    <row r="25" spans="1:4" ht="15" customHeight="1">
      <c r="A25" s="50" t="s">
        <v>80</v>
      </c>
      <c r="B25" s="50"/>
      <c r="C25" s="50"/>
    </row>
    <row r="26" spans="1:4" ht="15" customHeight="1">
      <c r="A26" s="50"/>
      <c r="B26" s="50"/>
      <c r="C26" s="50"/>
    </row>
    <row r="27" spans="1:4" ht="15" customHeight="1">
      <c r="A27" s="88" t="s">
        <v>143</v>
      </c>
      <c r="B27" s="50"/>
      <c r="C27" s="50"/>
    </row>
    <row r="28" spans="1:4" ht="15" customHeight="1">
      <c r="A28" s="50"/>
      <c r="B28" s="50"/>
      <c r="C28" s="50"/>
    </row>
    <row r="29" spans="1:4" s="125" customFormat="1" ht="29">
      <c r="A29" s="121" t="s">
        <v>144</v>
      </c>
      <c r="B29" s="121" t="s">
        <v>145</v>
      </c>
      <c r="C29" s="121" t="s">
        <v>146</v>
      </c>
      <c r="D29" s="121" t="s">
        <v>147</v>
      </c>
    </row>
    <row r="30" spans="1:4" s="127" customFormat="1" ht="29">
      <c r="A30" s="126" t="s">
        <v>32</v>
      </c>
      <c r="B30" s="126" t="s">
        <v>148</v>
      </c>
      <c r="C30" s="128">
        <v>1</v>
      </c>
      <c r="D30" s="126" t="s">
        <v>151</v>
      </c>
    </row>
    <row r="31" spans="1:4" s="127" customFormat="1" ht="72.5">
      <c r="A31" s="126" t="s">
        <v>31</v>
      </c>
      <c r="B31" s="126" t="s">
        <v>139</v>
      </c>
      <c r="C31" s="128">
        <v>0.66</v>
      </c>
      <c r="D31" s="126" t="s">
        <v>150</v>
      </c>
    </row>
    <row r="32" spans="1:4" s="127" customFormat="1" ht="72.5">
      <c r="A32" s="126" t="s">
        <v>29</v>
      </c>
      <c r="B32" s="126" t="s">
        <v>149</v>
      </c>
      <c r="C32" s="128">
        <v>0.33</v>
      </c>
      <c r="D32" s="126" t="s">
        <v>152</v>
      </c>
    </row>
    <row r="33" spans="1:6" s="127" customFormat="1">
      <c r="A33" s="154"/>
      <c r="B33" s="154"/>
      <c r="C33" s="155"/>
      <c r="D33" s="154"/>
    </row>
    <row r="34" spans="1:6" s="127" customFormat="1">
      <c r="A34" s="156" t="s">
        <v>165</v>
      </c>
      <c r="B34" s="154"/>
      <c r="C34" s="155"/>
      <c r="D34" s="154"/>
    </row>
    <row r="35" spans="1:6" s="127" customFormat="1">
      <c r="A35" s="154"/>
      <c r="B35" s="154"/>
      <c r="C35" s="155"/>
      <c r="D35" s="154"/>
    </row>
    <row r="36" spans="1:6" s="125" customFormat="1">
      <c r="A36" s="131" t="s">
        <v>163</v>
      </c>
      <c r="B36" s="131" t="s">
        <v>165</v>
      </c>
      <c r="C36" s="137" t="s">
        <v>147</v>
      </c>
      <c r="D36" s="158"/>
    </row>
    <row r="37" spans="1:6" s="127" customFormat="1" ht="29">
      <c r="A37" s="128" t="s">
        <v>166</v>
      </c>
      <c r="B37" s="128">
        <v>0.25</v>
      </c>
      <c r="C37" s="157" t="s">
        <v>171</v>
      </c>
      <c r="D37" s="159"/>
    </row>
    <row r="38" spans="1:6" s="127" customFormat="1">
      <c r="A38" s="128" t="s">
        <v>167</v>
      </c>
      <c r="B38" s="128">
        <v>0.5</v>
      </c>
      <c r="C38" s="157" t="s">
        <v>170</v>
      </c>
      <c r="D38" s="159"/>
    </row>
    <row r="39" spans="1:6" s="127" customFormat="1" ht="29">
      <c r="A39" s="128" t="s">
        <v>168</v>
      </c>
      <c r="B39" s="128">
        <v>0.75</v>
      </c>
      <c r="C39" s="157" t="s">
        <v>172</v>
      </c>
      <c r="D39" s="159"/>
    </row>
    <row r="40" spans="1:6" s="127" customFormat="1">
      <c r="A40" s="128" t="s">
        <v>169</v>
      </c>
      <c r="B40" s="128">
        <v>1</v>
      </c>
      <c r="C40" s="157" t="s">
        <v>173</v>
      </c>
      <c r="D40" s="159"/>
    </row>
    <row r="42" spans="1:6">
      <c r="A42" s="87" t="s">
        <v>125</v>
      </c>
    </row>
    <row r="44" spans="1:6">
      <c r="A44" s="165" t="s">
        <v>83</v>
      </c>
      <c r="B44" s="167" t="s">
        <v>20</v>
      </c>
      <c r="C44" s="169" t="s">
        <v>97</v>
      </c>
      <c r="D44" s="170"/>
      <c r="E44" s="170"/>
      <c r="F44" s="171"/>
    </row>
    <row r="45" spans="1:6" ht="29">
      <c r="A45" s="166"/>
      <c r="B45" s="168"/>
      <c r="C45" s="33" t="s">
        <v>84</v>
      </c>
      <c r="D45" s="33" t="s">
        <v>85</v>
      </c>
      <c r="E45" s="33" t="s">
        <v>86</v>
      </c>
      <c r="F45" s="33" t="s">
        <v>87</v>
      </c>
    </row>
    <row r="46" spans="1:6" ht="29">
      <c r="A46" s="51" t="s">
        <v>88</v>
      </c>
      <c r="B46" s="35">
        <v>6</v>
      </c>
      <c r="C46" s="52">
        <v>24</v>
      </c>
      <c r="D46" s="52">
        <v>18</v>
      </c>
      <c r="E46" s="52">
        <v>12</v>
      </c>
      <c r="F46" s="53">
        <v>6</v>
      </c>
    </row>
    <row r="47" spans="1:6" ht="29">
      <c r="A47" s="51" t="s">
        <v>89</v>
      </c>
      <c r="B47" s="35">
        <v>5</v>
      </c>
      <c r="C47" s="52">
        <v>20</v>
      </c>
      <c r="D47" s="52">
        <v>15</v>
      </c>
      <c r="E47" s="53">
        <v>10</v>
      </c>
      <c r="F47" s="53">
        <v>5</v>
      </c>
    </row>
    <row r="48" spans="1:6" ht="43.5">
      <c r="A48" s="51" t="s">
        <v>90</v>
      </c>
      <c r="B48" s="35">
        <v>4</v>
      </c>
      <c r="C48" s="52">
        <v>16</v>
      </c>
      <c r="D48" s="52">
        <v>12</v>
      </c>
      <c r="E48" s="53">
        <v>8</v>
      </c>
      <c r="F48" s="54">
        <v>4</v>
      </c>
    </row>
    <row r="49" spans="1:6" ht="29">
      <c r="A49" s="51" t="s">
        <v>91</v>
      </c>
      <c r="B49" s="35">
        <v>3</v>
      </c>
      <c r="C49" s="52">
        <v>12</v>
      </c>
      <c r="D49" s="53">
        <v>9</v>
      </c>
      <c r="E49" s="53">
        <v>6</v>
      </c>
      <c r="F49" s="54">
        <v>3</v>
      </c>
    </row>
    <row r="50" spans="1:6" ht="29">
      <c r="A50" s="51" t="s">
        <v>92</v>
      </c>
      <c r="B50" s="35">
        <v>2</v>
      </c>
      <c r="C50" s="53">
        <v>8</v>
      </c>
      <c r="D50" s="53">
        <v>6</v>
      </c>
      <c r="E50" s="54">
        <v>4</v>
      </c>
      <c r="F50" s="54">
        <v>2</v>
      </c>
    </row>
    <row r="51" spans="1:6" ht="29">
      <c r="A51" s="51" t="s">
        <v>93</v>
      </c>
      <c r="B51" s="35">
        <v>1</v>
      </c>
      <c r="C51" s="54">
        <v>4</v>
      </c>
      <c r="D51" s="54">
        <v>3</v>
      </c>
      <c r="E51" s="54">
        <v>2</v>
      </c>
      <c r="F51" s="54">
        <v>1</v>
      </c>
    </row>
    <row r="52" spans="1:6">
      <c r="B52" s="55" t="s">
        <v>98</v>
      </c>
      <c r="C52" t="s">
        <v>94</v>
      </c>
    </row>
    <row r="53" spans="1:6">
      <c r="B53" s="56" t="s">
        <v>142</v>
      </c>
      <c r="C53" t="s">
        <v>95</v>
      </c>
    </row>
    <row r="54" spans="1:6">
      <c r="B54" s="57" t="s">
        <v>141</v>
      </c>
      <c r="C54" t="s">
        <v>96</v>
      </c>
    </row>
  </sheetData>
  <mergeCells count="3">
    <mergeCell ref="A44:A45"/>
    <mergeCell ref="B44:B45"/>
    <mergeCell ref="C44:F4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V58"/>
  <sheetViews>
    <sheetView tabSelected="1" topLeftCell="A4" zoomScale="85" zoomScaleNormal="85" workbookViewId="0">
      <pane xSplit="2" ySplit="2" topLeftCell="AA8" activePane="bottomRight" state="frozen"/>
      <selection activeCell="A4" sqref="A4"/>
      <selection pane="topRight" activeCell="C4" sqref="C4"/>
      <selection pane="bottomLeft" activeCell="A6" sqref="A6"/>
      <selection pane="bottomRight" activeCell="C24" sqref="A24:XFD24"/>
    </sheetView>
  </sheetViews>
  <sheetFormatPr defaultColWidth="8.81640625" defaultRowHeight="14.5"/>
  <cols>
    <col min="1" max="1" width="3.453125" customWidth="1"/>
    <col min="2" max="2" width="25.453125" style="22" customWidth="1"/>
    <col min="3" max="3" width="16.36328125" style="8" customWidth="1"/>
    <col min="4" max="4" width="13" customWidth="1"/>
    <col min="5" max="6" width="12.81640625" customWidth="1"/>
    <col min="7" max="7" width="10.453125" customWidth="1"/>
    <col min="8" max="8" width="10.6328125" customWidth="1"/>
    <col min="9" max="9" width="10.1796875" style="10" customWidth="1"/>
    <col min="10" max="10" width="14.36328125" customWidth="1"/>
    <col min="11" max="11" width="12.6328125" customWidth="1"/>
    <col min="12" max="12" width="9.36328125" customWidth="1"/>
    <col min="13" max="13" width="9" customWidth="1"/>
    <col min="14" max="14" width="10.1796875" customWidth="1"/>
    <col min="15" max="15" width="8.453125" customWidth="1"/>
    <col min="16" max="16" width="10.36328125" customWidth="1"/>
    <col min="17" max="17" width="10" customWidth="1"/>
    <col min="18" max="18" width="8.36328125" customWidth="1"/>
    <col min="19" max="19" width="9.6328125" customWidth="1"/>
    <col min="20" max="20" width="10.453125" customWidth="1"/>
    <col min="21" max="21" width="8.1796875" customWidth="1"/>
    <col min="22" max="23" width="9.1796875" customWidth="1"/>
    <col min="24" max="26" width="8.1796875" customWidth="1"/>
    <col min="27" max="27" width="8.453125" customWidth="1"/>
    <col min="28" max="28" width="8.6328125" customWidth="1"/>
    <col min="29" max="29" width="8.453125" customWidth="1"/>
    <col min="30" max="30" width="8.36328125" customWidth="1"/>
    <col min="31" max="31" width="10.6328125" style="129" customWidth="1"/>
    <col min="32" max="32" width="8.453125" customWidth="1"/>
    <col min="33" max="33" width="9.1796875" customWidth="1"/>
    <col min="34" max="34" width="8.453125" customWidth="1"/>
    <col min="35" max="35" width="9.1796875" customWidth="1"/>
    <col min="36" max="37" width="8.453125" customWidth="1"/>
    <col min="38" max="38" width="9.453125" customWidth="1"/>
    <col min="39" max="39" width="9.1796875" customWidth="1"/>
    <col min="40" max="40" width="12.453125" customWidth="1"/>
    <col min="41" max="41" width="9.1796875" customWidth="1"/>
    <col min="42" max="42" width="11.1796875" style="129" customWidth="1"/>
    <col min="43" max="44" width="13.1796875" style="129" customWidth="1"/>
    <col min="45" max="45" width="12.453125" customWidth="1"/>
    <col min="46" max="46" width="13" customWidth="1"/>
    <col min="47" max="47" width="12" customWidth="1"/>
    <col min="48" max="48" width="10.81640625" customWidth="1"/>
  </cols>
  <sheetData>
    <row r="1" spans="1:48" hidden="1">
      <c r="B1" s="22" t="s">
        <v>0</v>
      </c>
    </row>
    <row r="2" spans="1:48" s="9" customFormat="1" hidden="1">
      <c r="B2" s="17" t="s">
        <v>1</v>
      </c>
      <c r="C2" s="1" t="s">
        <v>2</v>
      </c>
      <c r="D2" s="1" t="s">
        <v>3</v>
      </c>
      <c r="E2" s="1" t="s">
        <v>4</v>
      </c>
      <c r="F2" s="120"/>
      <c r="G2" s="1" t="s">
        <v>5</v>
      </c>
      <c r="H2" s="32"/>
      <c r="I2" s="11"/>
      <c r="J2" s="1" t="s">
        <v>6</v>
      </c>
      <c r="K2" s="1" t="s">
        <v>7</v>
      </c>
      <c r="L2" s="32"/>
      <c r="M2" s="32"/>
      <c r="N2" s="32"/>
      <c r="O2" s="1" t="s">
        <v>8</v>
      </c>
      <c r="P2" s="32"/>
      <c r="Q2" s="32"/>
      <c r="R2" s="1" t="s">
        <v>9</v>
      </c>
      <c r="S2" s="36"/>
      <c r="T2" s="36"/>
      <c r="U2" s="1" t="s">
        <v>10</v>
      </c>
      <c r="V2" s="36"/>
      <c r="W2" s="36"/>
      <c r="X2" s="1" t="s">
        <v>11</v>
      </c>
      <c r="Y2" s="36"/>
      <c r="Z2" s="36"/>
      <c r="AA2" s="1" t="s">
        <v>12</v>
      </c>
      <c r="AB2" s="36"/>
      <c r="AC2" s="36"/>
      <c r="AD2" s="1" t="s">
        <v>13</v>
      </c>
      <c r="AE2" s="39"/>
      <c r="AF2" s="39"/>
      <c r="AP2" s="132"/>
      <c r="AQ2" s="132"/>
      <c r="AR2" s="132"/>
      <c r="AS2" s="36"/>
      <c r="AT2" s="1" t="s">
        <v>14</v>
      </c>
    </row>
    <row r="3" spans="1:48" s="9" customFormat="1" hidden="1">
      <c r="B3" s="20"/>
      <c r="C3" s="190" t="s">
        <v>15</v>
      </c>
      <c r="D3" s="190"/>
      <c r="E3" s="190"/>
      <c r="F3" s="122"/>
      <c r="G3" s="190" t="s">
        <v>16</v>
      </c>
      <c r="H3" s="190"/>
      <c r="I3" s="190"/>
      <c r="J3" s="190"/>
      <c r="K3" s="190"/>
      <c r="L3" s="34"/>
      <c r="M3" s="34"/>
      <c r="N3" s="34"/>
      <c r="O3" s="178" t="s">
        <v>17</v>
      </c>
      <c r="P3" s="179"/>
      <c r="Q3" s="179"/>
      <c r="R3" s="179"/>
      <c r="S3" s="179"/>
      <c r="T3" s="179"/>
      <c r="U3" s="179"/>
      <c r="V3" s="179"/>
      <c r="W3" s="179"/>
      <c r="X3" s="179"/>
      <c r="Y3" s="179"/>
      <c r="Z3" s="179"/>
      <c r="AA3" s="179"/>
      <c r="AB3" s="179"/>
      <c r="AC3" s="179"/>
      <c r="AD3" s="179"/>
      <c r="AE3" s="39"/>
      <c r="AF3" s="39"/>
      <c r="AP3" s="132"/>
      <c r="AQ3" s="132"/>
      <c r="AR3" s="132"/>
      <c r="AS3" s="38"/>
      <c r="AT3" s="23"/>
    </row>
    <row r="4" spans="1:48" s="24" customFormat="1" ht="18.5">
      <c r="A4" s="191" t="s">
        <v>135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  <c r="AV4" s="191"/>
    </row>
    <row r="5" spans="1:48" s="24" customFormat="1" ht="15" customHeight="1">
      <c r="A5" s="178" t="s">
        <v>18</v>
      </c>
      <c r="B5" s="180"/>
      <c r="C5" s="169" t="s">
        <v>15</v>
      </c>
      <c r="D5" s="170"/>
      <c r="E5" s="170"/>
      <c r="F5" s="171"/>
      <c r="G5" s="169" t="s">
        <v>16</v>
      </c>
      <c r="H5" s="170"/>
      <c r="I5" s="170"/>
      <c r="J5" s="170"/>
      <c r="K5" s="170"/>
      <c r="L5" s="171"/>
      <c r="M5" s="178" t="s">
        <v>50</v>
      </c>
      <c r="N5" s="179"/>
      <c r="O5" s="179"/>
      <c r="P5" s="179"/>
      <c r="Q5" s="179"/>
      <c r="R5" s="179"/>
      <c r="S5" s="179"/>
      <c r="T5" s="179"/>
      <c r="U5" s="179"/>
      <c r="V5" s="179"/>
      <c r="W5" s="179"/>
      <c r="X5" s="179"/>
      <c r="Y5" s="179"/>
      <c r="Z5" s="179"/>
      <c r="AA5" s="179"/>
      <c r="AB5" s="179"/>
      <c r="AC5" s="179"/>
      <c r="AD5" s="179"/>
      <c r="AE5" s="180"/>
      <c r="AF5" s="178" t="s">
        <v>48</v>
      </c>
      <c r="AG5" s="179"/>
      <c r="AH5" s="179"/>
      <c r="AI5" s="179"/>
      <c r="AJ5" s="179"/>
      <c r="AK5" s="179"/>
      <c r="AL5" s="179"/>
      <c r="AM5" s="179"/>
      <c r="AN5" s="179"/>
      <c r="AO5" s="179"/>
      <c r="AP5" s="180"/>
      <c r="AQ5" s="165" t="s">
        <v>157</v>
      </c>
      <c r="AR5" s="181" t="s">
        <v>17</v>
      </c>
      <c r="AS5" s="182"/>
      <c r="AT5" s="194" t="s">
        <v>111</v>
      </c>
      <c r="AU5" s="195" t="s">
        <v>38</v>
      </c>
      <c r="AV5" s="194" t="s">
        <v>39</v>
      </c>
    </row>
    <row r="6" spans="1:48" s="4" customFormat="1" ht="59.25" customHeight="1">
      <c r="A6" s="192"/>
      <c r="B6" s="193"/>
      <c r="C6" s="5" t="s">
        <v>19</v>
      </c>
      <c r="D6" s="2" t="s">
        <v>20</v>
      </c>
      <c r="E6" s="2" t="s">
        <v>21</v>
      </c>
      <c r="F6" s="121" t="s">
        <v>143</v>
      </c>
      <c r="G6" s="2" t="s">
        <v>22</v>
      </c>
      <c r="H6" s="33" t="s">
        <v>49</v>
      </c>
      <c r="I6" s="12" t="s">
        <v>30</v>
      </c>
      <c r="J6" s="2" t="s">
        <v>47</v>
      </c>
      <c r="K6" s="2" t="s">
        <v>129</v>
      </c>
      <c r="L6" s="43" t="s">
        <v>57</v>
      </c>
      <c r="M6" s="183" t="s">
        <v>42</v>
      </c>
      <c r="N6" s="185"/>
      <c r="O6" s="184"/>
      <c r="P6" s="183" t="s">
        <v>27</v>
      </c>
      <c r="Q6" s="185"/>
      <c r="R6" s="184"/>
      <c r="S6" s="183" t="s">
        <v>23</v>
      </c>
      <c r="T6" s="185"/>
      <c r="U6" s="184"/>
      <c r="V6" s="183" t="s">
        <v>24</v>
      </c>
      <c r="W6" s="185"/>
      <c r="X6" s="184"/>
      <c r="Y6" s="183" t="s">
        <v>25</v>
      </c>
      <c r="Z6" s="185"/>
      <c r="AA6" s="184"/>
      <c r="AB6" s="183" t="s">
        <v>26</v>
      </c>
      <c r="AC6" s="185"/>
      <c r="AD6" s="184"/>
      <c r="AE6" s="131" t="s">
        <v>159</v>
      </c>
      <c r="AF6" s="183" t="s">
        <v>113</v>
      </c>
      <c r="AG6" s="184"/>
      <c r="AH6" s="183" t="s">
        <v>114</v>
      </c>
      <c r="AI6" s="184"/>
      <c r="AJ6" s="183" t="s">
        <v>115</v>
      </c>
      <c r="AK6" s="184"/>
      <c r="AL6" s="183" t="s">
        <v>117</v>
      </c>
      <c r="AM6" s="184"/>
      <c r="AN6" s="183" t="s">
        <v>116</v>
      </c>
      <c r="AO6" s="184"/>
      <c r="AP6" s="131" t="s">
        <v>161</v>
      </c>
      <c r="AQ6" s="166"/>
      <c r="AR6" s="131" t="s">
        <v>163</v>
      </c>
      <c r="AS6" s="131" t="s">
        <v>165</v>
      </c>
      <c r="AT6" s="194"/>
      <c r="AU6" s="195"/>
      <c r="AV6" s="194"/>
    </row>
    <row r="7" spans="1:48" s="29" customFormat="1" ht="112.5" customHeight="1">
      <c r="A7" s="25"/>
      <c r="B7" s="26"/>
      <c r="C7" s="27" t="s">
        <v>46</v>
      </c>
      <c r="D7" s="28" t="s">
        <v>44</v>
      </c>
      <c r="E7" s="28" t="s">
        <v>45</v>
      </c>
      <c r="F7" s="28" t="s">
        <v>153</v>
      </c>
      <c r="G7" s="28" t="s">
        <v>52</v>
      </c>
      <c r="H7" s="28" t="s">
        <v>53</v>
      </c>
      <c r="I7" s="28" t="s">
        <v>40</v>
      </c>
      <c r="J7" s="28" t="s">
        <v>41</v>
      </c>
      <c r="K7" s="28" t="s">
        <v>130</v>
      </c>
      <c r="L7" s="28" t="s">
        <v>57</v>
      </c>
      <c r="M7" s="28" t="s">
        <v>105</v>
      </c>
      <c r="N7" s="28" t="s">
        <v>56</v>
      </c>
      <c r="O7" s="28" t="s">
        <v>51</v>
      </c>
      <c r="P7" s="28" t="s">
        <v>106</v>
      </c>
      <c r="Q7" s="28" t="s">
        <v>103</v>
      </c>
      <c r="R7" s="28" t="s">
        <v>51</v>
      </c>
      <c r="S7" s="28" t="s">
        <v>107</v>
      </c>
      <c r="T7" s="28" t="s">
        <v>104</v>
      </c>
      <c r="U7" s="28" t="s">
        <v>51</v>
      </c>
      <c r="V7" s="28" t="s">
        <v>108</v>
      </c>
      <c r="W7" s="28" t="s">
        <v>104</v>
      </c>
      <c r="X7" s="28" t="s">
        <v>51</v>
      </c>
      <c r="Y7" s="28" t="s">
        <v>109</v>
      </c>
      <c r="Z7" s="28" t="s">
        <v>103</v>
      </c>
      <c r="AA7" s="28" t="s">
        <v>51</v>
      </c>
      <c r="AB7" s="28" t="s">
        <v>110</v>
      </c>
      <c r="AC7" s="28" t="s">
        <v>104</v>
      </c>
      <c r="AD7" s="28" t="s">
        <v>51</v>
      </c>
      <c r="AE7" s="133" t="s">
        <v>160</v>
      </c>
      <c r="AF7" s="28" t="s">
        <v>118</v>
      </c>
      <c r="AG7" s="28" t="s">
        <v>60</v>
      </c>
      <c r="AH7" s="28" t="s">
        <v>119</v>
      </c>
      <c r="AI7" s="28" t="s">
        <v>60</v>
      </c>
      <c r="AJ7" s="28" t="s">
        <v>120</v>
      </c>
      <c r="AK7" s="28" t="s">
        <v>60</v>
      </c>
      <c r="AL7" s="28" t="s">
        <v>121</v>
      </c>
      <c r="AM7" s="28" t="s">
        <v>60</v>
      </c>
      <c r="AN7" s="28" t="s">
        <v>122</v>
      </c>
      <c r="AO7" s="28" t="s">
        <v>60</v>
      </c>
      <c r="AP7" s="133" t="s">
        <v>162</v>
      </c>
      <c r="AQ7" s="133" t="s">
        <v>158</v>
      </c>
      <c r="AR7" s="133" t="s">
        <v>164</v>
      </c>
      <c r="AS7" s="28" t="s">
        <v>174</v>
      </c>
      <c r="AT7" s="28" t="s">
        <v>175</v>
      </c>
      <c r="AU7" s="28" t="s">
        <v>43</v>
      </c>
      <c r="AV7" s="28" t="s">
        <v>134</v>
      </c>
    </row>
    <row r="8" spans="1:48" s="6" customFormat="1" ht="18" customHeight="1">
      <c r="A8" s="186">
        <v>1</v>
      </c>
      <c r="B8" s="187" t="s">
        <v>176</v>
      </c>
      <c r="C8" s="7" t="s">
        <v>29</v>
      </c>
      <c r="D8" s="44">
        <v>3</v>
      </c>
      <c r="E8" s="3" t="s">
        <v>37</v>
      </c>
      <c r="F8" s="44">
        <v>0.33</v>
      </c>
      <c r="G8" s="3">
        <v>543</v>
      </c>
      <c r="H8" s="3">
        <v>121</v>
      </c>
      <c r="I8" s="13"/>
      <c r="J8" s="3"/>
      <c r="K8" s="30">
        <f>J8/G8</f>
        <v>0</v>
      </c>
      <c r="L8" s="62">
        <f t="shared" ref="L8:L16" si="0">IF(K8=0,0,(IF(K8&lt;=0.05,1,(IF(K8&lt;=0.1,2,(IF(K8&lt;0.2,3,4)))))))</f>
        <v>0</v>
      </c>
      <c r="M8" s="77"/>
      <c r="N8" s="30" t="e">
        <f t="shared" ref="N8:N25" si="1">M8/$I8</f>
        <v>#DIV/0!</v>
      </c>
      <c r="O8" s="69" t="e">
        <f>IF(N8=0,1,(IF(N8&lt;=0.05,1,(IF(N8&lt;=0.1,2,(IF(N8&lt;0.2,3,4)))))))</f>
        <v>#DIV/0!</v>
      </c>
      <c r="P8" s="78"/>
      <c r="Q8" s="30" t="e">
        <f t="shared" ref="Q8:Q25" si="2">P8/$I8</f>
        <v>#DIV/0!</v>
      </c>
      <c r="R8" s="69" t="e">
        <f>IF(Q8=0,1,(IF(Q8&lt;=0.05,1,(IF(Q8&lt;=0.1,2,(IF(Q8&lt;0.2,3,4)))))))</f>
        <v>#DIV/0!</v>
      </c>
      <c r="S8" s="99"/>
      <c r="T8" s="79" t="e">
        <f>S8/$J8</f>
        <v>#DIV/0!</v>
      </c>
      <c r="U8" s="69" t="e">
        <f>IF(T8=0,1,(IF(T8&lt;=0.05,1,(IF(T8&lt;=0.1,2,(IF(T8&lt;0.2,3,4)))))))</f>
        <v>#DIV/0!</v>
      </c>
      <c r="V8" s="99"/>
      <c r="W8" s="79" t="e">
        <f>V8/$J8</f>
        <v>#DIV/0!</v>
      </c>
      <c r="X8" s="69" t="e">
        <f>IF(W8=0,1,(IF(W8&lt;=0.05,1,(IF(W8&lt;=0.1,2,(IF(W8&lt;0.2,3,4)))))))</f>
        <v>#DIV/0!</v>
      </c>
      <c r="Y8" s="78"/>
      <c r="Z8" s="30" t="e">
        <f t="shared" ref="Z8:Z25" si="3">Y8/$I8</f>
        <v>#DIV/0!</v>
      </c>
      <c r="AA8" s="69" t="e">
        <f>IF(Z8=0,1,(IF(Z8&lt;=0.05,1,(IF(Z8&lt;=0.1,2,(IF(Z8&lt;0.2,3,4)))))))</f>
        <v>#DIV/0!</v>
      </c>
      <c r="AB8" s="99"/>
      <c r="AC8" s="79" t="e">
        <f t="shared" ref="AC8:AC16" si="4">AB8/$J8</f>
        <v>#DIV/0!</v>
      </c>
      <c r="AD8" s="69" t="e">
        <f>IF(AC8=0,1,(IF(AC8&lt;=0.05,1,(IF(AC8&lt;=0.1,2,(IF(AC8&lt;0.2,3,4)))))))</f>
        <v>#DIV/0!</v>
      </c>
      <c r="AE8" s="134" t="e">
        <f>ROUNDUP((AVERAGE(AD8,AA8,X8,U8,R8,O8)),0)</f>
        <v>#DIV/0!</v>
      </c>
      <c r="AF8" s="79">
        <v>0.125</v>
      </c>
      <c r="AG8" s="135">
        <f>IF(AF8=0,1,(IF(AF8&lt;=0.05,1,(IF(AF8&lt;=0.1,2,(IF(AF8&lt;0.2,3,4)))))))</f>
        <v>3</v>
      </c>
      <c r="AH8" s="90">
        <v>0.15</v>
      </c>
      <c r="AI8" s="135">
        <f>IF(AH8=0,1,(IF(AH8&lt;=0.05,1,(IF(AH8&lt;=0.1,2,(IF(AH8&lt;0.2,3,4)))))))</f>
        <v>3</v>
      </c>
      <c r="AJ8" s="90">
        <v>0.14000000000000001</v>
      </c>
      <c r="AK8" s="135">
        <f>IF(AJ8=0,1,(IF(AJ8&lt;=0.05,1,(IF(AJ8&lt;=0.1,2,(IF(AJ8&lt;0.2,3,4)))))))</f>
        <v>3</v>
      </c>
      <c r="AL8" s="90">
        <v>0.22</v>
      </c>
      <c r="AM8" s="135">
        <f>IF(AL8=0,1,(IF(AL8&lt;=0.05,1,(IF(AL8&lt;=0.1,2,(IF(AL8&lt;0.2,3,4)))))))</f>
        <v>4</v>
      </c>
      <c r="AN8" s="89" t="s">
        <v>123</v>
      </c>
      <c r="AO8" s="84">
        <f>(IF(AN8="very high",4,(IF(AN8="high",3,(IF(AN8="moderate",2,(IF(AN8="low",1))))))))</f>
        <v>1</v>
      </c>
      <c r="AP8" s="140">
        <f>ROUNDDOWN((AVERAGE(AG8,AI8,AK8,AM8,AO8)),0)</f>
        <v>2</v>
      </c>
      <c r="AQ8" s="143">
        <f>F8*L8</f>
        <v>0</v>
      </c>
      <c r="AR8" s="81" t="e">
        <f>AE8/AP8</f>
        <v>#DIV/0!</v>
      </c>
      <c r="AS8" s="160" t="e">
        <f>IF(AR8&lt;=0.5,0.25,(IF(AR8&lt;=1,0.5,(IF(AR8&lt;=2,0.75,(IF(AR8&lt;=4,1,1)))))))</f>
        <v>#DIV/0!</v>
      </c>
      <c r="AT8" s="100" t="e">
        <f>ROUNDUP((AQ8*AS8),0)</f>
        <v>#DIV/0!</v>
      </c>
      <c r="AU8" s="101" t="e">
        <f t="shared" ref="AU8:AU16" si="5">AT8*D8</f>
        <v>#DIV/0!</v>
      </c>
      <c r="AV8" s="41" t="e">
        <f>IF(AU8=0,"none",(IF(AU8&lt;5,"low",(IF(AU8&lt;=12,"moderate","high")))))</f>
        <v>#DIV/0!</v>
      </c>
    </row>
    <row r="9" spans="1:48" s="6" customFormat="1" ht="19.5" customHeight="1">
      <c r="A9" s="186"/>
      <c r="B9" s="188"/>
      <c r="C9" s="7" t="s">
        <v>31</v>
      </c>
      <c r="D9" s="44">
        <v>4</v>
      </c>
      <c r="E9" s="3" t="s">
        <v>37</v>
      </c>
      <c r="F9" s="44">
        <v>0.66</v>
      </c>
      <c r="G9" s="3">
        <v>543</v>
      </c>
      <c r="H9" s="3">
        <v>121</v>
      </c>
      <c r="I9" s="13">
        <v>16</v>
      </c>
      <c r="J9" s="3">
        <v>58</v>
      </c>
      <c r="K9" s="30">
        <f>J9/G9</f>
        <v>0.10681399631675875</v>
      </c>
      <c r="L9" s="62">
        <f t="shared" si="0"/>
        <v>3</v>
      </c>
      <c r="M9" s="77">
        <v>1</v>
      </c>
      <c r="N9" s="30">
        <f t="shared" si="1"/>
        <v>6.25E-2</v>
      </c>
      <c r="O9" s="69">
        <f t="shared" ref="O9:O16" si="6">IF(N9=0,1,(IF(N9&lt;=0.05,1,(IF(N9&lt;=0.1,2,(IF(N9&lt;0.2,3,4)))))))</f>
        <v>2</v>
      </c>
      <c r="P9" s="78">
        <v>0</v>
      </c>
      <c r="Q9" s="30">
        <f t="shared" si="2"/>
        <v>0</v>
      </c>
      <c r="R9" s="69">
        <f t="shared" ref="R9:R16" si="7">IF(Q9=0,1,(IF(Q9&lt;=0.05,1,(IF(Q9&lt;=0.1,2,(IF(Q9&lt;0.2,3,4)))))))</f>
        <v>1</v>
      </c>
      <c r="S9" s="99">
        <v>6</v>
      </c>
      <c r="T9" s="79">
        <f t="shared" ref="T9:T16" si="8">S9/$J9</f>
        <v>0.10344827586206896</v>
      </c>
      <c r="U9" s="69">
        <f t="shared" ref="U9:U16" si="9">IF(T9=0,1,(IF(T9&lt;=0.05,1,(IF(T9&lt;=0.1,2,(IF(T9&lt;0.2,3,4)))))))</f>
        <v>3</v>
      </c>
      <c r="V9" s="99"/>
      <c r="W9" s="79">
        <f t="shared" ref="W9:W16" si="10">V9/$J9</f>
        <v>0</v>
      </c>
      <c r="X9" s="69">
        <f t="shared" ref="X9:X16" si="11">IF(W9=0,1,(IF(W9&lt;=0.05,1,(IF(W9&lt;=0.1,2,(IF(W9&lt;0.2,3,4)))))))</f>
        <v>1</v>
      </c>
      <c r="Y9" s="78">
        <v>5</v>
      </c>
      <c r="Z9" s="30">
        <f t="shared" si="3"/>
        <v>0.3125</v>
      </c>
      <c r="AA9" s="69">
        <f t="shared" ref="AA9:AA16" si="12">IF(Z9=0,1,(IF(Z9&lt;=0.05,1,(IF(Z9&lt;=0.1,2,(IF(Z9&lt;0.2,3,4)))))))</f>
        <v>4</v>
      </c>
      <c r="AB9" s="99">
        <v>0</v>
      </c>
      <c r="AC9" s="79">
        <f t="shared" si="4"/>
        <v>0</v>
      </c>
      <c r="AD9" s="69">
        <f t="shared" ref="AD9:AD16" si="13">IF(AC9=0,1,(IF(AC9&lt;=0.05,1,(IF(AC9&lt;=0.1,2,(IF(AC9&lt;0.2,3,4)))))))</f>
        <v>1</v>
      </c>
      <c r="AE9" s="134">
        <f t="shared" ref="AE9:AE16" si="14">ROUNDUP((AVERAGE(AD9,AA9,X9,U9,R9,O9)),0)</f>
        <v>2</v>
      </c>
      <c r="AF9" s="79">
        <v>0.2</v>
      </c>
      <c r="AG9" s="135">
        <f t="shared" ref="AG9:AG16" si="15">IF(AF9=0,1,(IF(AF9&lt;=0.05,1,(IF(AF9&lt;=0.1,2,(IF(AF9&lt;0.2,3,4)))))))</f>
        <v>4</v>
      </c>
      <c r="AH9" s="90">
        <v>0.12</v>
      </c>
      <c r="AI9" s="135">
        <f t="shared" ref="AI9:AI16" si="16">IF(AH9=0,1,(IF(AH9&lt;=0.05,1,(IF(AH9&lt;=0.1,2,(IF(AH9&lt;0.2,3,4)))))))</f>
        <v>3</v>
      </c>
      <c r="AJ9" s="90">
        <v>0.13</v>
      </c>
      <c r="AK9" s="135">
        <f t="shared" ref="AK9:AK16" si="17">IF(AJ9=0,1,(IF(AJ9&lt;=0.05,1,(IF(AJ9&lt;=0.1,2,(IF(AJ9&lt;0.2,3,4)))))))</f>
        <v>3</v>
      </c>
      <c r="AL9" s="90">
        <v>0.15</v>
      </c>
      <c r="AM9" s="135">
        <f t="shared" ref="AM9:AM16" si="18">IF(AL9=0,1,(IF(AL9&lt;=0.05,1,(IF(AL9&lt;=0.1,2,(IF(AL9&lt;0.2,3,4)))))))</f>
        <v>3</v>
      </c>
      <c r="AN9" s="89" t="s">
        <v>126</v>
      </c>
      <c r="AO9" s="135">
        <f t="shared" ref="AO9:AO16" si="19">(IF(AN9="very high",4,(IF(AN9="high",3,(IF(AN9="moderate",2,(IF(AN9="low",1))))))))</f>
        <v>2</v>
      </c>
      <c r="AP9" s="140">
        <f t="shared" ref="AP9:AP16" si="20">ROUNDDOWN((AVERAGE(AG9,AI9,AK9,AM9,AO9)),0)</f>
        <v>3</v>
      </c>
      <c r="AQ9" s="143">
        <f t="shared" ref="AQ9:AQ16" si="21">F9*L9</f>
        <v>1.98</v>
      </c>
      <c r="AR9" s="81">
        <f t="shared" ref="AR9:AR16" si="22">AE9/AP9</f>
        <v>0.66666666666666663</v>
      </c>
      <c r="AS9" s="160">
        <f t="shared" ref="AS9:AS16" si="23">IF(AR9&lt;=0.5,0.25,(IF(AR9&lt;=1,0.5,(IF(AR9&lt;=2,0.75,(IF(AR9&lt;=4,1,1)))))))</f>
        <v>0.5</v>
      </c>
      <c r="AT9" s="136">
        <f t="shared" ref="AT9:AT16" si="24">ROUNDUP((AQ9*AS9),0)</f>
        <v>1</v>
      </c>
      <c r="AU9" s="101">
        <f t="shared" si="5"/>
        <v>4</v>
      </c>
      <c r="AV9" s="115" t="str">
        <f t="shared" ref="AV9:AV16" si="25">IF(AU9=0,"none",(IF(AU9&lt;5,"low",(IF(AU9&lt;=12,"moderate","high")))))</f>
        <v>low</v>
      </c>
    </row>
    <row r="10" spans="1:48" s="6" customFormat="1" ht="17.25" customHeight="1">
      <c r="A10" s="186"/>
      <c r="B10" s="189"/>
      <c r="C10" s="7" t="s">
        <v>32</v>
      </c>
      <c r="D10" s="44">
        <v>5</v>
      </c>
      <c r="E10" s="3" t="s">
        <v>37</v>
      </c>
      <c r="F10" s="44">
        <v>1</v>
      </c>
      <c r="G10" s="3">
        <v>543</v>
      </c>
      <c r="H10" s="3">
        <v>121</v>
      </c>
      <c r="I10" s="13">
        <v>1</v>
      </c>
      <c r="J10" s="3">
        <v>1</v>
      </c>
      <c r="K10" s="30">
        <f>J10/G10</f>
        <v>1.841620626151013E-3</v>
      </c>
      <c r="L10" s="62">
        <f>IF(K10=0,0,(IF(K10&lt;=0.05,1,(IF(K10&lt;=0.1,2,(IF(K10&lt;0.2,3,4)))))))</f>
        <v>1</v>
      </c>
      <c r="M10" s="77">
        <v>0</v>
      </c>
      <c r="N10" s="30">
        <f t="shared" si="1"/>
        <v>0</v>
      </c>
      <c r="O10" s="69">
        <f t="shared" si="6"/>
        <v>1</v>
      </c>
      <c r="P10" s="78">
        <v>0</v>
      </c>
      <c r="Q10" s="30">
        <f t="shared" si="2"/>
        <v>0</v>
      </c>
      <c r="R10" s="69">
        <f t="shared" si="7"/>
        <v>1</v>
      </c>
      <c r="S10" s="99">
        <v>0</v>
      </c>
      <c r="T10" s="79">
        <f t="shared" si="8"/>
        <v>0</v>
      </c>
      <c r="U10" s="69">
        <f t="shared" si="9"/>
        <v>1</v>
      </c>
      <c r="V10" s="99"/>
      <c r="W10" s="79">
        <f t="shared" si="10"/>
        <v>0</v>
      </c>
      <c r="X10" s="69">
        <f t="shared" si="11"/>
        <v>1</v>
      </c>
      <c r="Y10" s="78">
        <v>0</v>
      </c>
      <c r="Z10" s="30">
        <f t="shared" si="3"/>
        <v>0</v>
      </c>
      <c r="AA10" s="69">
        <f t="shared" si="12"/>
        <v>1</v>
      </c>
      <c r="AB10" s="99">
        <v>0</v>
      </c>
      <c r="AC10" s="79">
        <f t="shared" si="4"/>
        <v>0</v>
      </c>
      <c r="AD10" s="69">
        <f t="shared" si="13"/>
        <v>1</v>
      </c>
      <c r="AE10" s="134">
        <f t="shared" si="14"/>
        <v>1</v>
      </c>
      <c r="AF10" s="79">
        <v>1.7094017094017096E-2</v>
      </c>
      <c r="AG10" s="135">
        <f t="shared" si="15"/>
        <v>1</v>
      </c>
      <c r="AH10" s="90">
        <v>0.11</v>
      </c>
      <c r="AI10" s="135">
        <f t="shared" si="16"/>
        <v>3</v>
      </c>
      <c r="AJ10" s="90">
        <v>0.125</v>
      </c>
      <c r="AK10" s="135">
        <f t="shared" si="17"/>
        <v>3</v>
      </c>
      <c r="AL10" s="90">
        <v>0.23</v>
      </c>
      <c r="AM10" s="135">
        <f t="shared" si="18"/>
        <v>4</v>
      </c>
      <c r="AN10" s="89" t="s">
        <v>127</v>
      </c>
      <c r="AO10" s="135">
        <f t="shared" si="19"/>
        <v>3</v>
      </c>
      <c r="AP10" s="140">
        <f t="shared" si="20"/>
        <v>2</v>
      </c>
      <c r="AQ10" s="143">
        <f t="shared" si="21"/>
        <v>1</v>
      </c>
      <c r="AR10" s="81">
        <f t="shared" si="22"/>
        <v>0.5</v>
      </c>
      <c r="AS10" s="160">
        <f t="shared" si="23"/>
        <v>0.25</v>
      </c>
      <c r="AT10" s="136">
        <f t="shared" si="24"/>
        <v>1</v>
      </c>
      <c r="AU10" s="101">
        <f t="shared" si="5"/>
        <v>5</v>
      </c>
      <c r="AV10" s="115" t="str">
        <f t="shared" si="25"/>
        <v>moderate</v>
      </c>
    </row>
    <row r="11" spans="1:48" s="6" customFormat="1" ht="18" customHeight="1">
      <c r="A11" s="186">
        <v>2</v>
      </c>
      <c r="B11" s="187" t="s">
        <v>178</v>
      </c>
      <c r="C11" s="7" t="s">
        <v>34</v>
      </c>
      <c r="D11" s="44">
        <v>3</v>
      </c>
      <c r="E11" s="3" t="s">
        <v>37</v>
      </c>
      <c r="F11" s="44">
        <v>0.33</v>
      </c>
      <c r="G11" s="3">
        <v>522</v>
      </c>
      <c r="H11" s="3">
        <v>116</v>
      </c>
      <c r="I11" s="13"/>
      <c r="J11" s="3"/>
      <c r="K11" s="30">
        <f>J11/G11</f>
        <v>0</v>
      </c>
      <c r="L11" s="62">
        <f t="shared" si="0"/>
        <v>0</v>
      </c>
      <c r="M11" s="77"/>
      <c r="N11" s="30" t="e">
        <f t="shared" si="1"/>
        <v>#DIV/0!</v>
      </c>
      <c r="O11" s="69" t="e">
        <f t="shared" si="6"/>
        <v>#DIV/0!</v>
      </c>
      <c r="P11" s="78"/>
      <c r="Q11" s="30" t="e">
        <f t="shared" si="2"/>
        <v>#DIV/0!</v>
      </c>
      <c r="R11" s="69" t="e">
        <f t="shared" si="7"/>
        <v>#DIV/0!</v>
      </c>
      <c r="S11" s="99"/>
      <c r="T11" s="79" t="e">
        <f t="shared" si="8"/>
        <v>#DIV/0!</v>
      </c>
      <c r="U11" s="69" t="e">
        <f t="shared" si="9"/>
        <v>#DIV/0!</v>
      </c>
      <c r="V11" s="99"/>
      <c r="W11" s="79" t="e">
        <f t="shared" si="10"/>
        <v>#DIV/0!</v>
      </c>
      <c r="X11" s="69" t="e">
        <f t="shared" si="11"/>
        <v>#DIV/0!</v>
      </c>
      <c r="Y11" s="78"/>
      <c r="Z11" s="30" t="e">
        <f t="shared" si="3"/>
        <v>#DIV/0!</v>
      </c>
      <c r="AA11" s="69" t="e">
        <f t="shared" si="12"/>
        <v>#DIV/0!</v>
      </c>
      <c r="AB11" s="99"/>
      <c r="AC11" s="79" t="e">
        <f t="shared" si="4"/>
        <v>#DIV/0!</v>
      </c>
      <c r="AD11" s="69" t="e">
        <f t="shared" si="13"/>
        <v>#DIV/0!</v>
      </c>
      <c r="AE11" s="134" t="e">
        <f t="shared" si="14"/>
        <v>#DIV/0!</v>
      </c>
      <c r="AF11" s="79">
        <v>0.1111111111111111</v>
      </c>
      <c r="AG11" s="135">
        <f t="shared" si="15"/>
        <v>3</v>
      </c>
      <c r="AH11" s="90">
        <v>0.1</v>
      </c>
      <c r="AI11" s="135">
        <f t="shared" si="16"/>
        <v>2</v>
      </c>
      <c r="AJ11" s="90">
        <v>0.15</v>
      </c>
      <c r="AK11" s="135">
        <f t="shared" si="17"/>
        <v>3</v>
      </c>
      <c r="AL11" s="90">
        <v>0.18</v>
      </c>
      <c r="AM11" s="135">
        <f t="shared" si="18"/>
        <v>3</v>
      </c>
      <c r="AN11" s="89" t="s">
        <v>128</v>
      </c>
      <c r="AO11" s="135">
        <f t="shared" si="19"/>
        <v>4</v>
      </c>
      <c r="AP11" s="140">
        <f t="shared" si="20"/>
        <v>3</v>
      </c>
      <c r="AQ11" s="143">
        <f t="shared" si="21"/>
        <v>0</v>
      </c>
      <c r="AR11" s="81" t="e">
        <f t="shared" si="22"/>
        <v>#DIV/0!</v>
      </c>
      <c r="AS11" s="160" t="e">
        <f t="shared" si="23"/>
        <v>#DIV/0!</v>
      </c>
      <c r="AT11" s="136" t="e">
        <f t="shared" si="24"/>
        <v>#DIV/0!</v>
      </c>
      <c r="AU11" s="101" t="e">
        <f t="shared" si="5"/>
        <v>#DIV/0!</v>
      </c>
      <c r="AV11" s="115" t="e">
        <f t="shared" si="25"/>
        <v>#DIV/0!</v>
      </c>
    </row>
    <row r="12" spans="1:48">
      <c r="A12" s="186"/>
      <c r="B12" s="188"/>
      <c r="C12" s="7" t="s">
        <v>31</v>
      </c>
      <c r="D12" s="44">
        <v>4</v>
      </c>
      <c r="E12" s="3" t="s">
        <v>37</v>
      </c>
      <c r="F12" s="44">
        <v>0.66</v>
      </c>
      <c r="G12" s="3">
        <v>522</v>
      </c>
      <c r="H12" s="3">
        <v>116</v>
      </c>
      <c r="I12" s="13">
        <v>24</v>
      </c>
      <c r="J12" s="14">
        <v>77</v>
      </c>
      <c r="K12" s="30">
        <f t="shared" ref="K12:K16" si="26">J12/G12</f>
        <v>0.1475095785440613</v>
      </c>
      <c r="L12" s="62">
        <f t="shared" si="0"/>
        <v>3</v>
      </c>
      <c r="M12" s="77">
        <v>2</v>
      </c>
      <c r="N12" s="30">
        <f t="shared" si="1"/>
        <v>8.3333333333333329E-2</v>
      </c>
      <c r="O12" s="69">
        <f t="shared" si="6"/>
        <v>2</v>
      </c>
      <c r="P12" s="78">
        <v>1</v>
      </c>
      <c r="Q12" s="30">
        <f t="shared" si="2"/>
        <v>4.1666666666666664E-2</v>
      </c>
      <c r="R12" s="69">
        <f t="shared" si="7"/>
        <v>1</v>
      </c>
      <c r="S12" s="99">
        <v>8</v>
      </c>
      <c r="T12" s="79">
        <f t="shared" si="8"/>
        <v>0.1038961038961039</v>
      </c>
      <c r="U12" s="69">
        <f t="shared" si="9"/>
        <v>3</v>
      </c>
      <c r="V12" s="99"/>
      <c r="W12" s="79">
        <f t="shared" si="10"/>
        <v>0</v>
      </c>
      <c r="X12" s="69">
        <f t="shared" si="11"/>
        <v>1</v>
      </c>
      <c r="Y12" s="78">
        <v>4</v>
      </c>
      <c r="Z12" s="30">
        <f t="shared" si="3"/>
        <v>0.16666666666666666</v>
      </c>
      <c r="AA12" s="69">
        <f t="shared" si="12"/>
        <v>3</v>
      </c>
      <c r="AB12" s="99">
        <v>1</v>
      </c>
      <c r="AC12" s="79">
        <f t="shared" si="4"/>
        <v>1.2987012987012988E-2</v>
      </c>
      <c r="AD12" s="69">
        <f t="shared" si="13"/>
        <v>1</v>
      </c>
      <c r="AE12" s="134">
        <f t="shared" si="14"/>
        <v>2</v>
      </c>
      <c r="AF12" s="79">
        <v>1.2658227848101266E-2</v>
      </c>
      <c r="AG12" s="135">
        <f t="shared" si="15"/>
        <v>1</v>
      </c>
      <c r="AH12" s="90">
        <v>7.0000000000000007E-2</v>
      </c>
      <c r="AI12" s="135">
        <f t="shared" si="16"/>
        <v>2</v>
      </c>
      <c r="AJ12" s="90">
        <v>0.11</v>
      </c>
      <c r="AK12" s="135">
        <f t="shared" si="17"/>
        <v>3</v>
      </c>
      <c r="AL12" s="90">
        <v>0.19</v>
      </c>
      <c r="AM12" s="135">
        <f t="shared" si="18"/>
        <v>3</v>
      </c>
      <c r="AN12" s="89" t="s">
        <v>127</v>
      </c>
      <c r="AO12" s="135">
        <f t="shared" si="19"/>
        <v>3</v>
      </c>
      <c r="AP12" s="140">
        <f t="shared" si="20"/>
        <v>2</v>
      </c>
      <c r="AQ12" s="143">
        <f t="shared" si="21"/>
        <v>1.98</v>
      </c>
      <c r="AR12" s="81">
        <f t="shared" si="22"/>
        <v>1</v>
      </c>
      <c r="AS12" s="160">
        <f t="shared" si="23"/>
        <v>0.5</v>
      </c>
      <c r="AT12" s="136">
        <f t="shared" si="24"/>
        <v>1</v>
      </c>
      <c r="AU12" s="101">
        <f t="shared" si="5"/>
        <v>4</v>
      </c>
      <c r="AV12" s="115" t="str">
        <f t="shared" si="25"/>
        <v>low</v>
      </c>
    </row>
    <row r="13" spans="1:48">
      <c r="A13" s="186"/>
      <c r="B13" s="189"/>
      <c r="C13" s="7" t="s">
        <v>32</v>
      </c>
      <c r="D13" s="44">
        <v>5</v>
      </c>
      <c r="E13" s="3" t="s">
        <v>37</v>
      </c>
      <c r="F13" s="44">
        <v>1</v>
      </c>
      <c r="G13" s="3">
        <v>522</v>
      </c>
      <c r="H13" s="3">
        <v>116</v>
      </c>
      <c r="I13" s="13">
        <v>0</v>
      </c>
      <c r="J13" s="14"/>
      <c r="K13" s="30">
        <f t="shared" si="26"/>
        <v>0</v>
      </c>
      <c r="L13" s="62">
        <f t="shared" si="0"/>
        <v>0</v>
      </c>
      <c r="M13" s="77"/>
      <c r="N13" s="30" t="e">
        <f t="shared" si="1"/>
        <v>#DIV/0!</v>
      </c>
      <c r="O13" s="69" t="e">
        <f t="shared" si="6"/>
        <v>#DIV/0!</v>
      </c>
      <c r="P13" s="78"/>
      <c r="Q13" s="30" t="e">
        <f t="shared" si="2"/>
        <v>#DIV/0!</v>
      </c>
      <c r="R13" s="69" t="e">
        <f t="shared" si="7"/>
        <v>#DIV/0!</v>
      </c>
      <c r="S13" s="99"/>
      <c r="T13" s="79" t="e">
        <f t="shared" si="8"/>
        <v>#DIV/0!</v>
      </c>
      <c r="U13" s="69" t="e">
        <f t="shared" si="9"/>
        <v>#DIV/0!</v>
      </c>
      <c r="V13" s="99"/>
      <c r="W13" s="79" t="e">
        <f t="shared" si="10"/>
        <v>#DIV/0!</v>
      </c>
      <c r="X13" s="69" t="e">
        <f t="shared" si="11"/>
        <v>#DIV/0!</v>
      </c>
      <c r="Y13" s="78"/>
      <c r="Z13" s="30" t="e">
        <f t="shared" si="3"/>
        <v>#DIV/0!</v>
      </c>
      <c r="AA13" s="69" t="e">
        <f t="shared" si="12"/>
        <v>#DIV/0!</v>
      </c>
      <c r="AB13" s="99"/>
      <c r="AC13" s="79" t="e">
        <f t="shared" si="4"/>
        <v>#DIV/0!</v>
      </c>
      <c r="AD13" s="69" t="e">
        <f t="shared" si="13"/>
        <v>#DIV/0!</v>
      </c>
      <c r="AE13" s="134" t="e">
        <f t="shared" si="14"/>
        <v>#DIV/0!</v>
      </c>
      <c r="AF13" s="79">
        <v>8.4210526315789472E-2</v>
      </c>
      <c r="AG13" s="135">
        <f t="shared" si="15"/>
        <v>2</v>
      </c>
      <c r="AH13" s="90">
        <v>0.89</v>
      </c>
      <c r="AI13" s="135">
        <f t="shared" si="16"/>
        <v>4</v>
      </c>
      <c r="AJ13" s="90">
        <v>0.1</v>
      </c>
      <c r="AK13" s="135">
        <f t="shared" si="17"/>
        <v>2</v>
      </c>
      <c r="AL13" s="90">
        <v>0.21</v>
      </c>
      <c r="AM13" s="135">
        <f t="shared" si="18"/>
        <v>4</v>
      </c>
      <c r="AN13" s="89" t="s">
        <v>128</v>
      </c>
      <c r="AO13" s="135">
        <f t="shared" si="19"/>
        <v>4</v>
      </c>
      <c r="AP13" s="140">
        <f t="shared" si="20"/>
        <v>3</v>
      </c>
      <c r="AQ13" s="143">
        <f t="shared" si="21"/>
        <v>0</v>
      </c>
      <c r="AR13" s="81" t="e">
        <f t="shared" si="22"/>
        <v>#DIV/0!</v>
      </c>
      <c r="AS13" s="160" t="e">
        <f t="shared" si="23"/>
        <v>#DIV/0!</v>
      </c>
      <c r="AT13" s="136" t="e">
        <f t="shared" si="24"/>
        <v>#DIV/0!</v>
      </c>
      <c r="AU13" s="101" t="e">
        <f t="shared" si="5"/>
        <v>#DIV/0!</v>
      </c>
      <c r="AV13" s="115" t="e">
        <f t="shared" si="25"/>
        <v>#DIV/0!</v>
      </c>
    </row>
    <row r="14" spans="1:48">
      <c r="A14" s="186">
        <v>3</v>
      </c>
      <c r="B14" s="187" t="s">
        <v>177</v>
      </c>
      <c r="C14" s="7" t="s">
        <v>34</v>
      </c>
      <c r="D14" s="44">
        <v>3</v>
      </c>
      <c r="E14" s="3" t="s">
        <v>37</v>
      </c>
      <c r="F14" s="44">
        <v>0.33</v>
      </c>
      <c r="G14" s="14">
        <v>292</v>
      </c>
      <c r="H14" s="42">
        <v>80</v>
      </c>
      <c r="I14" s="15"/>
      <c r="J14" s="14"/>
      <c r="K14" s="30">
        <f t="shared" si="26"/>
        <v>0</v>
      </c>
      <c r="L14" s="62">
        <f t="shared" si="0"/>
        <v>0</v>
      </c>
      <c r="M14" s="77"/>
      <c r="N14" s="30" t="e">
        <f t="shared" si="1"/>
        <v>#DIV/0!</v>
      </c>
      <c r="O14" s="69" t="e">
        <f t="shared" si="6"/>
        <v>#DIV/0!</v>
      </c>
      <c r="P14" s="78"/>
      <c r="Q14" s="30" t="e">
        <f t="shared" si="2"/>
        <v>#DIV/0!</v>
      </c>
      <c r="R14" s="69" t="e">
        <f t="shared" si="7"/>
        <v>#DIV/0!</v>
      </c>
      <c r="S14" s="99"/>
      <c r="T14" s="79" t="e">
        <f t="shared" si="8"/>
        <v>#DIV/0!</v>
      </c>
      <c r="U14" s="69" t="e">
        <f t="shared" si="9"/>
        <v>#DIV/0!</v>
      </c>
      <c r="V14" s="99"/>
      <c r="W14" s="79" t="e">
        <f t="shared" si="10"/>
        <v>#DIV/0!</v>
      </c>
      <c r="X14" s="69" t="e">
        <f t="shared" si="11"/>
        <v>#DIV/0!</v>
      </c>
      <c r="Y14" s="78"/>
      <c r="Z14" s="30" t="e">
        <f t="shared" si="3"/>
        <v>#DIV/0!</v>
      </c>
      <c r="AA14" s="69" t="e">
        <f t="shared" si="12"/>
        <v>#DIV/0!</v>
      </c>
      <c r="AB14" s="99"/>
      <c r="AC14" s="79" t="e">
        <f t="shared" si="4"/>
        <v>#DIV/0!</v>
      </c>
      <c r="AD14" s="69" t="e">
        <f t="shared" si="13"/>
        <v>#DIV/0!</v>
      </c>
      <c r="AE14" s="134" t="e">
        <f t="shared" si="14"/>
        <v>#DIV/0!</v>
      </c>
      <c r="AF14" s="79">
        <v>4.3010752688172046E-2</v>
      </c>
      <c r="AG14" s="135">
        <f t="shared" si="15"/>
        <v>1</v>
      </c>
      <c r="AH14" s="90">
        <v>0.05</v>
      </c>
      <c r="AI14" s="135">
        <f t="shared" si="16"/>
        <v>1</v>
      </c>
      <c r="AJ14" s="90">
        <v>0.25</v>
      </c>
      <c r="AK14" s="135">
        <f t="shared" si="17"/>
        <v>4</v>
      </c>
      <c r="AL14" s="90">
        <v>0.22</v>
      </c>
      <c r="AM14" s="135">
        <f t="shared" si="18"/>
        <v>4</v>
      </c>
      <c r="AN14" s="89" t="s">
        <v>126</v>
      </c>
      <c r="AO14" s="135">
        <f t="shared" si="19"/>
        <v>2</v>
      </c>
      <c r="AP14" s="140">
        <f t="shared" si="20"/>
        <v>2</v>
      </c>
      <c r="AQ14" s="143">
        <f t="shared" si="21"/>
        <v>0</v>
      </c>
      <c r="AR14" s="81" t="e">
        <f t="shared" si="22"/>
        <v>#DIV/0!</v>
      </c>
      <c r="AS14" s="160" t="e">
        <f t="shared" si="23"/>
        <v>#DIV/0!</v>
      </c>
      <c r="AT14" s="136" t="e">
        <f t="shared" si="24"/>
        <v>#DIV/0!</v>
      </c>
      <c r="AU14" s="101" t="e">
        <f t="shared" si="5"/>
        <v>#DIV/0!</v>
      </c>
      <c r="AV14" s="115" t="e">
        <f t="shared" si="25"/>
        <v>#DIV/0!</v>
      </c>
    </row>
    <row r="15" spans="1:48">
      <c r="A15" s="186"/>
      <c r="B15" s="188"/>
      <c r="C15" s="7" t="s">
        <v>31</v>
      </c>
      <c r="D15" s="44">
        <v>4</v>
      </c>
      <c r="E15" s="3" t="s">
        <v>37</v>
      </c>
      <c r="F15" s="44">
        <v>0.66</v>
      </c>
      <c r="G15" s="14">
        <v>292</v>
      </c>
      <c r="H15" s="42">
        <v>80</v>
      </c>
      <c r="I15" s="15">
        <v>1</v>
      </c>
      <c r="J15" s="14">
        <v>11</v>
      </c>
      <c r="K15" s="30">
        <f t="shared" si="26"/>
        <v>3.7671232876712327E-2</v>
      </c>
      <c r="L15" s="62">
        <f t="shared" si="0"/>
        <v>1</v>
      </c>
      <c r="M15" s="77">
        <v>0</v>
      </c>
      <c r="N15" s="30">
        <f t="shared" si="1"/>
        <v>0</v>
      </c>
      <c r="O15" s="69">
        <f t="shared" si="6"/>
        <v>1</v>
      </c>
      <c r="P15" s="78">
        <v>0</v>
      </c>
      <c r="Q15" s="30">
        <f t="shared" si="2"/>
        <v>0</v>
      </c>
      <c r="R15" s="69">
        <f t="shared" si="7"/>
        <v>1</v>
      </c>
      <c r="S15" s="99">
        <v>0</v>
      </c>
      <c r="T15" s="79">
        <f t="shared" si="8"/>
        <v>0</v>
      </c>
      <c r="U15" s="69">
        <f t="shared" si="9"/>
        <v>1</v>
      </c>
      <c r="V15" s="99"/>
      <c r="W15" s="79">
        <f t="shared" si="10"/>
        <v>0</v>
      </c>
      <c r="X15" s="69">
        <f t="shared" si="11"/>
        <v>1</v>
      </c>
      <c r="Y15" s="78">
        <v>0</v>
      </c>
      <c r="Z15" s="30">
        <f t="shared" si="3"/>
        <v>0</v>
      </c>
      <c r="AA15" s="69">
        <f t="shared" si="12"/>
        <v>1</v>
      </c>
      <c r="AB15" s="99">
        <v>0</v>
      </c>
      <c r="AC15" s="79">
        <f t="shared" si="4"/>
        <v>0</v>
      </c>
      <c r="AD15" s="69">
        <f t="shared" si="13"/>
        <v>1</v>
      </c>
      <c r="AE15" s="134">
        <f t="shared" si="14"/>
        <v>1</v>
      </c>
      <c r="AF15" s="79">
        <v>1.6129032258064516E-2</v>
      </c>
      <c r="AG15" s="135">
        <f t="shared" si="15"/>
        <v>1</v>
      </c>
      <c r="AH15" s="90">
        <v>0.62</v>
      </c>
      <c r="AI15" s="135">
        <f t="shared" si="16"/>
        <v>4</v>
      </c>
      <c r="AJ15" s="90">
        <v>0.3</v>
      </c>
      <c r="AK15" s="135">
        <f t="shared" si="17"/>
        <v>4</v>
      </c>
      <c r="AL15" s="90">
        <v>0.23</v>
      </c>
      <c r="AM15" s="135">
        <f t="shared" si="18"/>
        <v>4</v>
      </c>
      <c r="AN15" s="89" t="s">
        <v>123</v>
      </c>
      <c r="AO15" s="135">
        <f t="shared" si="19"/>
        <v>1</v>
      </c>
      <c r="AP15" s="140">
        <f t="shared" si="20"/>
        <v>2</v>
      </c>
      <c r="AQ15" s="143">
        <f t="shared" si="21"/>
        <v>0.66</v>
      </c>
      <c r="AR15" s="81">
        <f t="shared" si="22"/>
        <v>0.5</v>
      </c>
      <c r="AS15" s="160">
        <f t="shared" si="23"/>
        <v>0.25</v>
      </c>
      <c r="AT15" s="136">
        <f t="shared" si="24"/>
        <v>1</v>
      </c>
      <c r="AU15" s="101">
        <f t="shared" si="5"/>
        <v>4</v>
      </c>
      <c r="AV15" s="115" t="str">
        <f t="shared" si="25"/>
        <v>low</v>
      </c>
    </row>
    <row r="16" spans="1:48">
      <c r="A16" s="186"/>
      <c r="B16" s="189"/>
      <c r="C16" s="7" t="s">
        <v>32</v>
      </c>
      <c r="D16" s="44">
        <v>5</v>
      </c>
      <c r="E16" s="3" t="s">
        <v>37</v>
      </c>
      <c r="F16" s="44">
        <v>1</v>
      </c>
      <c r="G16" s="14">
        <v>292</v>
      </c>
      <c r="H16" s="42">
        <v>80</v>
      </c>
      <c r="I16" s="15">
        <v>14</v>
      </c>
      <c r="J16" s="14">
        <v>46</v>
      </c>
      <c r="K16" s="30">
        <f t="shared" si="26"/>
        <v>0.15753424657534246</v>
      </c>
      <c r="L16" s="62">
        <f t="shared" si="0"/>
        <v>3</v>
      </c>
      <c r="M16" s="77">
        <v>2</v>
      </c>
      <c r="N16" s="30">
        <f t="shared" si="1"/>
        <v>0.14285714285714285</v>
      </c>
      <c r="O16" s="69">
        <f t="shared" si="6"/>
        <v>3</v>
      </c>
      <c r="P16" s="78">
        <v>1</v>
      </c>
      <c r="Q16" s="30">
        <f t="shared" si="2"/>
        <v>7.1428571428571425E-2</v>
      </c>
      <c r="R16" s="69">
        <f t="shared" si="7"/>
        <v>2</v>
      </c>
      <c r="S16" s="99">
        <v>7</v>
      </c>
      <c r="T16" s="79">
        <f t="shared" si="8"/>
        <v>0.15217391304347827</v>
      </c>
      <c r="U16" s="69">
        <f t="shared" si="9"/>
        <v>3</v>
      </c>
      <c r="V16" s="99"/>
      <c r="W16" s="79">
        <f t="shared" si="10"/>
        <v>0</v>
      </c>
      <c r="X16" s="69">
        <f t="shared" si="11"/>
        <v>1</v>
      </c>
      <c r="Y16" s="78">
        <v>0</v>
      </c>
      <c r="Z16" s="30">
        <f t="shared" si="3"/>
        <v>0</v>
      </c>
      <c r="AA16" s="69">
        <f t="shared" si="12"/>
        <v>1</v>
      </c>
      <c r="AB16" s="99">
        <v>0</v>
      </c>
      <c r="AC16" s="79">
        <f t="shared" si="4"/>
        <v>0</v>
      </c>
      <c r="AD16" s="69">
        <f t="shared" si="13"/>
        <v>1</v>
      </c>
      <c r="AE16" s="134">
        <f t="shared" si="14"/>
        <v>2</v>
      </c>
      <c r="AF16" s="79">
        <v>4.8309178743961352E-2</v>
      </c>
      <c r="AG16" s="135">
        <f t="shared" si="15"/>
        <v>1</v>
      </c>
      <c r="AH16" s="90">
        <v>0.03</v>
      </c>
      <c r="AI16" s="135">
        <f t="shared" si="16"/>
        <v>1</v>
      </c>
      <c r="AJ16" s="90">
        <v>0.5</v>
      </c>
      <c r="AK16" s="135">
        <f t="shared" si="17"/>
        <v>4</v>
      </c>
      <c r="AL16" s="90">
        <v>0.24</v>
      </c>
      <c r="AM16" s="135">
        <f t="shared" si="18"/>
        <v>4</v>
      </c>
      <c r="AN16" s="89" t="s">
        <v>127</v>
      </c>
      <c r="AO16" s="135">
        <f t="shared" si="19"/>
        <v>3</v>
      </c>
      <c r="AP16" s="140">
        <f t="shared" si="20"/>
        <v>2</v>
      </c>
      <c r="AQ16" s="143">
        <f t="shared" si="21"/>
        <v>3</v>
      </c>
      <c r="AR16" s="81">
        <f t="shared" si="22"/>
        <v>1</v>
      </c>
      <c r="AS16" s="160">
        <f t="shared" si="23"/>
        <v>0.5</v>
      </c>
      <c r="AT16" s="136">
        <f t="shared" si="24"/>
        <v>2</v>
      </c>
      <c r="AU16" s="101">
        <f t="shared" si="5"/>
        <v>10</v>
      </c>
      <c r="AV16" s="115" t="str">
        <f t="shared" si="25"/>
        <v>moderate</v>
      </c>
    </row>
    <row r="17" spans="1:48" s="129" customFormat="1">
      <c r="A17" s="186">
        <v>4</v>
      </c>
      <c r="B17" s="187" t="s">
        <v>179</v>
      </c>
      <c r="C17" s="162" t="s">
        <v>34</v>
      </c>
      <c r="D17" s="44">
        <v>3</v>
      </c>
      <c r="E17" s="3" t="s">
        <v>37</v>
      </c>
      <c r="F17" s="44">
        <v>0.33</v>
      </c>
      <c r="G17" s="14">
        <v>819</v>
      </c>
      <c r="H17" s="42">
        <v>211</v>
      </c>
      <c r="I17" s="15"/>
      <c r="J17" s="14"/>
      <c r="K17" s="30">
        <f t="shared" ref="K17:K19" si="27">J17/G17</f>
        <v>0</v>
      </c>
      <c r="L17" s="62">
        <f t="shared" ref="L17:L19" si="28">IF(K17=0,0,(IF(K17&lt;=0.05,1,(IF(K17&lt;=0.1,2,(IF(K17&lt;0.2,3,4)))))))</f>
        <v>0</v>
      </c>
      <c r="M17" s="77"/>
      <c r="N17" s="30" t="e">
        <f t="shared" si="1"/>
        <v>#DIV/0!</v>
      </c>
      <c r="O17" s="69" t="e">
        <f t="shared" ref="O17:O19" si="29">IF(N17=0,1,(IF(N17&lt;=0.05,1,(IF(N17&lt;=0.1,2,(IF(N17&lt;0.2,3,4)))))))</f>
        <v>#DIV/0!</v>
      </c>
      <c r="P17" s="78"/>
      <c r="Q17" s="30" t="e">
        <f t="shared" si="2"/>
        <v>#DIV/0!</v>
      </c>
      <c r="R17" s="69" t="e">
        <f t="shared" ref="R17:R19" si="30">IF(Q17=0,1,(IF(Q17&lt;=0.05,1,(IF(Q17&lt;=0.1,2,(IF(Q17&lt;0.2,3,4)))))))</f>
        <v>#DIV/0!</v>
      </c>
      <c r="S17" s="99"/>
      <c r="T17" s="79" t="e">
        <f t="shared" ref="T17:T19" si="31">S17/$J17</f>
        <v>#DIV/0!</v>
      </c>
      <c r="U17" s="69" t="e">
        <f t="shared" ref="U17:U19" si="32">IF(T17=0,1,(IF(T17&lt;=0.05,1,(IF(T17&lt;=0.1,2,(IF(T17&lt;0.2,3,4)))))))</f>
        <v>#DIV/0!</v>
      </c>
      <c r="V17" s="99"/>
      <c r="W17" s="79" t="e">
        <f t="shared" ref="W17:W19" si="33">V17/$J17</f>
        <v>#DIV/0!</v>
      </c>
      <c r="X17" s="69" t="e">
        <f t="shared" ref="X17:X19" si="34">IF(W17=0,1,(IF(W17&lt;=0.05,1,(IF(W17&lt;=0.1,2,(IF(W17&lt;0.2,3,4)))))))</f>
        <v>#DIV/0!</v>
      </c>
      <c r="Y17" s="78"/>
      <c r="Z17" s="30" t="e">
        <f t="shared" si="3"/>
        <v>#DIV/0!</v>
      </c>
      <c r="AA17" s="69" t="e">
        <f t="shared" ref="AA17:AA19" si="35">IF(Z17=0,1,(IF(Z17&lt;=0.05,1,(IF(Z17&lt;=0.1,2,(IF(Z17&lt;0.2,3,4)))))))</f>
        <v>#DIV/0!</v>
      </c>
      <c r="AB17" s="99"/>
      <c r="AC17" s="79" t="e">
        <f t="shared" ref="AC17:AC19" si="36">AB17/$J17</f>
        <v>#DIV/0!</v>
      </c>
      <c r="AD17" s="69" t="e">
        <f t="shared" ref="AD17:AD19" si="37">IF(AC17=0,1,(IF(AC17&lt;=0.05,1,(IF(AC17&lt;=0.1,2,(IF(AC17&lt;0.2,3,4)))))))</f>
        <v>#DIV/0!</v>
      </c>
      <c r="AE17" s="134" t="e">
        <f t="shared" ref="AE17:AE19" si="38">ROUNDUP((AVERAGE(AD17,AA17,X17,U17,R17,O17)),0)</f>
        <v>#DIV/0!</v>
      </c>
      <c r="AF17" s="79">
        <v>4.3010752688172046E-2</v>
      </c>
      <c r="AG17" s="135">
        <f t="shared" ref="AG17:AG19" si="39">IF(AF17=0,1,(IF(AF17&lt;=0.05,1,(IF(AF17&lt;=0.1,2,(IF(AF17&lt;0.2,3,4)))))))</f>
        <v>1</v>
      </c>
      <c r="AH17" s="90">
        <v>0.05</v>
      </c>
      <c r="AI17" s="135">
        <f t="shared" ref="AI17:AI19" si="40">IF(AH17=0,1,(IF(AH17&lt;=0.05,1,(IF(AH17&lt;=0.1,2,(IF(AH17&lt;0.2,3,4)))))))</f>
        <v>1</v>
      </c>
      <c r="AJ17" s="90">
        <v>0.25</v>
      </c>
      <c r="AK17" s="135">
        <f t="shared" ref="AK17:AK19" si="41">IF(AJ17=0,1,(IF(AJ17&lt;=0.05,1,(IF(AJ17&lt;=0.1,2,(IF(AJ17&lt;0.2,3,4)))))))</f>
        <v>4</v>
      </c>
      <c r="AL17" s="90">
        <v>0.22</v>
      </c>
      <c r="AM17" s="135">
        <f t="shared" ref="AM17:AM19" si="42">IF(AL17=0,1,(IF(AL17&lt;=0.05,1,(IF(AL17&lt;=0.1,2,(IF(AL17&lt;0.2,3,4)))))))</f>
        <v>4</v>
      </c>
      <c r="AN17" s="89" t="s">
        <v>126</v>
      </c>
      <c r="AO17" s="135">
        <f t="shared" ref="AO17:AO19" si="43">(IF(AN17="very high",4,(IF(AN17="high",3,(IF(AN17="moderate",2,(IF(AN17="low",1))))))))</f>
        <v>2</v>
      </c>
      <c r="AP17" s="140">
        <f t="shared" ref="AP17:AP19" si="44">ROUNDDOWN((AVERAGE(AG17,AI17,AK17,AM17,AO17)),0)</f>
        <v>2</v>
      </c>
      <c r="AQ17" s="143">
        <f t="shared" ref="AQ17:AQ19" si="45">F17*L17</f>
        <v>0</v>
      </c>
      <c r="AR17" s="81" t="e">
        <f t="shared" ref="AR17:AR19" si="46">AE17/AP17</f>
        <v>#DIV/0!</v>
      </c>
      <c r="AS17" s="160" t="e">
        <f t="shared" ref="AS17:AS19" si="47">IF(AR17&lt;=0.5,0.25,(IF(AR17&lt;=1,0.5,(IF(AR17&lt;=2,0.75,(IF(AR17&lt;=4,1,1)))))))</f>
        <v>#DIV/0!</v>
      </c>
      <c r="AT17" s="136" t="e">
        <f t="shared" ref="AT17:AT19" si="48">ROUNDUP((AQ17*AS17),0)</f>
        <v>#DIV/0!</v>
      </c>
      <c r="AU17" s="101" t="e">
        <f t="shared" ref="AU17:AU19" si="49">AT17*D17</f>
        <v>#DIV/0!</v>
      </c>
      <c r="AV17" s="161" t="e">
        <f t="shared" ref="AV17:AV19" si="50">IF(AU17=0,"none",(IF(AU17&lt;5,"low",(IF(AU17&lt;=12,"moderate","high")))))</f>
        <v>#DIV/0!</v>
      </c>
    </row>
    <row r="18" spans="1:48" s="129" customFormat="1">
      <c r="A18" s="186"/>
      <c r="B18" s="188"/>
      <c r="C18" s="162" t="s">
        <v>31</v>
      </c>
      <c r="D18" s="44">
        <v>4</v>
      </c>
      <c r="E18" s="3" t="s">
        <v>37</v>
      </c>
      <c r="F18" s="44">
        <v>0.66</v>
      </c>
      <c r="G18" s="14">
        <v>819</v>
      </c>
      <c r="H18" s="42">
        <v>211</v>
      </c>
      <c r="I18" s="15">
        <v>28</v>
      </c>
      <c r="J18" s="14">
        <v>102</v>
      </c>
      <c r="K18" s="30">
        <f t="shared" si="27"/>
        <v>0.12454212454212454</v>
      </c>
      <c r="L18" s="62">
        <f t="shared" si="28"/>
        <v>3</v>
      </c>
      <c r="M18" s="77">
        <v>1</v>
      </c>
      <c r="N18" s="30">
        <f t="shared" si="1"/>
        <v>3.5714285714285712E-2</v>
      </c>
      <c r="O18" s="69">
        <f t="shared" si="29"/>
        <v>1</v>
      </c>
      <c r="P18" s="78">
        <v>0</v>
      </c>
      <c r="Q18" s="30">
        <f t="shared" si="2"/>
        <v>0</v>
      </c>
      <c r="R18" s="69">
        <f t="shared" si="30"/>
        <v>1</v>
      </c>
      <c r="S18" s="99">
        <v>22</v>
      </c>
      <c r="T18" s="79">
        <f t="shared" si="31"/>
        <v>0.21568627450980393</v>
      </c>
      <c r="U18" s="69">
        <f t="shared" si="32"/>
        <v>4</v>
      </c>
      <c r="V18" s="99"/>
      <c r="W18" s="79">
        <f t="shared" si="33"/>
        <v>0</v>
      </c>
      <c r="X18" s="69">
        <f t="shared" si="34"/>
        <v>1</v>
      </c>
      <c r="Y18" s="78">
        <v>9</v>
      </c>
      <c r="Z18" s="30">
        <f t="shared" si="3"/>
        <v>0.32142857142857145</v>
      </c>
      <c r="AA18" s="69">
        <f t="shared" si="35"/>
        <v>4</v>
      </c>
      <c r="AB18" s="99">
        <v>0</v>
      </c>
      <c r="AC18" s="79">
        <f t="shared" si="36"/>
        <v>0</v>
      </c>
      <c r="AD18" s="69">
        <f t="shared" si="37"/>
        <v>1</v>
      </c>
      <c r="AE18" s="134">
        <f t="shared" si="38"/>
        <v>2</v>
      </c>
      <c r="AF18" s="79">
        <v>1.6129032258064516E-2</v>
      </c>
      <c r="AG18" s="135">
        <f t="shared" si="39"/>
        <v>1</v>
      </c>
      <c r="AH18" s="90">
        <v>0.62</v>
      </c>
      <c r="AI18" s="135">
        <f t="shared" si="40"/>
        <v>4</v>
      </c>
      <c r="AJ18" s="90">
        <v>0.3</v>
      </c>
      <c r="AK18" s="135">
        <f t="shared" si="41"/>
        <v>4</v>
      </c>
      <c r="AL18" s="90">
        <v>0.23</v>
      </c>
      <c r="AM18" s="135">
        <f t="shared" si="42"/>
        <v>4</v>
      </c>
      <c r="AN18" s="89" t="s">
        <v>123</v>
      </c>
      <c r="AO18" s="135">
        <f t="shared" si="43"/>
        <v>1</v>
      </c>
      <c r="AP18" s="140">
        <f t="shared" si="44"/>
        <v>2</v>
      </c>
      <c r="AQ18" s="143">
        <f t="shared" si="45"/>
        <v>1.98</v>
      </c>
      <c r="AR18" s="81">
        <f t="shared" si="46"/>
        <v>1</v>
      </c>
      <c r="AS18" s="160">
        <f t="shared" si="47"/>
        <v>0.5</v>
      </c>
      <c r="AT18" s="136">
        <f t="shared" si="48"/>
        <v>1</v>
      </c>
      <c r="AU18" s="101">
        <f t="shared" si="49"/>
        <v>4</v>
      </c>
      <c r="AV18" s="161" t="str">
        <f t="shared" si="50"/>
        <v>low</v>
      </c>
    </row>
    <row r="19" spans="1:48" s="129" customFormat="1">
      <c r="A19" s="186"/>
      <c r="B19" s="189"/>
      <c r="C19" s="162" t="s">
        <v>32</v>
      </c>
      <c r="D19" s="44">
        <v>5</v>
      </c>
      <c r="E19" s="3" t="s">
        <v>37</v>
      </c>
      <c r="F19" s="44">
        <v>1</v>
      </c>
      <c r="G19" s="14">
        <v>819</v>
      </c>
      <c r="H19" s="42">
        <v>211</v>
      </c>
      <c r="I19" s="15">
        <v>0</v>
      </c>
      <c r="J19" s="14"/>
      <c r="K19" s="30">
        <f t="shared" si="27"/>
        <v>0</v>
      </c>
      <c r="L19" s="62">
        <f t="shared" si="28"/>
        <v>0</v>
      </c>
      <c r="M19" s="77"/>
      <c r="N19" s="30" t="e">
        <f t="shared" si="1"/>
        <v>#DIV/0!</v>
      </c>
      <c r="O19" s="69" t="e">
        <f t="shared" si="29"/>
        <v>#DIV/0!</v>
      </c>
      <c r="P19" s="78"/>
      <c r="Q19" s="30" t="e">
        <f t="shared" si="2"/>
        <v>#DIV/0!</v>
      </c>
      <c r="R19" s="69" t="e">
        <f t="shared" si="30"/>
        <v>#DIV/0!</v>
      </c>
      <c r="S19" s="99"/>
      <c r="T19" s="79" t="e">
        <f t="shared" si="31"/>
        <v>#DIV/0!</v>
      </c>
      <c r="U19" s="69" t="e">
        <f t="shared" si="32"/>
        <v>#DIV/0!</v>
      </c>
      <c r="V19" s="99"/>
      <c r="W19" s="79" t="e">
        <f t="shared" si="33"/>
        <v>#DIV/0!</v>
      </c>
      <c r="X19" s="69" t="e">
        <f t="shared" si="34"/>
        <v>#DIV/0!</v>
      </c>
      <c r="Y19" s="78"/>
      <c r="Z19" s="30" t="e">
        <f t="shared" si="3"/>
        <v>#DIV/0!</v>
      </c>
      <c r="AA19" s="69" t="e">
        <f t="shared" si="35"/>
        <v>#DIV/0!</v>
      </c>
      <c r="AB19" s="99"/>
      <c r="AC19" s="79" t="e">
        <f t="shared" si="36"/>
        <v>#DIV/0!</v>
      </c>
      <c r="AD19" s="69" t="e">
        <f t="shared" si="37"/>
        <v>#DIV/0!</v>
      </c>
      <c r="AE19" s="134" t="e">
        <f t="shared" si="38"/>
        <v>#DIV/0!</v>
      </c>
      <c r="AF19" s="79">
        <v>4.8309178743961352E-2</v>
      </c>
      <c r="AG19" s="135">
        <f t="shared" si="39"/>
        <v>1</v>
      </c>
      <c r="AH19" s="90">
        <v>0.03</v>
      </c>
      <c r="AI19" s="135">
        <f t="shared" si="40"/>
        <v>1</v>
      </c>
      <c r="AJ19" s="90">
        <v>0.5</v>
      </c>
      <c r="AK19" s="135">
        <f t="shared" si="41"/>
        <v>4</v>
      </c>
      <c r="AL19" s="90">
        <v>0.24</v>
      </c>
      <c r="AM19" s="135">
        <f t="shared" si="42"/>
        <v>4</v>
      </c>
      <c r="AN19" s="89" t="s">
        <v>127</v>
      </c>
      <c r="AO19" s="135">
        <f t="shared" si="43"/>
        <v>3</v>
      </c>
      <c r="AP19" s="140">
        <f t="shared" si="44"/>
        <v>2</v>
      </c>
      <c r="AQ19" s="143">
        <f t="shared" si="45"/>
        <v>0</v>
      </c>
      <c r="AR19" s="81" t="e">
        <f t="shared" si="46"/>
        <v>#DIV/0!</v>
      </c>
      <c r="AS19" s="160" t="e">
        <f t="shared" si="47"/>
        <v>#DIV/0!</v>
      </c>
      <c r="AT19" s="136" t="e">
        <f t="shared" si="48"/>
        <v>#DIV/0!</v>
      </c>
      <c r="AU19" s="101" t="e">
        <f t="shared" si="49"/>
        <v>#DIV/0!</v>
      </c>
      <c r="AV19" s="161" t="e">
        <f t="shared" si="50"/>
        <v>#DIV/0!</v>
      </c>
    </row>
    <row r="20" spans="1:48" s="129" customFormat="1">
      <c r="A20" s="186">
        <v>5</v>
      </c>
      <c r="B20" s="187" t="s">
        <v>180</v>
      </c>
      <c r="C20" s="162" t="s">
        <v>34</v>
      </c>
      <c r="D20" s="44">
        <v>3</v>
      </c>
      <c r="E20" s="3" t="s">
        <v>37</v>
      </c>
      <c r="F20" s="44">
        <v>0.33</v>
      </c>
      <c r="G20" s="14">
        <v>186</v>
      </c>
      <c r="H20" s="42">
        <v>49</v>
      </c>
      <c r="I20" s="15"/>
      <c r="J20" s="14"/>
      <c r="K20" s="30">
        <f t="shared" ref="K20:K25" si="51">J20/G20</f>
        <v>0</v>
      </c>
      <c r="L20" s="62">
        <f t="shared" ref="L20:L25" si="52">IF(K20=0,0,(IF(K20&lt;=0.05,1,(IF(K20&lt;=0.1,2,(IF(K20&lt;0.2,3,4)))))))</f>
        <v>0</v>
      </c>
      <c r="M20" s="77"/>
      <c r="N20" s="30" t="e">
        <f t="shared" si="1"/>
        <v>#DIV/0!</v>
      </c>
      <c r="O20" s="69" t="e">
        <f t="shared" ref="O20:O25" si="53">IF(N20=0,1,(IF(N20&lt;=0.05,1,(IF(N20&lt;=0.1,2,(IF(N20&lt;0.2,3,4)))))))</f>
        <v>#DIV/0!</v>
      </c>
      <c r="P20" s="78"/>
      <c r="Q20" s="30" t="e">
        <f t="shared" si="2"/>
        <v>#DIV/0!</v>
      </c>
      <c r="R20" s="69" t="e">
        <f t="shared" ref="R20:R25" si="54">IF(Q20=0,1,(IF(Q20&lt;=0.05,1,(IF(Q20&lt;=0.1,2,(IF(Q20&lt;0.2,3,4)))))))</f>
        <v>#DIV/0!</v>
      </c>
      <c r="S20" s="99"/>
      <c r="T20" s="79" t="e">
        <f t="shared" ref="T20:T25" si="55">S20/$J20</f>
        <v>#DIV/0!</v>
      </c>
      <c r="U20" s="69" t="e">
        <f t="shared" ref="U20:U25" si="56">IF(T20=0,1,(IF(T20&lt;=0.05,1,(IF(T20&lt;=0.1,2,(IF(T20&lt;0.2,3,4)))))))</f>
        <v>#DIV/0!</v>
      </c>
      <c r="V20" s="99"/>
      <c r="W20" s="79" t="e">
        <f t="shared" ref="W20:W25" si="57">V20/$J20</f>
        <v>#DIV/0!</v>
      </c>
      <c r="X20" s="69" t="e">
        <f t="shared" ref="X20:X25" si="58">IF(W20=0,1,(IF(W20&lt;=0.05,1,(IF(W20&lt;=0.1,2,(IF(W20&lt;0.2,3,4)))))))</f>
        <v>#DIV/0!</v>
      </c>
      <c r="Y20" s="78"/>
      <c r="Z20" s="30" t="e">
        <f t="shared" si="3"/>
        <v>#DIV/0!</v>
      </c>
      <c r="AA20" s="69" t="e">
        <f t="shared" ref="AA20:AA25" si="59">IF(Z20=0,1,(IF(Z20&lt;=0.05,1,(IF(Z20&lt;=0.1,2,(IF(Z20&lt;0.2,3,4)))))))</f>
        <v>#DIV/0!</v>
      </c>
      <c r="AB20" s="99"/>
      <c r="AC20" s="79" t="e">
        <f t="shared" ref="AC20:AC25" si="60">AB20/$J20</f>
        <v>#DIV/0!</v>
      </c>
      <c r="AD20" s="69" t="e">
        <f t="shared" ref="AD20:AD25" si="61">IF(AC20=0,1,(IF(AC20&lt;=0.05,1,(IF(AC20&lt;=0.1,2,(IF(AC20&lt;0.2,3,4)))))))</f>
        <v>#DIV/0!</v>
      </c>
      <c r="AE20" s="134" t="e">
        <f t="shared" ref="AE20:AE25" si="62">ROUNDUP((AVERAGE(AD20,AA20,X20,U20,R20,O20)),0)</f>
        <v>#DIV/0!</v>
      </c>
      <c r="AF20" s="79">
        <v>4.3010752688172046E-2</v>
      </c>
      <c r="AG20" s="135">
        <f t="shared" ref="AG20:AG25" si="63">IF(AF20=0,1,(IF(AF20&lt;=0.05,1,(IF(AF20&lt;=0.1,2,(IF(AF20&lt;0.2,3,4)))))))</f>
        <v>1</v>
      </c>
      <c r="AH20" s="90">
        <v>0.05</v>
      </c>
      <c r="AI20" s="135">
        <f t="shared" ref="AI20:AI25" si="64">IF(AH20=0,1,(IF(AH20&lt;=0.05,1,(IF(AH20&lt;=0.1,2,(IF(AH20&lt;0.2,3,4)))))))</f>
        <v>1</v>
      </c>
      <c r="AJ20" s="90">
        <v>0.25</v>
      </c>
      <c r="AK20" s="135">
        <f t="shared" ref="AK20:AK25" si="65">IF(AJ20=0,1,(IF(AJ20&lt;=0.05,1,(IF(AJ20&lt;=0.1,2,(IF(AJ20&lt;0.2,3,4)))))))</f>
        <v>4</v>
      </c>
      <c r="AL20" s="90">
        <v>0.22</v>
      </c>
      <c r="AM20" s="135">
        <f t="shared" ref="AM20:AM25" si="66">IF(AL20=0,1,(IF(AL20&lt;=0.05,1,(IF(AL20&lt;=0.1,2,(IF(AL20&lt;0.2,3,4)))))))</f>
        <v>4</v>
      </c>
      <c r="AN20" s="89" t="s">
        <v>126</v>
      </c>
      <c r="AO20" s="135">
        <f t="shared" ref="AO20:AO25" si="67">(IF(AN20="very high",4,(IF(AN20="high",3,(IF(AN20="moderate",2,(IF(AN20="low",1))))))))</f>
        <v>2</v>
      </c>
      <c r="AP20" s="140">
        <f t="shared" ref="AP20:AP25" si="68">ROUNDDOWN((AVERAGE(AG20,AI20,AK20,AM20,AO20)),0)</f>
        <v>2</v>
      </c>
      <c r="AQ20" s="143">
        <f t="shared" ref="AQ20:AQ25" si="69">F20*L20</f>
        <v>0</v>
      </c>
      <c r="AR20" s="81" t="e">
        <f t="shared" ref="AR20:AR25" si="70">AE20/AP20</f>
        <v>#DIV/0!</v>
      </c>
      <c r="AS20" s="160" t="e">
        <f t="shared" ref="AS20:AS25" si="71">IF(AR20&lt;=0.5,0.25,(IF(AR20&lt;=1,0.5,(IF(AR20&lt;=2,0.75,(IF(AR20&lt;=4,1,1)))))))</f>
        <v>#DIV/0!</v>
      </c>
      <c r="AT20" s="136" t="e">
        <f t="shared" ref="AT20:AT25" si="72">ROUNDUP((AQ20*AS20),0)</f>
        <v>#DIV/0!</v>
      </c>
      <c r="AU20" s="101" t="e">
        <f t="shared" ref="AU20:AU25" si="73">AT20*D20</f>
        <v>#DIV/0!</v>
      </c>
      <c r="AV20" s="161" t="e">
        <f t="shared" ref="AV20:AV25" si="74">IF(AU20=0,"none",(IF(AU20&lt;5,"low",(IF(AU20&lt;=12,"moderate","high")))))</f>
        <v>#DIV/0!</v>
      </c>
    </row>
    <row r="21" spans="1:48" s="129" customFormat="1">
      <c r="A21" s="186"/>
      <c r="B21" s="188"/>
      <c r="C21" s="162" t="s">
        <v>31</v>
      </c>
      <c r="D21" s="44">
        <v>4</v>
      </c>
      <c r="E21" s="3" t="s">
        <v>37</v>
      </c>
      <c r="F21" s="44">
        <v>0.66</v>
      </c>
      <c r="G21" s="14">
        <v>186</v>
      </c>
      <c r="H21" s="42">
        <v>49</v>
      </c>
      <c r="I21" s="15">
        <v>1</v>
      </c>
      <c r="J21" s="14">
        <v>8</v>
      </c>
      <c r="K21" s="30">
        <f t="shared" si="51"/>
        <v>4.3010752688172046E-2</v>
      </c>
      <c r="L21" s="62">
        <f t="shared" si="52"/>
        <v>1</v>
      </c>
      <c r="M21" s="77">
        <v>0</v>
      </c>
      <c r="N21" s="30">
        <f t="shared" si="1"/>
        <v>0</v>
      </c>
      <c r="O21" s="69">
        <f t="shared" si="53"/>
        <v>1</v>
      </c>
      <c r="P21" s="78">
        <v>0</v>
      </c>
      <c r="Q21" s="30">
        <f t="shared" si="2"/>
        <v>0</v>
      </c>
      <c r="R21" s="69">
        <f t="shared" si="54"/>
        <v>1</v>
      </c>
      <c r="S21" s="99">
        <v>1</v>
      </c>
      <c r="T21" s="79">
        <f t="shared" si="55"/>
        <v>0.125</v>
      </c>
      <c r="U21" s="69">
        <f t="shared" si="56"/>
        <v>3</v>
      </c>
      <c r="V21" s="99"/>
      <c r="W21" s="79">
        <f t="shared" si="57"/>
        <v>0</v>
      </c>
      <c r="X21" s="69">
        <f t="shared" si="58"/>
        <v>1</v>
      </c>
      <c r="Y21" s="78">
        <v>1</v>
      </c>
      <c r="Z21" s="30">
        <f t="shared" si="3"/>
        <v>1</v>
      </c>
      <c r="AA21" s="69">
        <f t="shared" si="59"/>
        <v>4</v>
      </c>
      <c r="AB21" s="99">
        <v>1</v>
      </c>
      <c r="AC21" s="79">
        <f t="shared" si="60"/>
        <v>0.125</v>
      </c>
      <c r="AD21" s="69">
        <f t="shared" si="61"/>
        <v>3</v>
      </c>
      <c r="AE21" s="134">
        <f t="shared" si="62"/>
        <v>3</v>
      </c>
      <c r="AF21" s="79">
        <v>1.6129032258064516E-2</v>
      </c>
      <c r="AG21" s="135">
        <f t="shared" si="63"/>
        <v>1</v>
      </c>
      <c r="AH21" s="90">
        <v>0.62</v>
      </c>
      <c r="AI21" s="135">
        <f t="shared" si="64"/>
        <v>4</v>
      </c>
      <c r="AJ21" s="90">
        <v>0.3</v>
      </c>
      <c r="AK21" s="135">
        <f t="shared" si="65"/>
        <v>4</v>
      </c>
      <c r="AL21" s="90">
        <v>0.23</v>
      </c>
      <c r="AM21" s="135">
        <f t="shared" si="66"/>
        <v>4</v>
      </c>
      <c r="AN21" s="89" t="s">
        <v>123</v>
      </c>
      <c r="AO21" s="135">
        <f t="shared" si="67"/>
        <v>1</v>
      </c>
      <c r="AP21" s="140">
        <f t="shared" si="68"/>
        <v>2</v>
      </c>
      <c r="AQ21" s="143">
        <f t="shared" si="69"/>
        <v>0.66</v>
      </c>
      <c r="AR21" s="81">
        <f t="shared" si="70"/>
        <v>1.5</v>
      </c>
      <c r="AS21" s="160">
        <f t="shared" si="71"/>
        <v>0.75</v>
      </c>
      <c r="AT21" s="136">
        <f t="shared" si="72"/>
        <v>1</v>
      </c>
      <c r="AU21" s="101">
        <f t="shared" si="73"/>
        <v>4</v>
      </c>
      <c r="AV21" s="161" t="str">
        <f t="shared" si="74"/>
        <v>low</v>
      </c>
    </row>
    <row r="22" spans="1:48" s="129" customFormat="1">
      <c r="A22" s="186"/>
      <c r="B22" s="189"/>
      <c r="C22" s="162" t="s">
        <v>32</v>
      </c>
      <c r="D22" s="44">
        <v>5</v>
      </c>
      <c r="E22" s="3" t="s">
        <v>37</v>
      </c>
      <c r="F22" s="44">
        <v>1</v>
      </c>
      <c r="G22" s="14">
        <v>186</v>
      </c>
      <c r="H22" s="42">
        <v>49</v>
      </c>
      <c r="I22" s="15">
        <v>0</v>
      </c>
      <c r="J22" s="14"/>
      <c r="K22" s="30">
        <f t="shared" si="51"/>
        <v>0</v>
      </c>
      <c r="L22" s="62">
        <f t="shared" si="52"/>
        <v>0</v>
      </c>
      <c r="M22" s="77"/>
      <c r="N22" s="30" t="e">
        <f t="shared" si="1"/>
        <v>#DIV/0!</v>
      </c>
      <c r="O22" s="69" t="e">
        <f t="shared" si="53"/>
        <v>#DIV/0!</v>
      </c>
      <c r="P22" s="78"/>
      <c r="Q22" s="30" t="e">
        <f t="shared" si="2"/>
        <v>#DIV/0!</v>
      </c>
      <c r="R22" s="69" t="e">
        <f t="shared" si="54"/>
        <v>#DIV/0!</v>
      </c>
      <c r="S22" s="99"/>
      <c r="T22" s="79" t="e">
        <f t="shared" si="55"/>
        <v>#DIV/0!</v>
      </c>
      <c r="U22" s="69" t="e">
        <f t="shared" si="56"/>
        <v>#DIV/0!</v>
      </c>
      <c r="V22" s="99"/>
      <c r="W22" s="79" t="e">
        <f t="shared" si="57"/>
        <v>#DIV/0!</v>
      </c>
      <c r="X22" s="69" t="e">
        <f t="shared" si="58"/>
        <v>#DIV/0!</v>
      </c>
      <c r="Y22" s="78"/>
      <c r="Z22" s="30" t="e">
        <f t="shared" si="3"/>
        <v>#DIV/0!</v>
      </c>
      <c r="AA22" s="69" t="e">
        <f t="shared" si="59"/>
        <v>#DIV/0!</v>
      </c>
      <c r="AB22" s="99"/>
      <c r="AC22" s="79" t="e">
        <f t="shared" si="60"/>
        <v>#DIV/0!</v>
      </c>
      <c r="AD22" s="69" t="e">
        <f t="shared" si="61"/>
        <v>#DIV/0!</v>
      </c>
      <c r="AE22" s="134" t="e">
        <f t="shared" si="62"/>
        <v>#DIV/0!</v>
      </c>
      <c r="AF22" s="79">
        <v>4.8309178743961352E-2</v>
      </c>
      <c r="AG22" s="135">
        <f t="shared" si="63"/>
        <v>1</v>
      </c>
      <c r="AH22" s="90">
        <v>0.03</v>
      </c>
      <c r="AI22" s="135">
        <f t="shared" si="64"/>
        <v>1</v>
      </c>
      <c r="AJ22" s="90">
        <v>0.5</v>
      </c>
      <c r="AK22" s="135">
        <f t="shared" si="65"/>
        <v>4</v>
      </c>
      <c r="AL22" s="90">
        <v>0.24</v>
      </c>
      <c r="AM22" s="135">
        <f t="shared" si="66"/>
        <v>4</v>
      </c>
      <c r="AN22" s="89" t="s">
        <v>127</v>
      </c>
      <c r="AO22" s="135">
        <f t="shared" si="67"/>
        <v>3</v>
      </c>
      <c r="AP22" s="140">
        <f t="shared" si="68"/>
        <v>2</v>
      </c>
      <c r="AQ22" s="143">
        <f t="shared" si="69"/>
        <v>0</v>
      </c>
      <c r="AR22" s="81" t="e">
        <f t="shared" si="70"/>
        <v>#DIV/0!</v>
      </c>
      <c r="AS22" s="160" t="e">
        <f t="shared" si="71"/>
        <v>#DIV/0!</v>
      </c>
      <c r="AT22" s="136" t="e">
        <f t="shared" si="72"/>
        <v>#DIV/0!</v>
      </c>
      <c r="AU22" s="101" t="e">
        <f t="shared" si="73"/>
        <v>#DIV/0!</v>
      </c>
      <c r="AV22" s="161" t="e">
        <f t="shared" si="74"/>
        <v>#DIV/0!</v>
      </c>
    </row>
    <row r="23" spans="1:48" s="129" customFormat="1">
      <c r="A23" s="186">
        <v>6</v>
      </c>
      <c r="B23" s="187" t="s">
        <v>181</v>
      </c>
      <c r="C23" s="162" t="s">
        <v>34</v>
      </c>
      <c r="D23" s="44">
        <v>3</v>
      </c>
      <c r="E23" s="3" t="s">
        <v>37</v>
      </c>
      <c r="F23" s="44">
        <v>0.33</v>
      </c>
      <c r="G23" s="14">
        <v>458</v>
      </c>
      <c r="H23" s="42">
        <v>104</v>
      </c>
      <c r="I23" s="15"/>
      <c r="J23" s="14"/>
      <c r="K23" s="30">
        <f t="shared" si="51"/>
        <v>0</v>
      </c>
      <c r="L23" s="62">
        <f t="shared" si="52"/>
        <v>0</v>
      </c>
      <c r="M23" s="77"/>
      <c r="N23" s="30" t="e">
        <f t="shared" si="1"/>
        <v>#DIV/0!</v>
      </c>
      <c r="O23" s="69" t="e">
        <f t="shared" si="53"/>
        <v>#DIV/0!</v>
      </c>
      <c r="P23" s="78"/>
      <c r="Q23" s="30" t="e">
        <f t="shared" si="2"/>
        <v>#DIV/0!</v>
      </c>
      <c r="R23" s="69" t="e">
        <f t="shared" si="54"/>
        <v>#DIV/0!</v>
      </c>
      <c r="S23" s="99"/>
      <c r="T23" s="79" t="e">
        <f t="shared" si="55"/>
        <v>#DIV/0!</v>
      </c>
      <c r="U23" s="69" t="e">
        <f t="shared" si="56"/>
        <v>#DIV/0!</v>
      </c>
      <c r="V23" s="99"/>
      <c r="W23" s="79" t="e">
        <f t="shared" si="57"/>
        <v>#DIV/0!</v>
      </c>
      <c r="X23" s="69" t="e">
        <f t="shared" si="58"/>
        <v>#DIV/0!</v>
      </c>
      <c r="Y23" s="78"/>
      <c r="Z23" s="30" t="e">
        <f t="shared" si="3"/>
        <v>#DIV/0!</v>
      </c>
      <c r="AA23" s="69" t="e">
        <f t="shared" si="59"/>
        <v>#DIV/0!</v>
      </c>
      <c r="AB23" s="99"/>
      <c r="AC23" s="79" t="e">
        <f t="shared" si="60"/>
        <v>#DIV/0!</v>
      </c>
      <c r="AD23" s="69" t="e">
        <f t="shared" si="61"/>
        <v>#DIV/0!</v>
      </c>
      <c r="AE23" s="134" t="e">
        <f t="shared" si="62"/>
        <v>#DIV/0!</v>
      </c>
      <c r="AF23" s="79">
        <v>4.3010752688172046E-2</v>
      </c>
      <c r="AG23" s="135">
        <f t="shared" si="63"/>
        <v>1</v>
      </c>
      <c r="AH23" s="90">
        <v>0.05</v>
      </c>
      <c r="AI23" s="135">
        <f t="shared" si="64"/>
        <v>1</v>
      </c>
      <c r="AJ23" s="90">
        <v>0.25</v>
      </c>
      <c r="AK23" s="135">
        <f t="shared" si="65"/>
        <v>4</v>
      </c>
      <c r="AL23" s="90">
        <v>0.22</v>
      </c>
      <c r="AM23" s="135">
        <f t="shared" si="66"/>
        <v>4</v>
      </c>
      <c r="AN23" s="89" t="s">
        <v>126</v>
      </c>
      <c r="AO23" s="135">
        <f t="shared" si="67"/>
        <v>2</v>
      </c>
      <c r="AP23" s="140">
        <f t="shared" si="68"/>
        <v>2</v>
      </c>
      <c r="AQ23" s="143">
        <f t="shared" si="69"/>
        <v>0</v>
      </c>
      <c r="AR23" s="81" t="e">
        <f t="shared" si="70"/>
        <v>#DIV/0!</v>
      </c>
      <c r="AS23" s="160" t="e">
        <f t="shared" si="71"/>
        <v>#DIV/0!</v>
      </c>
      <c r="AT23" s="136" t="e">
        <f t="shared" si="72"/>
        <v>#DIV/0!</v>
      </c>
      <c r="AU23" s="101" t="e">
        <f t="shared" si="73"/>
        <v>#DIV/0!</v>
      </c>
      <c r="AV23" s="161" t="e">
        <f t="shared" si="74"/>
        <v>#DIV/0!</v>
      </c>
    </row>
    <row r="24" spans="1:48" s="129" customFormat="1">
      <c r="A24" s="186"/>
      <c r="B24" s="188"/>
      <c r="C24" s="162" t="s">
        <v>31</v>
      </c>
      <c r="D24" s="44">
        <v>4</v>
      </c>
      <c r="E24" s="3" t="s">
        <v>37</v>
      </c>
      <c r="F24" s="44">
        <v>0.66</v>
      </c>
      <c r="G24" s="14">
        <v>458</v>
      </c>
      <c r="H24" s="42">
        <v>104</v>
      </c>
      <c r="I24" s="15">
        <v>40</v>
      </c>
      <c r="J24" s="14">
        <v>177</v>
      </c>
      <c r="K24" s="30">
        <f t="shared" si="51"/>
        <v>0.38646288209606988</v>
      </c>
      <c r="L24" s="62">
        <f t="shared" si="52"/>
        <v>4</v>
      </c>
      <c r="M24" s="77">
        <v>1</v>
      </c>
      <c r="N24" s="30">
        <f t="shared" si="1"/>
        <v>2.5000000000000001E-2</v>
      </c>
      <c r="O24" s="69">
        <f t="shared" si="53"/>
        <v>1</v>
      </c>
      <c r="P24" s="78">
        <v>0</v>
      </c>
      <c r="Q24" s="30">
        <f t="shared" si="2"/>
        <v>0</v>
      </c>
      <c r="R24" s="69">
        <f t="shared" si="54"/>
        <v>1</v>
      </c>
      <c r="S24" s="99">
        <v>32</v>
      </c>
      <c r="T24" s="79">
        <f t="shared" si="55"/>
        <v>0.1807909604519774</v>
      </c>
      <c r="U24" s="69">
        <f t="shared" si="56"/>
        <v>3</v>
      </c>
      <c r="V24" s="99"/>
      <c r="W24" s="79">
        <f t="shared" si="57"/>
        <v>0</v>
      </c>
      <c r="X24" s="69">
        <f t="shared" si="58"/>
        <v>1</v>
      </c>
      <c r="Y24" s="78">
        <v>12</v>
      </c>
      <c r="Z24" s="30">
        <f t="shared" si="3"/>
        <v>0.3</v>
      </c>
      <c r="AA24" s="69">
        <f t="shared" si="59"/>
        <v>4</v>
      </c>
      <c r="AB24" s="99">
        <v>3</v>
      </c>
      <c r="AC24" s="79">
        <f t="shared" si="60"/>
        <v>1.6949152542372881E-2</v>
      </c>
      <c r="AD24" s="69">
        <f t="shared" si="61"/>
        <v>1</v>
      </c>
      <c r="AE24" s="134">
        <f t="shared" si="62"/>
        <v>2</v>
      </c>
      <c r="AF24" s="79">
        <v>1.6129032258064516E-2</v>
      </c>
      <c r="AG24" s="135">
        <f t="shared" si="63"/>
        <v>1</v>
      </c>
      <c r="AH24" s="90">
        <v>0.62</v>
      </c>
      <c r="AI24" s="135">
        <f t="shared" si="64"/>
        <v>4</v>
      </c>
      <c r="AJ24" s="90">
        <v>0.3</v>
      </c>
      <c r="AK24" s="135">
        <f t="shared" si="65"/>
        <v>4</v>
      </c>
      <c r="AL24" s="90">
        <v>0.23</v>
      </c>
      <c r="AM24" s="135">
        <f t="shared" si="66"/>
        <v>4</v>
      </c>
      <c r="AN24" s="89" t="s">
        <v>123</v>
      </c>
      <c r="AO24" s="135">
        <f t="shared" si="67"/>
        <v>1</v>
      </c>
      <c r="AP24" s="140">
        <f t="shared" si="68"/>
        <v>2</v>
      </c>
      <c r="AQ24" s="143">
        <f t="shared" si="69"/>
        <v>2.64</v>
      </c>
      <c r="AR24" s="81">
        <f t="shared" si="70"/>
        <v>1</v>
      </c>
      <c r="AS24" s="160">
        <f t="shared" si="71"/>
        <v>0.5</v>
      </c>
      <c r="AT24" s="136">
        <f t="shared" si="72"/>
        <v>2</v>
      </c>
      <c r="AU24" s="101">
        <f t="shared" si="73"/>
        <v>8</v>
      </c>
      <c r="AV24" s="161" t="str">
        <f t="shared" si="74"/>
        <v>moderate</v>
      </c>
    </row>
    <row r="25" spans="1:48" s="129" customFormat="1">
      <c r="A25" s="186"/>
      <c r="B25" s="189"/>
      <c r="C25" s="162" t="s">
        <v>32</v>
      </c>
      <c r="D25" s="44">
        <v>5</v>
      </c>
      <c r="E25" s="3" t="s">
        <v>37</v>
      </c>
      <c r="F25" s="44">
        <v>1</v>
      </c>
      <c r="G25" s="14">
        <v>458</v>
      </c>
      <c r="H25" s="42">
        <v>104</v>
      </c>
      <c r="I25" s="15">
        <v>0</v>
      </c>
      <c r="J25" s="14"/>
      <c r="K25" s="30">
        <f t="shared" si="51"/>
        <v>0</v>
      </c>
      <c r="L25" s="62">
        <f t="shared" si="52"/>
        <v>0</v>
      </c>
      <c r="M25" s="77"/>
      <c r="N25" s="30" t="e">
        <f t="shared" si="1"/>
        <v>#DIV/0!</v>
      </c>
      <c r="O25" s="69" t="e">
        <f t="shared" si="53"/>
        <v>#DIV/0!</v>
      </c>
      <c r="P25" s="78"/>
      <c r="Q25" s="30" t="e">
        <f t="shared" si="2"/>
        <v>#DIV/0!</v>
      </c>
      <c r="R25" s="69" t="e">
        <f t="shared" si="54"/>
        <v>#DIV/0!</v>
      </c>
      <c r="S25" s="99"/>
      <c r="T25" s="79" t="e">
        <f t="shared" si="55"/>
        <v>#DIV/0!</v>
      </c>
      <c r="U25" s="69" t="e">
        <f t="shared" si="56"/>
        <v>#DIV/0!</v>
      </c>
      <c r="V25" s="99"/>
      <c r="W25" s="79" t="e">
        <f t="shared" si="57"/>
        <v>#DIV/0!</v>
      </c>
      <c r="X25" s="69" t="e">
        <f t="shared" si="58"/>
        <v>#DIV/0!</v>
      </c>
      <c r="Y25" s="78"/>
      <c r="Z25" s="30" t="e">
        <f t="shared" si="3"/>
        <v>#DIV/0!</v>
      </c>
      <c r="AA25" s="69" t="e">
        <f t="shared" si="59"/>
        <v>#DIV/0!</v>
      </c>
      <c r="AB25" s="99"/>
      <c r="AC25" s="79" t="e">
        <f t="shared" si="60"/>
        <v>#DIV/0!</v>
      </c>
      <c r="AD25" s="69" t="e">
        <f t="shared" si="61"/>
        <v>#DIV/0!</v>
      </c>
      <c r="AE25" s="134" t="e">
        <f t="shared" si="62"/>
        <v>#DIV/0!</v>
      </c>
      <c r="AF25" s="79">
        <v>4.8309178743961352E-2</v>
      </c>
      <c r="AG25" s="135">
        <f t="shared" si="63"/>
        <v>1</v>
      </c>
      <c r="AH25" s="90">
        <v>0.03</v>
      </c>
      <c r="AI25" s="135">
        <f t="shared" si="64"/>
        <v>1</v>
      </c>
      <c r="AJ25" s="90">
        <v>0.5</v>
      </c>
      <c r="AK25" s="135">
        <f t="shared" si="65"/>
        <v>4</v>
      </c>
      <c r="AL25" s="90">
        <v>0.24</v>
      </c>
      <c r="AM25" s="135">
        <f t="shared" si="66"/>
        <v>4</v>
      </c>
      <c r="AN25" s="89" t="s">
        <v>127</v>
      </c>
      <c r="AO25" s="135">
        <f t="shared" si="67"/>
        <v>3</v>
      </c>
      <c r="AP25" s="140">
        <f t="shared" si="68"/>
        <v>2</v>
      </c>
      <c r="AQ25" s="143">
        <f t="shared" si="69"/>
        <v>0</v>
      </c>
      <c r="AR25" s="81" t="e">
        <f t="shared" si="70"/>
        <v>#DIV/0!</v>
      </c>
      <c r="AS25" s="160" t="e">
        <f t="shared" si="71"/>
        <v>#DIV/0!</v>
      </c>
      <c r="AT25" s="136" t="e">
        <f t="shared" si="72"/>
        <v>#DIV/0!</v>
      </c>
      <c r="AU25" s="101" t="e">
        <f t="shared" si="73"/>
        <v>#DIV/0!</v>
      </c>
      <c r="AV25" s="161" t="e">
        <f t="shared" si="74"/>
        <v>#DIV/0!</v>
      </c>
    </row>
    <row r="26" spans="1:48">
      <c r="A26" s="196"/>
      <c r="B26" s="196"/>
      <c r="C26" s="16"/>
      <c r="D26" s="64"/>
      <c r="E26" s="3"/>
      <c r="F26" s="44"/>
      <c r="G26" s="93"/>
      <c r="H26" s="93"/>
      <c r="I26" s="94"/>
      <c r="J26" s="93"/>
      <c r="K26" s="40"/>
      <c r="L26" s="67"/>
      <c r="M26" s="93"/>
      <c r="N26" s="40"/>
      <c r="O26" s="71"/>
      <c r="P26" s="93"/>
      <c r="Q26" s="40"/>
      <c r="R26" s="71"/>
      <c r="S26" s="93"/>
      <c r="T26" s="40"/>
      <c r="U26" s="75"/>
      <c r="V26" s="93"/>
      <c r="W26" s="40"/>
      <c r="X26" s="75"/>
      <c r="Y26" s="93"/>
      <c r="Z26" s="40"/>
      <c r="AA26" s="75"/>
      <c r="AB26" s="93"/>
      <c r="AC26" s="40"/>
      <c r="AD26" s="75"/>
      <c r="AE26" s="147"/>
      <c r="AF26" s="40"/>
      <c r="AG26" s="85"/>
      <c r="AH26" s="90"/>
      <c r="AI26" s="85"/>
      <c r="AJ26" s="90"/>
      <c r="AK26" s="85"/>
      <c r="AL26" s="90"/>
      <c r="AM26" s="85"/>
      <c r="AN26" s="51"/>
      <c r="AO26" s="85"/>
      <c r="AP26" s="141"/>
      <c r="AQ26" s="144"/>
      <c r="AR26" s="152"/>
      <c r="AS26" s="139"/>
      <c r="AT26" s="82"/>
      <c r="AU26" s="83"/>
      <c r="AV26" s="14"/>
    </row>
    <row r="27" spans="1:48">
      <c r="A27" s="196"/>
      <c r="B27" s="196"/>
      <c r="C27" s="16"/>
      <c r="D27" s="64"/>
      <c r="E27" s="3"/>
      <c r="F27" s="44"/>
      <c r="G27" s="93"/>
      <c r="H27" s="93"/>
      <c r="I27" s="94"/>
      <c r="J27" s="93"/>
      <c r="K27" s="40"/>
      <c r="L27" s="67"/>
      <c r="M27" s="93"/>
      <c r="N27" s="40"/>
      <c r="O27" s="71"/>
      <c r="P27" s="93"/>
      <c r="Q27" s="40"/>
      <c r="R27" s="71"/>
      <c r="S27" s="93"/>
      <c r="T27" s="40"/>
      <c r="U27" s="75"/>
      <c r="V27" s="93"/>
      <c r="W27" s="40"/>
      <c r="X27" s="75"/>
      <c r="Y27" s="93"/>
      <c r="Z27" s="40"/>
      <c r="AA27" s="75"/>
      <c r="AB27" s="93"/>
      <c r="AC27" s="40"/>
      <c r="AD27" s="75"/>
      <c r="AE27" s="147"/>
      <c r="AF27" s="40"/>
      <c r="AG27" s="85"/>
      <c r="AH27" s="90"/>
      <c r="AI27" s="85"/>
      <c r="AJ27" s="90"/>
      <c r="AK27" s="85"/>
      <c r="AL27" s="90"/>
      <c r="AM27" s="85"/>
      <c r="AN27" s="51"/>
      <c r="AO27" s="85"/>
      <c r="AP27" s="141"/>
      <c r="AQ27" s="144"/>
      <c r="AR27" s="152"/>
      <c r="AS27" s="139"/>
      <c r="AT27" s="82"/>
      <c r="AU27" s="83"/>
      <c r="AV27" s="14"/>
    </row>
    <row r="28" spans="1:48">
      <c r="A28" s="196"/>
      <c r="B28" s="196"/>
      <c r="C28" s="16"/>
      <c r="D28" s="64"/>
      <c r="E28" s="3"/>
      <c r="F28" s="44"/>
      <c r="G28" s="93"/>
      <c r="H28" s="93"/>
      <c r="I28" s="94"/>
      <c r="J28" s="93"/>
      <c r="K28" s="40"/>
      <c r="L28" s="67"/>
      <c r="M28" s="93"/>
      <c r="N28" s="40"/>
      <c r="O28" s="71"/>
      <c r="P28" s="93"/>
      <c r="Q28" s="40"/>
      <c r="R28" s="75"/>
      <c r="S28" s="93"/>
      <c r="T28" s="40"/>
      <c r="U28" s="69"/>
      <c r="V28" s="93"/>
      <c r="W28" s="40"/>
      <c r="X28" s="69"/>
      <c r="Y28" s="93"/>
      <c r="Z28" s="40"/>
      <c r="AA28" s="69"/>
      <c r="AB28" s="93"/>
      <c r="AC28" s="40"/>
      <c r="AD28" s="69"/>
      <c r="AE28" s="134"/>
      <c r="AF28" s="40"/>
      <c r="AG28" s="85"/>
      <c r="AH28" s="90"/>
      <c r="AI28" s="85"/>
      <c r="AJ28" s="90"/>
      <c r="AK28" s="85"/>
      <c r="AL28" s="90"/>
      <c r="AM28" s="85"/>
      <c r="AN28" s="51"/>
      <c r="AO28" s="85"/>
      <c r="AP28" s="141"/>
      <c r="AQ28" s="144"/>
      <c r="AR28" s="152"/>
      <c r="AS28" s="139"/>
      <c r="AT28" s="82"/>
      <c r="AU28" s="83"/>
      <c r="AV28" s="14"/>
    </row>
    <row r="29" spans="1:48">
      <c r="A29" s="196"/>
      <c r="B29" s="196"/>
      <c r="C29" s="16"/>
      <c r="D29" s="64"/>
      <c r="E29" s="3"/>
      <c r="F29" s="44"/>
      <c r="G29" s="93"/>
      <c r="H29" s="93"/>
      <c r="I29" s="94"/>
      <c r="J29" s="93"/>
      <c r="K29" s="40"/>
      <c r="L29" s="67"/>
      <c r="M29" s="93"/>
      <c r="N29" s="40"/>
      <c r="O29" s="71"/>
      <c r="P29" s="93"/>
      <c r="Q29" s="40"/>
      <c r="R29" s="71"/>
      <c r="S29" s="93"/>
      <c r="T29" s="40"/>
      <c r="U29" s="71"/>
      <c r="V29" s="93"/>
      <c r="W29" s="40"/>
      <c r="X29" s="71"/>
      <c r="Y29" s="93"/>
      <c r="Z29" s="40"/>
      <c r="AA29" s="71"/>
      <c r="AB29" s="93"/>
      <c r="AC29" s="40"/>
      <c r="AD29" s="71"/>
      <c r="AE29" s="148"/>
      <c r="AF29" s="40"/>
      <c r="AG29" s="85"/>
      <c r="AH29" s="90"/>
      <c r="AI29" s="85"/>
      <c r="AJ29" s="90"/>
      <c r="AK29" s="85"/>
      <c r="AL29" s="90"/>
      <c r="AM29" s="85"/>
      <c r="AN29" s="51"/>
      <c r="AO29" s="85"/>
      <c r="AP29" s="141"/>
      <c r="AQ29" s="144"/>
      <c r="AR29" s="152"/>
      <c r="AS29" s="139"/>
      <c r="AT29" s="82"/>
      <c r="AU29" s="83"/>
      <c r="AV29" s="14"/>
    </row>
    <row r="30" spans="1:48">
      <c r="A30" s="196"/>
      <c r="B30" s="196"/>
      <c r="C30" s="16"/>
      <c r="D30" s="63"/>
      <c r="E30" s="3"/>
      <c r="F30" s="44"/>
      <c r="G30" s="93"/>
      <c r="H30" s="93"/>
      <c r="I30" s="95"/>
      <c r="J30" s="96"/>
      <c r="K30" s="40"/>
      <c r="L30" s="67"/>
      <c r="M30" s="96"/>
      <c r="N30" s="40"/>
      <c r="O30" s="71"/>
      <c r="P30" s="96"/>
      <c r="Q30" s="40"/>
      <c r="R30" s="71"/>
      <c r="S30" s="96"/>
      <c r="T30" s="40"/>
      <c r="U30" s="72"/>
      <c r="V30" s="96"/>
      <c r="W30" s="40"/>
      <c r="X30" s="72"/>
      <c r="Y30" s="96"/>
      <c r="Z30" s="40"/>
      <c r="AA30" s="72"/>
      <c r="AB30" s="96"/>
      <c r="AC30" s="40"/>
      <c r="AD30" s="72"/>
      <c r="AE30" s="149"/>
      <c r="AF30" s="40"/>
      <c r="AG30" s="85"/>
      <c r="AH30" s="90"/>
      <c r="AI30" s="85"/>
      <c r="AJ30" s="90"/>
      <c r="AK30" s="85"/>
      <c r="AL30" s="90"/>
      <c r="AM30" s="85"/>
      <c r="AN30" s="51"/>
      <c r="AO30" s="85"/>
      <c r="AP30" s="141"/>
      <c r="AQ30" s="144"/>
      <c r="AR30" s="152"/>
      <c r="AS30" s="139"/>
      <c r="AT30" s="82"/>
      <c r="AU30" s="83"/>
      <c r="AV30" s="14"/>
    </row>
    <row r="31" spans="1:48">
      <c r="A31" s="196"/>
      <c r="B31" s="196"/>
      <c r="C31" s="16"/>
      <c r="D31" s="63"/>
      <c r="E31" s="3"/>
      <c r="F31" s="44"/>
      <c r="G31" s="93"/>
      <c r="H31" s="93"/>
      <c r="I31" s="95"/>
      <c r="J31" s="96"/>
      <c r="K31" s="40"/>
      <c r="L31" s="67"/>
      <c r="M31" s="96"/>
      <c r="N31" s="40"/>
      <c r="O31" s="71"/>
      <c r="P31" s="96"/>
      <c r="Q31" s="40"/>
      <c r="R31" s="71"/>
      <c r="S31" s="96"/>
      <c r="T31" s="40"/>
      <c r="U31" s="72"/>
      <c r="V31" s="96"/>
      <c r="W31" s="40"/>
      <c r="X31" s="72"/>
      <c r="Y31" s="96"/>
      <c r="Z31" s="40"/>
      <c r="AA31" s="72"/>
      <c r="AB31" s="96"/>
      <c r="AC31" s="40"/>
      <c r="AD31" s="72"/>
      <c r="AE31" s="149"/>
      <c r="AF31" s="40"/>
      <c r="AG31" s="85"/>
      <c r="AH31" s="90"/>
      <c r="AI31" s="85"/>
      <c r="AJ31" s="90"/>
      <c r="AK31" s="85"/>
      <c r="AL31" s="90"/>
      <c r="AM31" s="85"/>
      <c r="AN31" s="51"/>
      <c r="AO31" s="85"/>
      <c r="AP31" s="141"/>
      <c r="AQ31" s="144"/>
      <c r="AR31" s="152"/>
      <c r="AS31" s="139"/>
      <c r="AT31" s="82"/>
      <c r="AU31" s="83"/>
      <c r="AV31" s="14"/>
    </row>
    <row r="32" spans="1:48">
      <c r="A32" s="196"/>
      <c r="B32" s="196"/>
      <c r="C32" s="16"/>
      <c r="D32" s="63"/>
      <c r="E32" s="3"/>
      <c r="F32" s="44"/>
      <c r="G32" s="96"/>
      <c r="H32" s="96"/>
      <c r="I32" s="95"/>
      <c r="J32" s="96"/>
      <c r="K32" s="40"/>
      <c r="L32" s="67"/>
      <c r="M32" s="96"/>
      <c r="N32" s="40"/>
      <c r="O32" s="72"/>
      <c r="P32" s="96"/>
      <c r="Q32" s="40"/>
      <c r="R32" s="73"/>
      <c r="S32" s="96"/>
      <c r="T32" s="40"/>
      <c r="U32" s="73"/>
      <c r="V32" s="96"/>
      <c r="W32" s="40"/>
      <c r="X32" s="73"/>
      <c r="Y32" s="96"/>
      <c r="Z32" s="40"/>
      <c r="AA32" s="73"/>
      <c r="AB32" s="96"/>
      <c r="AC32" s="40"/>
      <c r="AD32" s="73"/>
      <c r="AE32" s="150"/>
      <c r="AF32" s="40"/>
      <c r="AG32" s="86"/>
      <c r="AH32" s="90"/>
      <c r="AI32" s="86"/>
      <c r="AJ32" s="90"/>
      <c r="AK32" s="86"/>
      <c r="AL32" s="90"/>
      <c r="AM32" s="86"/>
      <c r="AN32" s="14"/>
      <c r="AO32" s="86"/>
      <c r="AP32" s="142"/>
      <c r="AQ32" s="145"/>
      <c r="AR32" s="153"/>
      <c r="AS32" s="139"/>
      <c r="AT32" s="82"/>
      <c r="AU32" s="83"/>
      <c r="AV32" s="14"/>
    </row>
    <row r="33" spans="1:48">
      <c r="A33" s="196"/>
      <c r="B33" s="196"/>
      <c r="C33" s="16"/>
      <c r="D33" s="63"/>
      <c r="E33" s="3"/>
      <c r="F33" s="44"/>
      <c r="G33" s="96"/>
      <c r="H33" s="96"/>
      <c r="I33" s="95"/>
      <c r="J33" s="96"/>
      <c r="K33" s="40"/>
      <c r="L33" s="67"/>
      <c r="M33" s="96"/>
      <c r="N33" s="40"/>
      <c r="O33" s="73"/>
      <c r="P33" s="96"/>
      <c r="Q33" s="40"/>
      <c r="R33" s="73"/>
      <c r="S33" s="96"/>
      <c r="T33" s="40"/>
      <c r="U33" s="73"/>
      <c r="V33" s="96"/>
      <c r="W33" s="40"/>
      <c r="X33" s="73"/>
      <c r="Y33" s="96"/>
      <c r="Z33" s="40"/>
      <c r="AA33" s="73"/>
      <c r="AB33" s="96"/>
      <c r="AC33" s="40"/>
      <c r="AD33" s="73"/>
      <c r="AE33" s="150"/>
      <c r="AF33" s="40"/>
      <c r="AG33" s="86"/>
      <c r="AH33" s="90"/>
      <c r="AI33" s="86"/>
      <c r="AJ33" s="90"/>
      <c r="AK33" s="86"/>
      <c r="AL33" s="90"/>
      <c r="AM33" s="86"/>
      <c r="AN33" s="14"/>
      <c r="AO33" s="86"/>
      <c r="AP33" s="142"/>
      <c r="AQ33" s="145"/>
      <c r="AR33" s="153"/>
      <c r="AS33" s="139"/>
      <c r="AT33" s="82"/>
      <c r="AU33" s="83"/>
      <c r="AV33" s="14"/>
    </row>
    <row r="34" spans="1:48">
      <c r="A34" s="196"/>
      <c r="B34" s="196"/>
      <c r="C34" s="16"/>
      <c r="D34" s="63"/>
      <c r="E34" s="3"/>
      <c r="F34" s="44"/>
      <c r="G34" s="96"/>
      <c r="H34" s="96"/>
      <c r="I34" s="95"/>
      <c r="J34" s="96"/>
      <c r="K34" s="40"/>
      <c r="L34" s="67"/>
      <c r="M34" s="96"/>
      <c r="N34" s="40"/>
      <c r="O34" s="73"/>
      <c r="P34" s="96"/>
      <c r="Q34" s="40"/>
      <c r="R34" s="73"/>
      <c r="S34" s="96"/>
      <c r="T34" s="40"/>
      <c r="U34" s="72"/>
      <c r="V34" s="96"/>
      <c r="W34" s="40"/>
      <c r="X34" s="72"/>
      <c r="Y34" s="96"/>
      <c r="Z34" s="40"/>
      <c r="AA34" s="72"/>
      <c r="AB34" s="96"/>
      <c r="AC34" s="40"/>
      <c r="AD34" s="72"/>
      <c r="AE34" s="149"/>
      <c r="AF34" s="40"/>
      <c r="AG34" s="86"/>
      <c r="AH34" s="90"/>
      <c r="AI34" s="86"/>
      <c r="AJ34" s="90"/>
      <c r="AK34" s="86"/>
      <c r="AL34" s="90"/>
      <c r="AM34" s="86"/>
      <c r="AN34" s="14"/>
      <c r="AO34" s="86"/>
      <c r="AP34" s="142"/>
      <c r="AQ34" s="145"/>
      <c r="AR34" s="153"/>
      <c r="AS34" s="139"/>
      <c r="AT34" s="82"/>
      <c r="AU34" s="83"/>
      <c r="AV34" s="14"/>
    </row>
    <row r="35" spans="1:48">
      <c r="A35" s="196"/>
      <c r="B35" s="196"/>
      <c r="C35" s="16"/>
      <c r="D35" s="63"/>
      <c r="E35" s="3"/>
      <c r="F35" s="44"/>
      <c r="G35" s="96"/>
      <c r="H35" s="96"/>
      <c r="I35" s="95"/>
      <c r="J35" s="96"/>
      <c r="K35" s="40"/>
      <c r="L35" s="67"/>
      <c r="M35" s="96"/>
      <c r="N35" s="40"/>
      <c r="O35" s="73"/>
      <c r="P35" s="96"/>
      <c r="Q35" s="40"/>
      <c r="R35" s="73"/>
      <c r="S35" s="96"/>
      <c r="T35" s="40"/>
      <c r="U35" s="72"/>
      <c r="V35" s="96"/>
      <c r="W35" s="40"/>
      <c r="X35" s="72"/>
      <c r="Y35" s="96"/>
      <c r="Z35" s="40"/>
      <c r="AA35" s="72"/>
      <c r="AB35" s="96"/>
      <c r="AC35" s="40"/>
      <c r="AD35" s="72"/>
      <c r="AE35" s="149"/>
      <c r="AF35" s="40"/>
      <c r="AG35" s="86"/>
      <c r="AH35" s="90"/>
      <c r="AI35" s="86"/>
      <c r="AJ35" s="90"/>
      <c r="AK35" s="86"/>
      <c r="AL35" s="90"/>
      <c r="AM35" s="86"/>
      <c r="AN35" s="14"/>
      <c r="AO35" s="86"/>
      <c r="AP35" s="142"/>
      <c r="AQ35" s="145"/>
      <c r="AR35" s="153"/>
      <c r="AS35" s="139"/>
      <c r="AT35" s="82"/>
      <c r="AU35" s="83"/>
      <c r="AV35" s="14"/>
    </row>
    <row r="36" spans="1:48">
      <c r="A36" s="196"/>
      <c r="B36" s="196"/>
      <c r="C36" s="16"/>
      <c r="D36" s="63"/>
      <c r="E36" s="3"/>
      <c r="F36" s="44"/>
      <c r="G36" s="96"/>
      <c r="H36" s="96"/>
      <c r="I36" s="95"/>
      <c r="J36" s="96"/>
      <c r="K36" s="40"/>
      <c r="L36" s="67"/>
      <c r="M36" s="96"/>
      <c r="N36" s="40"/>
      <c r="O36" s="73"/>
      <c r="P36" s="96"/>
      <c r="Q36" s="40"/>
      <c r="R36" s="73"/>
      <c r="S36" s="96"/>
      <c r="T36" s="40"/>
      <c r="U36" s="72"/>
      <c r="V36" s="96"/>
      <c r="W36" s="40"/>
      <c r="X36" s="72"/>
      <c r="Y36" s="96"/>
      <c r="Z36" s="40"/>
      <c r="AA36" s="72"/>
      <c r="AB36" s="96"/>
      <c r="AC36" s="40"/>
      <c r="AD36" s="72"/>
      <c r="AE36" s="149"/>
      <c r="AF36" s="40"/>
      <c r="AG36" s="86"/>
      <c r="AH36" s="90"/>
      <c r="AI36" s="86"/>
      <c r="AJ36" s="90"/>
      <c r="AK36" s="86"/>
      <c r="AL36" s="90"/>
      <c r="AM36" s="86"/>
      <c r="AN36" s="14"/>
      <c r="AO36" s="86"/>
      <c r="AP36" s="142"/>
      <c r="AQ36" s="145"/>
      <c r="AR36" s="153"/>
      <c r="AS36" s="139"/>
      <c r="AT36" s="82"/>
      <c r="AU36" s="83"/>
      <c r="AV36" s="14"/>
    </row>
    <row r="37" spans="1:48">
      <c r="A37" s="196"/>
      <c r="B37" s="196"/>
      <c r="C37" s="18"/>
      <c r="D37" s="65"/>
      <c r="E37" s="3"/>
      <c r="F37" s="138"/>
      <c r="G37" s="97"/>
      <c r="H37" s="97"/>
      <c r="I37" s="98"/>
      <c r="J37" s="97"/>
      <c r="K37" s="40"/>
      <c r="L37" s="68"/>
      <c r="M37" s="97"/>
      <c r="N37" s="40"/>
      <c r="O37" s="74"/>
      <c r="P37" s="97"/>
      <c r="Q37" s="40"/>
      <c r="R37" s="76"/>
      <c r="S37" s="97"/>
      <c r="T37" s="40"/>
      <c r="U37" s="74"/>
      <c r="V37" s="97"/>
      <c r="W37" s="40"/>
      <c r="X37" s="74"/>
      <c r="Y37" s="97"/>
      <c r="Z37" s="40"/>
      <c r="AA37" s="74"/>
      <c r="AB37" s="97"/>
      <c r="AC37" s="40"/>
      <c r="AD37" s="74"/>
      <c r="AE37" s="151"/>
      <c r="AF37" s="40"/>
      <c r="AG37" s="86"/>
      <c r="AH37" s="90"/>
      <c r="AI37" s="86"/>
      <c r="AJ37" s="90"/>
      <c r="AK37" s="86"/>
      <c r="AL37" s="90"/>
      <c r="AM37" s="86"/>
      <c r="AN37" s="14"/>
      <c r="AO37" s="86"/>
      <c r="AP37" s="142"/>
      <c r="AQ37" s="145"/>
      <c r="AR37" s="153"/>
      <c r="AS37" s="139"/>
      <c r="AT37" s="82"/>
      <c r="AU37" s="83"/>
      <c r="AV37" s="14"/>
    </row>
    <row r="38" spans="1:48">
      <c r="A38" s="196"/>
      <c r="B38" s="196"/>
      <c r="C38" s="19"/>
      <c r="D38" s="63"/>
      <c r="E38" s="3"/>
      <c r="F38" s="44"/>
      <c r="G38" s="92"/>
      <c r="H38" s="92"/>
      <c r="I38" s="91"/>
      <c r="J38" s="92"/>
      <c r="K38" s="40"/>
      <c r="L38" s="66"/>
      <c r="M38" s="92"/>
      <c r="N38" s="40"/>
      <c r="O38" s="70"/>
      <c r="P38" s="92"/>
      <c r="Q38" s="40"/>
      <c r="R38" s="70"/>
      <c r="S38" s="92"/>
      <c r="T38" s="40"/>
      <c r="U38" s="70"/>
      <c r="V38" s="92"/>
      <c r="W38" s="40"/>
      <c r="X38" s="70"/>
      <c r="Y38" s="92"/>
      <c r="Z38" s="40"/>
      <c r="AA38" s="70"/>
      <c r="AB38" s="92"/>
      <c r="AC38" s="40"/>
      <c r="AD38" s="70"/>
      <c r="AE38" s="146"/>
      <c r="AF38" s="40"/>
      <c r="AG38" s="86"/>
      <c r="AH38" s="90"/>
      <c r="AI38" s="86"/>
      <c r="AJ38" s="90"/>
      <c r="AK38" s="86"/>
      <c r="AL38" s="90"/>
      <c r="AM38" s="86"/>
      <c r="AN38" s="14"/>
      <c r="AO38" s="86"/>
      <c r="AP38" s="142"/>
      <c r="AQ38" s="145"/>
      <c r="AR38" s="153"/>
      <c r="AS38" s="139"/>
      <c r="AT38" s="82"/>
      <c r="AU38" s="83"/>
      <c r="AV38" s="14"/>
    </row>
    <row r="39" spans="1:48">
      <c r="A39" s="196"/>
      <c r="B39" s="196"/>
      <c r="C39" s="19"/>
      <c r="D39" s="63"/>
      <c r="E39" s="3"/>
      <c r="F39" s="44"/>
      <c r="G39" s="92"/>
      <c r="H39" s="92"/>
      <c r="I39" s="91"/>
      <c r="J39" s="92"/>
      <c r="K39" s="40"/>
      <c r="L39" s="66"/>
      <c r="M39" s="92"/>
      <c r="N39" s="40"/>
      <c r="O39" s="70"/>
      <c r="P39" s="92"/>
      <c r="Q39" s="40"/>
      <c r="R39" s="70"/>
      <c r="S39" s="92"/>
      <c r="T39" s="40"/>
      <c r="U39" s="70"/>
      <c r="V39" s="92"/>
      <c r="W39" s="40"/>
      <c r="X39" s="70"/>
      <c r="Y39" s="92"/>
      <c r="Z39" s="40"/>
      <c r="AA39" s="70"/>
      <c r="AB39" s="92"/>
      <c r="AC39" s="40"/>
      <c r="AD39" s="70"/>
      <c r="AE39" s="146"/>
      <c r="AF39" s="40"/>
      <c r="AG39" s="86"/>
      <c r="AH39" s="90"/>
      <c r="AI39" s="86"/>
      <c r="AJ39" s="90"/>
      <c r="AK39" s="86"/>
      <c r="AL39" s="90"/>
      <c r="AM39" s="86"/>
      <c r="AN39" s="14"/>
      <c r="AO39" s="86"/>
      <c r="AP39" s="142"/>
      <c r="AQ39" s="145"/>
      <c r="AR39" s="153"/>
      <c r="AS39" s="139"/>
      <c r="AT39" s="82"/>
      <c r="AU39" s="83"/>
      <c r="AV39" s="14"/>
    </row>
    <row r="40" spans="1:48">
      <c r="A40" s="196"/>
      <c r="B40" s="196"/>
      <c r="C40" s="19"/>
      <c r="D40" s="63"/>
      <c r="E40" s="3"/>
      <c r="F40" s="44"/>
      <c r="G40" s="92"/>
      <c r="H40" s="92"/>
      <c r="I40" s="91"/>
      <c r="J40" s="92"/>
      <c r="K40" s="40"/>
      <c r="L40" s="66"/>
      <c r="M40" s="92"/>
      <c r="N40" s="40"/>
      <c r="O40" s="70"/>
      <c r="P40" s="92"/>
      <c r="Q40" s="40"/>
      <c r="R40" s="70"/>
      <c r="S40" s="92"/>
      <c r="T40" s="40"/>
      <c r="U40" s="70"/>
      <c r="V40" s="92"/>
      <c r="W40" s="40"/>
      <c r="X40" s="70"/>
      <c r="Y40" s="92"/>
      <c r="Z40" s="40"/>
      <c r="AA40" s="70"/>
      <c r="AB40" s="92"/>
      <c r="AC40" s="40"/>
      <c r="AD40" s="70"/>
      <c r="AE40" s="146"/>
      <c r="AF40" s="40"/>
      <c r="AG40" s="86"/>
      <c r="AH40" s="90"/>
      <c r="AI40" s="86"/>
      <c r="AJ40" s="90"/>
      <c r="AK40" s="86"/>
      <c r="AL40" s="90"/>
      <c r="AM40" s="86"/>
      <c r="AN40" s="14"/>
      <c r="AO40" s="86"/>
      <c r="AP40" s="142"/>
      <c r="AQ40" s="145"/>
      <c r="AR40" s="153"/>
      <c r="AS40" s="139"/>
      <c r="AT40" s="82"/>
      <c r="AU40" s="83"/>
      <c r="AV40" s="14"/>
    </row>
    <row r="41" spans="1:48">
      <c r="A41" s="196"/>
      <c r="B41" s="196"/>
      <c r="C41" s="19"/>
      <c r="D41" s="63"/>
      <c r="E41" s="3"/>
      <c r="F41" s="44"/>
      <c r="G41" s="92"/>
      <c r="H41" s="92"/>
      <c r="I41" s="91"/>
      <c r="J41" s="92"/>
      <c r="K41" s="40"/>
      <c r="L41" s="66"/>
      <c r="M41" s="92"/>
      <c r="N41" s="40"/>
      <c r="O41" s="70"/>
      <c r="P41" s="92"/>
      <c r="Q41" s="40"/>
      <c r="R41" s="70"/>
      <c r="S41" s="92"/>
      <c r="T41" s="40"/>
      <c r="U41" s="70"/>
      <c r="V41" s="92"/>
      <c r="W41" s="40"/>
      <c r="X41" s="70"/>
      <c r="Y41" s="92"/>
      <c r="Z41" s="40"/>
      <c r="AA41" s="70"/>
      <c r="AB41" s="92"/>
      <c r="AC41" s="40"/>
      <c r="AD41" s="70"/>
      <c r="AE41" s="146"/>
      <c r="AF41" s="40"/>
      <c r="AG41" s="86"/>
      <c r="AH41" s="90"/>
      <c r="AI41" s="86"/>
      <c r="AJ41" s="90"/>
      <c r="AK41" s="86"/>
      <c r="AL41" s="90"/>
      <c r="AM41" s="86"/>
      <c r="AN41" s="14"/>
      <c r="AO41" s="86"/>
      <c r="AP41" s="142"/>
      <c r="AQ41" s="145"/>
      <c r="AR41" s="153"/>
      <c r="AS41" s="139"/>
      <c r="AT41" s="82"/>
      <c r="AU41" s="83"/>
      <c r="AV41" s="14"/>
    </row>
    <row r="42" spans="1:48">
      <c r="A42" s="196"/>
      <c r="B42" s="196"/>
      <c r="C42" s="19"/>
      <c r="D42" s="63"/>
      <c r="E42" s="3"/>
      <c r="F42" s="44"/>
      <c r="G42" s="92"/>
      <c r="H42" s="92"/>
      <c r="I42" s="91"/>
      <c r="J42" s="92"/>
      <c r="K42" s="40"/>
      <c r="L42" s="66"/>
      <c r="M42" s="92"/>
      <c r="N42" s="40"/>
      <c r="O42" s="70"/>
      <c r="P42" s="92"/>
      <c r="Q42" s="40"/>
      <c r="R42" s="70"/>
      <c r="S42" s="92"/>
      <c r="T42" s="40"/>
      <c r="U42" s="70"/>
      <c r="V42" s="92"/>
      <c r="W42" s="40"/>
      <c r="X42" s="70"/>
      <c r="Y42" s="92"/>
      <c r="Z42" s="40"/>
      <c r="AA42" s="70"/>
      <c r="AB42" s="92"/>
      <c r="AC42" s="40"/>
      <c r="AD42" s="70"/>
      <c r="AE42" s="146"/>
      <c r="AF42" s="40"/>
      <c r="AG42" s="86"/>
      <c r="AH42" s="90"/>
      <c r="AI42" s="86"/>
      <c r="AJ42" s="90"/>
      <c r="AK42" s="86"/>
      <c r="AL42" s="90"/>
      <c r="AM42" s="86"/>
      <c r="AN42" s="14"/>
      <c r="AO42" s="86"/>
      <c r="AP42" s="142"/>
      <c r="AQ42" s="145"/>
      <c r="AR42" s="153"/>
      <c r="AS42" s="139"/>
      <c r="AT42" s="82"/>
      <c r="AU42" s="83"/>
      <c r="AV42" s="14"/>
    </row>
    <row r="43" spans="1:48">
      <c r="A43" s="196"/>
      <c r="B43" s="196"/>
      <c r="C43" s="19"/>
      <c r="D43" s="63"/>
      <c r="E43" s="3"/>
      <c r="F43" s="44"/>
      <c r="G43" s="92"/>
      <c r="H43" s="92"/>
      <c r="I43" s="91"/>
      <c r="J43" s="92"/>
      <c r="K43" s="40"/>
      <c r="L43" s="66"/>
      <c r="M43" s="92"/>
      <c r="N43" s="40"/>
      <c r="O43" s="70"/>
      <c r="P43" s="92"/>
      <c r="Q43" s="40"/>
      <c r="R43" s="70"/>
      <c r="S43" s="92"/>
      <c r="T43" s="40"/>
      <c r="U43" s="70"/>
      <c r="V43" s="92"/>
      <c r="W43" s="40"/>
      <c r="X43" s="70"/>
      <c r="Y43" s="92"/>
      <c r="Z43" s="40"/>
      <c r="AA43" s="70"/>
      <c r="AB43" s="92"/>
      <c r="AC43" s="40"/>
      <c r="AD43" s="70"/>
      <c r="AE43" s="146"/>
      <c r="AF43" s="40"/>
      <c r="AG43" s="86"/>
      <c r="AH43" s="90"/>
      <c r="AI43" s="86"/>
      <c r="AJ43" s="90"/>
      <c r="AK43" s="86"/>
      <c r="AL43" s="90"/>
      <c r="AM43" s="86"/>
      <c r="AN43" s="14"/>
      <c r="AO43" s="86"/>
      <c r="AP43" s="142"/>
      <c r="AQ43" s="145"/>
      <c r="AR43" s="153"/>
      <c r="AS43" s="139"/>
      <c r="AT43" s="82"/>
      <c r="AU43" s="83"/>
      <c r="AV43" s="14"/>
    </row>
    <row r="44" spans="1:48">
      <c r="A44" s="196"/>
      <c r="B44" s="196"/>
      <c r="C44" s="19"/>
      <c r="D44" s="63"/>
      <c r="E44" s="3"/>
      <c r="F44" s="44"/>
      <c r="G44" s="92"/>
      <c r="H44" s="92"/>
      <c r="I44" s="91"/>
      <c r="J44" s="92"/>
      <c r="K44" s="40"/>
      <c r="L44" s="66"/>
      <c r="M44" s="92"/>
      <c r="N44" s="40"/>
      <c r="O44" s="70"/>
      <c r="P44" s="92"/>
      <c r="Q44" s="40"/>
      <c r="R44" s="70"/>
      <c r="S44" s="92"/>
      <c r="T44" s="40"/>
      <c r="U44" s="70"/>
      <c r="V44" s="92"/>
      <c r="W44" s="40"/>
      <c r="X44" s="70"/>
      <c r="Y44" s="92"/>
      <c r="Z44" s="40"/>
      <c r="AA44" s="70"/>
      <c r="AB44" s="92"/>
      <c r="AC44" s="40"/>
      <c r="AD44" s="70"/>
      <c r="AE44" s="146"/>
      <c r="AF44" s="40"/>
      <c r="AG44" s="86"/>
      <c r="AH44" s="90"/>
      <c r="AI44" s="86"/>
      <c r="AJ44" s="90"/>
      <c r="AK44" s="86"/>
      <c r="AL44" s="90"/>
      <c r="AM44" s="86"/>
      <c r="AN44" s="14"/>
      <c r="AO44" s="86"/>
      <c r="AP44" s="142"/>
      <c r="AQ44" s="145"/>
      <c r="AR44" s="153"/>
      <c r="AS44" s="139"/>
      <c r="AT44" s="82"/>
      <c r="AU44" s="83"/>
      <c r="AV44" s="14"/>
    </row>
    <row r="45" spans="1:48">
      <c r="A45" s="196"/>
      <c r="B45" s="196"/>
      <c r="C45" s="19"/>
      <c r="D45" s="63"/>
      <c r="E45" s="3"/>
      <c r="F45" s="44"/>
      <c r="G45" s="92"/>
      <c r="H45" s="92"/>
      <c r="I45" s="91"/>
      <c r="J45" s="92"/>
      <c r="K45" s="40"/>
      <c r="L45" s="66"/>
      <c r="M45" s="92"/>
      <c r="N45" s="40"/>
      <c r="O45" s="70"/>
      <c r="P45" s="92"/>
      <c r="Q45" s="40"/>
      <c r="R45" s="70"/>
      <c r="S45" s="92"/>
      <c r="T45" s="40"/>
      <c r="U45" s="70"/>
      <c r="V45" s="92"/>
      <c r="W45" s="40"/>
      <c r="X45" s="70"/>
      <c r="Y45" s="92"/>
      <c r="Z45" s="40"/>
      <c r="AA45" s="70"/>
      <c r="AB45" s="92"/>
      <c r="AC45" s="40"/>
      <c r="AD45" s="70"/>
      <c r="AE45" s="146"/>
      <c r="AF45" s="40"/>
      <c r="AG45" s="86"/>
      <c r="AH45" s="90"/>
      <c r="AI45" s="86"/>
      <c r="AJ45" s="90"/>
      <c r="AK45" s="86"/>
      <c r="AL45" s="90"/>
      <c r="AM45" s="86"/>
      <c r="AN45" s="14"/>
      <c r="AO45" s="86"/>
      <c r="AP45" s="142"/>
      <c r="AQ45" s="145"/>
      <c r="AR45" s="153"/>
      <c r="AS45" s="139"/>
      <c r="AT45" s="82"/>
      <c r="AU45" s="83"/>
      <c r="AV45" s="14"/>
    </row>
    <row r="46" spans="1:48">
      <c r="A46" s="196"/>
      <c r="B46" s="196"/>
      <c r="C46" s="19"/>
      <c r="D46" s="63"/>
      <c r="E46" s="3"/>
      <c r="F46" s="44"/>
      <c r="G46" s="92"/>
      <c r="H46" s="92"/>
      <c r="I46" s="91"/>
      <c r="J46" s="92"/>
      <c r="K46" s="40"/>
      <c r="L46" s="66"/>
      <c r="M46" s="92"/>
      <c r="N46" s="40"/>
      <c r="O46" s="70"/>
      <c r="P46" s="92"/>
      <c r="Q46" s="40"/>
      <c r="R46" s="70"/>
      <c r="S46" s="92"/>
      <c r="T46" s="40"/>
      <c r="U46" s="70"/>
      <c r="V46" s="92"/>
      <c r="W46" s="40"/>
      <c r="X46" s="70"/>
      <c r="Y46" s="92"/>
      <c r="Z46" s="40"/>
      <c r="AA46" s="70"/>
      <c r="AB46" s="92"/>
      <c r="AC46" s="40"/>
      <c r="AD46" s="70"/>
      <c r="AE46" s="146"/>
      <c r="AF46" s="40"/>
      <c r="AG46" s="86"/>
      <c r="AH46" s="90"/>
      <c r="AI46" s="86"/>
      <c r="AJ46" s="90"/>
      <c r="AK46" s="86"/>
      <c r="AL46" s="90"/>
      <c r="AM46" s="86"/>
      <c r="AN46" s="14"/>
      <c r="AO46" s="86"/>
      <c r="AP46" s="142"/>
      <c r="AQ46" s="145"/>
      <c r="AR46" s="153"/>
      <c r="AS46" s="139"/>
      <c r="AT46" s="82"/>
      <c r="AU46" s="83"/>
      <c r="AV46" s="14"/>
    </row>
    <row r="47" spans="1:48">
      <c r="AF47" s="10"/>
    </row>
    <row r="48" spans="1:48">
      <c r="AF48" s="10"/>
    </row>
    <row r="49" spans="6:32">
      <c r="AF49" s="10"/>
    </row>
    <row r="50" spans="6:32" ht="15" thickBot="1">
      <c r="AF50" s="10"/>
    </row>
    <row r="51" spans="6:32" ht="35.25" customHeight="1">
      <c r="F51" s="176" t="s">
        <v>154</v>
      </c>
      <c r="G51" s="177"/>
      <c r="AF51" s="10"/>
    </row>
    <row r="52" spans="6:32">
      <c r="F52" s="172" t="s">
        <v>155</v>
      </c>
      <c r="G52" s="173"/>
      <c r="AF52" s="10"/>
    </row>
    <row r="53" spans="6:32">
      <c r="F53" s="172"/>
      <c r="G53" s="173"/>
      <c r="AF53" s="10"/>
    </row>
    <row r="54" spans="6:32">
      <c r="F54" s="172"/>
      <c r="G54" s="173"/>
    </row>
    <row r="55" spans="6:32">
      <c r="F55" s="172"/>
      <c r="G55" s="173"/>
    </row>
    <row r="56" spans="6:32">
      <c r="F56" s="172" t="s">
        <v>156</v>
      </c>
      <c r="G56" s="173"/>
    </row>
    <row r="57" spans="6:32">
      <c r="F57" s="172"/>
      <c r="G57" s="173"/>
    </row>
    <row r="58" spans="6:32" ht="32.25" customHeight="1" thickBot="1">
      <c r="F58" s="174"/>
      <c r="G58" s="175"/>
    </row>
  </sheetData>
  <mergeCells count="54">
    <mergeCell ref="B38:B40"/>
    <mergeCell ref="B41:B43"/>
    <mergeCell ref="B44:B46"/>
    <mergeCell ref="A20:A22"/>
    <mergeCell ref="A23:A25"/>
    <mergeCell ref="A38:A40"/>
    <mergeCell ref="A41:A43"/>
    <mergeCell ref="A44:A46"/>
    <mergeCell ref="A26:A28"/>
    <mergeCell ref="A29:A31"/>
    <mergeCell ref="A32:A34"/>
    <mergeCell ref="A35:A37"/>
    <mergeCell ref="B29:B31"/>
    <mergeCell ref="B32:B34"/>
    <mergeCell ref="B35:B37"/>
    <mergeCell ref="B26:B28"/>
    <mergeCell ref="C3:E3"/>
    <mergeCell ref="G3:K3"/>
    <mergeCell ref="O3:AD3"/>
    <mergeCell ref="B8:B10"/>
    <mergeCell ref="B11:B13"/>
    <mergeCell ref="A4:AV4"/>
    <mergeCell ref="A5:B6"/>
    <mergeCell ref="AT5:AT6"/>
    <mergeCell ref="AU5:AU6"/>
    <mergeCell ref="P6:R6"/>
    <mergeCell ref="G5:L5"/>
    <mergeCell ref="AV5:AV6"/>
    <mergeCell ref="S6:U6"/>
    <mergeCell ref="V6:X6"/>
    <mergeCell ref="Y6:AA6"/>
    <mergeCell ref="AB6:AD6"/>
    <mergeCell ref="A17:A19"/>
    <mergeCell ref="B20:B22"/>
    <mergeCell ref="B23:B25"/>
    <mergeCell ref="C5:F5"/>
    <mergeCell ref="A8:A10"/>
    <mergeCell ref="A11:A13"/>
    <mergeCell ref="B17:B19"/>
    <mergeCell ref="B14:B16"/>
    <mergeCell ref="A14:A16"/>
    <mergeCell ref="F52:G55"/>
    <mergeCell ref="F56:G58"/>
    <mergeCell ref="F51:G51"/>
    <mergeCell ref="M5:AE5"/>
    <mergeCell ref="AR5:AS5"/>
    <mergeCell ref="AF6:AG6"/>
    <mergeCell ref="AH6:AI6"/>
    <mergeCell ref="AJ6:AK6"/>
    <mergeCell ref="AL6:AM6"/>
    <mergeCell ref="AN6:AO6"/>
    <mergeCell ref="AF5:AP5"/>
    <mergeCell ref="M6:O6"/>
    <mergeCell ref="AQ5:AQ6"/>
  </mergeCells>
  <conditionalFormatting sqref="AV8:AV16">
    <cfRule type="containsText" dxfId="53" priority="8" operator="containsText" text="&quot;low&quot;">
      <formula>NOT(ISERROR(SEARCH("""low""",AV8)))</formula>
    </cfRule>
  </conditionalFormatting>
  <conditionalFormatting sqref="AV1:AV1048576">
    <cfRule type="containsText" dxfId="52" priority="4" stopIfTrue="1" operator="containsText" text="moderate">
      <formula>NOT(ISERROR(SEARCH("moderate",AV1)))</formula>
    </cfRule>
    <cfRule type="containsText" dxfId="51" priority="5" stopIfTrue="1" operator="containsText" text="low">
      <formula>NOT(ISERROR(SEARCH("low",AV1)))</formula>
    </cfRule>
    <cfRule type="containsText" dxfId="50" priority="6" stopIfTrue="1" operator="containsText" text="high">
      <formula>NOT(ISERROR(SEARCH("high",AV1)))</formula>
    </cfRule>
    <cfRule type="containsText" dxfId="49" priority="7" operator="containsText" text="&quot;low&quot;">
      <formula>NOT(ISERROR(SEARCH("""low""",AV1)))</formula>
    </cfRule>
  </conditionalFormatting>
  <conditionalFormatting sqref="AV17:AV19">
    <cfRule type="containsText" dxfId="48" priority="3" operator="containsText" text="&quot;low&quot;">
      <formula>NOT(ISERROR(SEARCH("""low""",AV17)))</formula>
    </cfRule>
  </conditionalFormatting>
  <conditionalFormatting sqref="AV20:AV22">
    <cfRule type="containsText" dxfId="47" priority="2" operator="containsText" text="&quot;low&quot;">
      <formula>NOT(ISERROR(SEARCH("""low""",AV20)))</formula>
    </cfRule>
  </conditionalFormatting>
  <conditionalFormatting sqref="AV23:AV25">
    <cfRule type="containsText" dxfId="46" priority="1" operator="containsText" text="&quot;low&quot;">
      <formula>NOT(ISERROR(SEARCH("""low""",AV23)))</formula>
    </cfRule>
  </conditionalFormatting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U57"/>
  <sheetViews>
    <sheetView topLeftCell="A4" zoomScale="85" zoomScaleNormal="85" workbookViewId="0">
      <pane xSplit="2" ySplit="2" topLeftCell="Z35" activePane="bottomRight" state="frozen"/>
      <selection activeCell="A4" sqref="A4"/>
      <selection pane="topRight" activeCell="C4" sqref="C4"/>
      <selection pane="bottomLeft" activeCell="A6" sqref="A6"/>
      <selection pane="bottomRight" activeCell="C47" sqref="A47:XFD47"/>
    </sheetView>
  </sheetViews>
  <sheetFormatPr defaultColWidth="8.81640625" defaultRowHeight="14.5"/>
  <cols>
    <col min="1" max="1" width="3.453125" customWidth="1"/>
    <col min="2" max="2" width="25.453125" style="22" customWidth="1"/>
    <col min="3" max="3" width="16.36328125" style="8" customWidth="1"/>
    <col min="4" max="4" width="13" customWidth="1"/>
    <col min="5" max="5" width="13" style="129" customWidth="1"/>
    <col min="6" max="6" width="10.453125" customWidth="1"/>
    <col min="7" max="7" width="10.6328125" customWidth="1"/>
    <col min="8" max="8" width="10.1796875" style="10" customWidth="1"/>
    <col min="9" max="9" width="14.36328125" customWidth="1"/>
    <col min="10" max="10" width="12.6328125" customWidth="1"/>
    <col min="11" max="11" width="9.36328125" customWidth="1"/>
    <col min="12" max="12" width="9" customWidth="1"/>
    <col min="13" max="13" width="10.1796875" customWidth="1"/>
    <col min="14" max="14" width="8.453125" customWidth="1"/>
    <col min="15" max="15" width="10.36328125" customWidth="1"/>
    <col min="16" max="16" width="10" customWidth="1"/>
    <col min="17" max="17" width="8.36328125" customWidth="1"/>
    <col min="18" max="18" width="9.6328125" customWidth="1"/>
    <col min="19" max="19" width="9.36328125" customWidth="1"/>
    <col min="20" max="20" width="8.1796875" customWidth="1"/>
    <col min="21" max="22" width="9.1796875" customWidth="1"/>
    <col min="23" max="25" width="8.1796875" customWidth="1"/>
    <col min="26" max="26" width="8.453125" customWidth="1"/>
    <col min="27" max="27" width="8.6328125" customWidth="1"/>
    <col min="28" max="28" width="8.453125" customWidth="1"/>
    <col min="29" max="29" width="8.36328125" customWidth="1"/>
    <col min="30" max="30" width="9.81640625" style="129" customWidth="1"/>
    <col min="31" max="31" width="8.453125" customWidth="1"/>
    <col min="32" max="32" width="9.1796875" customWidth="1"/>
    <col min="33" max="33" width="8.453125" customWidth="1"/>
    <col min="34" max="34" width="8.36328125" customWidth="1"/>
    <col min="35" max="36" width="8.453125" customWidth="1"/>
    <col min="37" max="37" width="9.453125" customWidth="1"/>
    <col min="38" max="38" width="8.453125" customWidth="1"/>
    <col min="39" max="39" width="12.453125" customWidth="1"/>
    <col min="40" max="40" width="8.1796875" customWidth="1"/>
    <col min="41" max="41" width="10.6328125" style="129" customWidth="1"/>
    <col min="42" max="42" width="12.6328125" style="129" customWidth="1"/>
    <col min="43" max="43" width="12.453125" customWidth="1"/>
    <col min="44" max="44" width="12.453125" style="129" customWidth="1"/>
    <col min="45" max="45" width="13" customWidth="1"/>
    <col min="46" max="46" width="12" customWidth="1"/>
    <col min="47" max="47" width="10.81640625" customWidth="1"/>
  </cols>
  <sheetData>
    <row r="1" spans="1:47" hidden="1">
      <c r="B1" s="22" t="s">
        <v>0</v>
      </c>
    </row>
    <row r="2" spans="1:47" s="9" customFormat="1" hidden="1">
      <c r="B2" s="110" t="s">
        <v>1</v>
      </c>
      <c r="C2" s="110" t="s">
        <v>2</v>
      </c>
      <c r="D2" s="110" t="s">
        <v>3</v>
      </c>
      <c r="E2" s="130"/>
      <c r="F2" s="110" t="s">
        <v>5</v>
      </c>
      <c r="G2" s="110"/>
      <c r="H2" s="11"/>
      <c r="I2" s="110" t="s">
        <v>6</v>
      </c>
      <c r="J2" s="110" t="s">
        <v>7</v>
      </c>
      <c r="K2" s="110"/>
      <c r="L2" s="110"/>
      <c r="M2" s="110"/>
      <c r="N2" s="110" t="s">
        <v>8</v>
      </c>
      <c r="O2" s="110"/>
      <c r="P2" s="110"/>
      <c r="Q2" s="110" t="s">
        <v>9</v>
      </c>
      <c r="R2" s="110"/>
      <c r="S2" s="110"/>
      <c r="T2" s="110" t="s">
        <v>10</v>
      </c>
      <c r="U2" s="110"/>
      <c r="V2" s="110"/>
      <c r="W2" s="110" t="s">
        <v>11</v>
      </c>
      <c r="X2" s="110"/>
      <c r="Y2" s="110"/>
      <c r="Z2" s="110" t="s">
        <v>12</v>
      </c>
      <c r="AA2" s="110"/>
      <c r="AB2" s="110"/>
      <c r="AC2" s="110" t="s">
        <v>13</v>
      </c>
      <c r="AD2" s="39"/>
      <c r="AE2" s="39"/>
      <c r="AO2" s="132"/>
      <c r="AP2" s="132"/>
      <c r="AQ2" s="110"/>
      <c r="AR2" s="130"/>
      <c r="AS2" s="110" t="s">
        <v>14</v>
      </c>
    </row>
    <row r="3" spans="1:47" s="9" customFormat="1" hidden="1">
      <c r="B3" s="107"/>
      <c r="C3" s="190" t="s">
        <v>15</v>
      </c>
      <c r="D3" s="190"/>
      <c r="E3" s="123"/>
      <c r="F3" s="190" t="s">
        <v>16</v>
      </c>
      <c r="G3" s="190"/>
      <c r="H3" s="190"/>
      <c r="I3" s="190"/>
      <c r="J3" s="190"/>
      <c r="K3" s="108"/>
      <c r="L3" s="108"/>
      <c r="M3" s="108"/>
      <c r="N3" s="178" t="s">
        <v>17</v>
      </c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179"/>
      <c r="Z3" s="179"/>
      <c r="AA3" s="179"/>
      <c r="AB3" s="179"/>
      <c r="AC3" s="179"/>
      <c r="AD3" s="39"/>
      <c r="AE3" s="39"/>
      <c r="AO3" s="132"/>
      <c r="AP3" s="132"/>
      <c r="AQ3" s="109"/>
      <c r="AR3" s="124"/>
      <c r="AS3" s="111"/>
    </row>
    <row r="4" spans="1:47" s="39" customFormat="1" ht="18.5">
      <c r="A4" s="191" t="s">
        <v>135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</row>
    <row r="5" spans="1:47" s="39" customFormat="1" ht="15" customHeight="1">
      <c r="A5" s="178" t="s">
        <v>18</v>
      </c>
      <c r="B5" s="180"/>
      <c r="C5" s="169" t="s">
        <v>15</v>
      </c>
      <c r="D5" s="170"/>
      <c r="E5" s="171"/>
      <c r="F5" s="169" t="s">
        <v>16</v>
      </c>
      <c r="G5" s="170"/>
      <c r="H5" s="170"/>
      <c r="I5" s="170"/>
      <c r="J5" s="170"/>
      <c r="K5" s="171"/>
      <c r="L5" s="169" t="s">
        <v>50</v>
      </c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  <c r="AA5" s="170"/>
      <c r="AB5" s="170"/>
      <c r="AC5" s="170"/>
      <c r="AD5" s="171"/>
      <c r="AE5" s="169" t="s">
        <v>48</v>
      </c>
      <c r="AF5" s="170"/>
      <c r="AG5" s="170"/>
      <c r="AH5" s="170"/>
      <c r="AI5" s="170"/>
      <c r="AJ5" s="170"/>
      <c r="AK5" s="170"/>
      <c r="AL5" s="170"/>
      <c r="AM5" s="170"/>
      <c r="AN5" s="170"/>
      <c r="AO5" s="171"/>
      <c r="AP5" s="165" t="s">
        <v>157</v>
      </c>
      <c r="AQ5" s="183" t="s">
        <v>17</v>
      </c>
      <c r="AR5" s="184"/>
      <c r="AS5" s="194" t="s">
        <v>111</v>
      </c>
      <c r="AT5" s="195" t="s">
        <v>38</v>
      </c>
      <c r="AU5" s="194" t="s">
        <v>39</v>
      </c>
    </row>
    <row r="6" spans="1:47" s="4" customFormat="1" ht="59.25" customHeight="1">
      <c r="A6" s="192"/>
      <c r="B6" s="193"/>
      <c r="C6" s="5" t="s">
        <v>131</v>
      </c>
      <c r="D6" s="103" t="s">
        <v>20</v>
      </c>
      <c r="E6" s="131" t="s">
        <v>143</v>
      </c>
      <c r="F6" s="103" t="s">
        <v>22</v>
      </c>
      <c r="G6" s="103" t="s">
        <v>49</v>
      </c>
      <c r="H6" s="12" t="s">
        <v>30</v>
      </c>
      <c r="I6" s="103" t="s">
        <v>47</v>
      </c>
      <c r="J6" s="103" t="s">
        <v>129</v>
      </c>
      <c r="K6" s="102" t="s">
        <v>57</v>
      </c>
      <c r="L6" s="183" t="s">
        <v>42</v>
      </c>
      <c r="M6" s="185"/>
      <c r="N6" s="184"/>
      <c r="O6" s="183" t="s">
        <v>27</v>
      </c>
      <c r="P6" s="185"/>
      <c r="Q6" s="184"/>
      <c r="R6" s="183" t="s">
        <v>23</v>
      </c>
      <c r="S6" s="185"/>
      <c r="T6" s="184"/>
      <c r="U6" s="183" t="s">
        <v>24</v>
      </c>
      <c r="V6" s="185"/>
      <c r="W6" s="184"/>
      <c r="X6" s="183" t="s">
        <v>25</v>
      </c>
      <c r="Y6" s="185"/>
      <c r="Z6" s="184"/>
      <c r="AA6" s="183" t="s">
        <v>26</v>
      </c>
      <c r="AB6" s="185"/>
      <c r="AC6" s="184"/>
      <c r="AD6" s="131" t="s">
        <v>159</v>
      </c>
      <c r="AE6" s="183" t="s">
        <v>113</v>
      </c>
      <c r="AF6" s="184"/>
      <c r="AG6" s="183" t="s">
        <v>114</v>
      </c>
      <c r="AH6" s="184"/>
      <c r="AI6" s="183" t="s">
        <v>115</v>
      </c>
      <c r="AJ6" s="184"/>
      <c r="AK6" s="183" t="s">
        <v>117</v>
      </c>
      <c r="AL6" s="184"/>
      <c r="AM6" s="183" t="s">
        <v>116</v>
      </c>
      <c r="AN6" s="184"/>
      <c r="AO6" s="131" t="s">
        <v>161</v>
      </c>
      <c r="AP6" s="166"/>
      <c r="AQ6" s="131" t="s">
        <v>163</v>
      </c>
      <c r="AR6" s="131" t="s">
        <v>165</v>
      </c>
      <c r="AS6" s="194"/>
      <c r="AT6" s="195"/>
      <c r="AU6" s="194"/>
    </row>
    <row r="7" spans="1:47" s="29" customFormat="1" ht="102" customHeight="1">
      <c r="A7" s="25"/>
      <c r="B7" s="26"/>
      <c r="C7" s="27" t="s">
        <v>46</v>
      </c>
      <c r="D7" s="28" t="s">
        <v>44</v>
      </c>
      <c r="E7" s="133" t="s">
        <v>153</v>
      </c>
      <c r="F7" s="28" t="s">
        <v>52</v>
      </c>
      <c r="G7" s="28" t="s">
        <v>53</v>
      </c>
      <c r="H7" s="28" t="s">
        <v>40</v>
      </c>
      <c r="I7" s="28" t="s">
        <v>41</v>
      </c>
      <c r="J7" s="28" t="s">
        <v>130</v>
      </c>
      <c r="K7" s="28" t="s">
        <v>57</v>
      </c>
      <c r="L7" s="28" t="s">
        <v>105</v>
      </c>
      <c r="M7" s="28" t="s">
        <v>56</v>
      </c>
      <c r="N7" s="28" t="s">
        <v>51</v>
      </c>
      <c r="O7" s="28" t="s">
        <v>106</v>
      </c>
      <c r="P7" s="28" t="s">
        <v>103</v>
      </c>
      <c r="Q7" s="28" t="s">
        <v>51</v>
      </c>
      <c r="R7" s="28" t="s">
        <v>107</v>
      </c>
      <c r="S7" s="28" t="s">
        <v>104</v>
      </c>
      <c r="T7" s="28" t="s">
        <v>51</v>
      </c>
      <c r="U7" s="28" t="s">
        <v>108</v>
      </c>
      <c r="V7" s="28" t="s">
        <v>104</v>
      </c>
      <c r="W7" s="28" t="s">
        <v>51</v>
      </c>
      <c r="X7" s="28" t="s">
        <v>109</v>
      </c>
      <c r="Y7" s="28" t="s">
        <v>103</v>
      </c>
      <c r="Z7" s="28" t="s">
        <v>51</v>
      </c>
      <c r="AA7" s="28" t="s">
        <v>110</v>
      </c>
      <c r="AB7" s="28" t="s">
        <v>104</v>
      </c>
      <c r="AC7" s="28" t="s">
        <v>51</v>
      </c>
      <c r="AD7" s="133" t="s">
        <v>160</v>
      </c>
      <c r="AE7" s="28" t="s">
        <v>118</v>
      </c>
      <c r="AF7" s="28" t="s">
        <v>60</v>
      </c>
      <c r="AG7" s="28" t="s">
        <v>119</v>
      </c>
      <c r="AH7" s="28" t="s">
        <v>60</v>
      </c>
      <c r="AI7" s="28" t="s">
        <v>120</v>
      </c>
      <c r="AJ7" s="28" t="s">
        <v>60</v>
      </c>
      <c r="AK7" s="28" t="s">
        <v>121</v>
      </c>
      <c r="AL7" s="28" t="s">
        <v>60</v>
      </c>
      <c r="AM7" s="28" t="s">
        <v>122</v>
      </c>
      <c r="AN7" s="28" t="s">
        <v>60</v>
      </c>
      <c r="AO7" s="133" t="s">
        <v>162</v>
      </c>
      <c r="AP7" s="133" t="s">
        <v>158</v>
      </c>
      <c r="AQ7" s="133" t="s">
        <v>164</v>
      </c>
      <c r="AR7" s="133" t="s">
        <v>174</v>
      </c>
      <c r="AS7" s="133" t="s">
        <v>175</v>
      </c>
      <c r="AT7" s="133" t="s">
        <v>43</v>
      </c>
      <c r="AU7" s="28" t="s">
        <v>134</v>
      </c>
    </row>
    <row r="8" spans="1:47" s="6" customFormat="1" ht="18" customHeight="1">
      <c r="A8" s="186">
        <v>1</v>
      </c>
      <c r="B8" s="187" t="s">
        <v>183</v>
      </c>
      <c r="C8" s="164" t="s">
        <v>29</v>
      </c>
      <c r="D8" s="44">
        <v>3</v>
      </c>
      <c r="E8" s="44">
        <v>0.33</v>
      </c>
      <c r="F8" s="3"/>
      <c r="G8" s="42"/>
      <c r="H8" s="13"/>
      <c r="I8" s="3"/>
      <c r="J8" s="30" t="e">
        <f t="shared" ref="J8:J10" si="0">I8/F8</f>
        <v>#DIV/0!</v>
      </c>
      <c r="K8" s="62" t="e">
        <f t="shared" ref="K8:K9" si="1">IF(J8=0,0,(IF(J8&lt;=0.05,1,(IF(J8&lt;=0.1,2,(IF(J8&lt;0.2,3,4)))))))</f>
        <v>#DIV/0!</v>
      </c>
      <c r="L8" s="77"/>
      <c r="M8" s="30" t="e">
        <f>L8/$H8</f>
        <v>#DIV/0!</v>
      </c>
      <c r="N8" s="69" t="e">
        <f>IF(M8=0,1,(IF(M8&lt;=0.05,1,(IF(M8&lt;=0.1,2,(IF(M8&lt;0.2,3,4)))))))</f>
        <v>#DIV/0!</v>
      </c>
      <c r="O8" s="78"/>
      <c r="P8" s="30" t="e">
        <f>O8/$H8</f>
        <v>#DIV/0!</v>
      </c>
      <c r="Q8" s="69" t="e">
        <f>IF(P8=0,1,(IF(P8&lt;=0.05,1,(IF(P8&lt;=0.1,2,(IF(P8&lt;0.2,3,4)))))))</f>
        <v>#DIV/0!</v>
      </c>
      <c r="R8" s="99"/>
      <c r="S8" s="79" t="e">
        <f>R8/$I8</f>
        <v>#DIV/0!</v>
      </c>
      <c r="T8" s="69" t="e">
        <f>IF(S8=0,1,(IF(S8&lt;=0.05,1,(IF(S8&lt;=0.1,2,(IF(S8&lt;0.2,3,4)))))))</f>
        <v>#DIV/0!</v>
      </c>
      <c r="U8" s="99"/>
      <c r="V8" s="79" t="e">
        <f>U8/$I8</f>
        <v>#DIV/0!</v>
      </c>
      <c r="W8" s="69" t="e">
        <f>IF(V8=0,1,(IF(V8&lt;=0.05,1,(IF(V8&lt;=0.1,2,(IF(V8&lt;0.2,3,4)))))))</f>
        <v>#DIV/0!</v>
      </c>
      <c r="X8" s="78"/>
      <c r="Y8" s="30" t="e">
        <f>X8/$H8</f>
        <v>#DIV/0!</v>
      </c>
      <c r="Z8" s="69" t="e">
        <f>IF(Y8=0,1,(IF(Y8&lt;=0.05,1,(IF(Y8&lt;=0.1,2,(IF(Y8&lt;0.2,3,4)))))))</f>
        <v>#DIV/0!</v>
      </c>
      <c r="AA8" s="99"/>
      <c r="AB8" s="79" t="e">
        <f t="shared" ref="AB8:AB10" si="2">AA8/$I8</f>
        <v>#DIV/0!</v>
      </c>
      <c r="AC8" s="69" t="e">
        <f>IF(AB8=0,1,(IF(AB8&lt;=0.05,1,(IF(AB8&lt;=0.1,2,(IF(AB8&lt;0.2,3,4)))))))</f>
        <v>#DIV/0!</v>
      </c>
      <c r="AD8" s="134" t="e">
        <f>ROUNDUP((AVERAGE(AC8,Z8,W8,T8,Q8,N8)),0)</f>
        <v>#DIV/0!</v>
      </c>
      <c r="AE8" s="79">
        <v>0.125</v>
      </c>
      <c r="AF8" s="135">
        <f>IF(AE8=0,1,(IF(AE8&lt;=0.05,1,(IF(AE8&lt;=0.1,2,(IF(AE8&lt;0.2,3,4)))))))</f>
        <v>3</v>
      </c>
      <c r="AG8" s="90">
        <v>0.15</v>
      </c>
      <c r="AH8" s="135">
        <f>IF(AG8=0,1,(IF(AG8&lt;=0.05,1,(IF(AG8&lt;=0.1,2,(IF(AG8&lt;0.2,3,4)))))))</f>
        <v>3</v>
      </c>
      <c r="AI8" s="90">
        <v>0.14000000000000001</v>
      </c>
      <c r="AJ8" s="135">
        <f>IF(AI8=0,1,(IF(AI8&lt;=0.05,1,(IF(AI8&lt;=0.1,2,(IF(AI8&lt;0.2,3,4)))))))</f>
        <v>3</v>
      </c>
      <c r="AK8" s="90">
        <v>0.22</v>
      </c>
      <c r="AL8" s="135">
        <f>IF(AK8=0,1,(IF(AK8&lt;=0.05,1,(IF(AK8&lt;=0.1,2,(IF(AK8&lt;0.2,3,4)))))))</f>
        <v>4</v>
      </c>
      <c r="AM8" s="89" t="s">
        <v>123</v>
      </c>
      <c r="AN8" s="135">
        <f>(IF(AM8="very high",4,(IF(AM8="high",3,(IF(AM8="moderate",2,(IF(AM8="low",1))))))))</f>
        <v>1</v>
      </c>
      <c r="AO8" s="140">
        <f>ROUNDDOWN((AVERAGE(AF8,AH8,AJ8,AL8,AN8)),0)</f>
        <v>2</v>
      </c>
      <c r="AP8" s="143" t="e">
        <f>E8*K8</f>
        <v>#DIV/0!</v>
      </c>
      <c r="AQ8" s="81" t="e">
        <f>AD8/AO8</f>
        <v>#DIV/0!</v>
      </c>
      <c r="AR8" s="160" t="e">
        <f>IF(AQ8&lt;=0.5,0.25,(IF(AQ8&lt;=1,0.5,(IF(AQ8&lt;=2,0.75,(IF(AQ8&lt;=4,1,1)))))))</f>
        <v>#DIV/0!</v>
      </c>
      <c r="AS8" s="136" t="e">
        <f>ROUNDUP((AP8*AR8),0)</f>
        <v>#DIV/0!</v>
      </c>
      <c r="AT8" s="101" t="e">
        <f t="shared" ref="AT8:AT10" si="3">AS8*D8</f>
        <v>#DIV/0!</v>
      </c>
      <c r="AU8" s="163" t="e">
        <f>IF(AT8=0,"none",(IF(AT8&lt;5,"low",(IF(AT8&lt;=12,"moderate","high")))))</f>
        <v>#DIV/0!</v>
      </c>
    </row>
    <row r="9" spans="1:47" s="6" customFormat="1" ht="19.5" customHeight="1">
      <c r="A9" s="186"/>
      <c r="B9" s="188"/>
      <c r="C9" s="164" t="s">
        <v>31</v>
      </c>
      <c r="D9" s="44">
        <v>4</v>
      </c>
      <c r="E9" s="44">
        <v>0.66</v>
      </c>
      <c r="F9" s="3">
        <v>146</v>
      </c>
      <c r="G9" s="42">
        <v>37</v>
      </c>
      <c r="H9" s="13">
        <v>34</v>
      </c>
      <c r="I9" s="3">
        <v>129</v>
      </c>
      <c r="J9" s="30">
        <f t="shared" si="0"/>
        <v>0.88356164383561642</v>
      </c>
      <c r="K9" s="62">
        <f t="shared" si="1"/>
        <v>4</v>
      </c>
      <c r="L9" s="77">
        <v>0</v>
      </c>
      <c r="M9" s="30">
        <f>L9/$H9</f>
        <v>0</v>
      </c>
      <c r="N9" s="69">
        <f t="shared" ref="N9:N10" si="4">IF(M9=0,1,(IF(M9&lt;=0.05,1,(IF(M9&lt;=0.1,2,(IF(M9&lt;0.2,3,4)))))))</f>
        <v>1</v>
      </c>
      <c r="O9" s="78">
        <v>0</v>
      </c>
      <c r="P9" s="30">
        <f t="shared" ref="P9:P10" si="5">O9/$H9</f>
        <v>0</v>
      </c>
      <c r="Q9" s="69">
        <f t="shared" ref="Q9:Q10" si="6">IF(P9=0,1,(IF(P9&lt;=0.05,1,(IF(P9&lt;=0.1,2,(IF(P9&lt;0.2,3,4)))))))</f>
        <v>1</v>
      </c>
      <c r="R9" s="99">
        <v>24</v>
      </c>
      <c r="S9" s="79">
        <f t="shared" ref="S9:S10" si="7">R9/$I9</f>
        <v>0.18604651162790697</v>
      </c>
      <c r="T9" s="69">
        <f t="shared" ref="T9:T10" si="8">IF(S9=0,1,(IF(S9&lt;=0.05,1,(IF(S9&lt;=0.1,2,(IF(S9&lt;0.2,3,4)))))))</f>
        <v>3</v>
      </c>
      <c r="U9" s="99"/>
      <c r="V9" s="79">
        <f t="shared" ref="V9:V10" si="9">U9/$I9</f>
        <v>0</v>
      </c>
      <c r="W9" s="69">
        <f t="shared" ref="W9:W10" si="10">IF(V9=0,1,(IF(V9&lt;=0.05,1,(IF(V9&lt;=0.1,2,(IF(V9&lt;0.2,3,4)))))))</f>
        <v>1</v>
      </c>
      <c r="X9" s="78">
        <v>7</v>
      </c>
      <c r="Y9" s="30">
        <f t="shared" ref="Y9:Y10" si="11">X9/$H9</f>
        <v>0.20588235294117646</v>
      </c>
      <c r="Z9" s="69">
        <f t="shared" ref="Z9:Z10" si="12">IF(Y9=0,1,(IF(Y9&lt;=0.05,1,(IF(Y9&lt;=0.1,2,(IF(Y9&lt;0.2,3,4)))))))</f>
        <v>4</v>
      </c>
      <c r="AA9" s="99">
        <v>0</v>
      </c>
      <c r="AB9" s="79">
        <f t="shared" si="2"/>
        <v>0</v>
      </c>
      <c r="AC9" s="69">
        <f t="shared" ref="AC9:AC10" si="13">IF(AB9=0,1,(IF(AB9&lt;=0.05,1,(IF(AB9&lt;=0.1,2,(IF(AB9&lt;0.2,3,4)))))))</f>
        <v>1</v>
      </c>
      <c r="AD9" s="134">
        <f t="shared" ref="AD9:AD10" si="14">ROUNDUP((AVERAGE(AC9,Z9,W9,T9,Q9,N9)),0)</f>
        <v>2</v>
      </c>
      <c r="AE9" s="79">
        <v>0.2</v>
      </c>
      <c r="AF9" s="135">
        <f t="shared" ref="AF9:AF10" si="15">IF(AE9=0,1,(IF(AE9&lt;=0.05,1,(IF(AE9&lt;=0.1,2,(IF(AE9&lt;0.2,3,4)))))))</f>
        <v>4</v>
      </c>
      <c r="AG9" s="90">
        <v>0.12</v>
      </c>
      <c r="AH9" s="135">
        <f t="shared" ref="AH9:AH10" si="16">IF(AG9=0,1,(IF(AG9&lt;=0.05,1,(IF(AG9&lt;=0.1,2,(IF(AG9&lt;0.2,3,4)))))))</f>
        <v>3</v>
      </c>
      <c r="AI9" s="90">
        <v>0.13</v>
      </c>
      <c r="AJ9" s="135">
        <f t="shared" ref="AJ9:AJ10" si="17">IF(AI9=0,1,(IF(AI9&lt;=0.05,1,(IF(AI9&lt;=0.1,2,(IF(AI9&lt;0.2,3,4)))))))</f>
        <v>3</v>
      </c>
      <c r="AK9" s="90">
        <v>0.15</v>
      </c>
      <c r="AL9" s="135">
        <f t="shared" ref="AL9:AL10" si="18">IF(AK9=0,1,(IF(AK9&lt;=0.05,1,(IF(AK9&lt;=0.1,2,(IF(AK9&lt;0.2,3,4)))))))</f>
        <v>3</v>
      </c>
      <c r="AM9" s="89" t="s">
        <v>126</v>
      </c>
      <c r="AN9" s="135">
        <f t="shared" ref="AN9:AN10" si="19">(IF(AM9="very high",4,(IF(AM9="high",3,(IF(AM9="moderate",2,(IF(AM9="low",1))))))))</f>
        <v>2</v>
      </c>
      <c r="AO9" s="140">
        <f t="shared" ref="AO9:AO10" si="20">ROUNDDOWN((AVERAGE(AF9,AH9,AJ9,AL9,AN9)),0)</f>
        <v>3</v>
      </c>
      <c r="AP9" s="143">
        <f t="shared" ref="AP9:AP10" si="21">E9*K9</f>
        <v>2.64</v>
      </c>
      <c r="AQ9" s="81">
        <f t="shared" ref="AQ9:AQ10" si="22">AD9/AO9</f>
        <v>0.66666666666666663</v>
      </c>
      <c r="AR9" s="160">
        <f t="shared" ref="AR9:AR10" si="23">IF(AQ9&lt;=0.5,0.25,(IF(AQ9&lt;=1,0.5,(IF(AQ9&lt;=2,0.75,(IF(AQ9&lt;=4,1,1)))))))</f>
        <v>0.5</v>
      </c>
      <c r="AS9" s="136">
        <f t="shared" ref="AS9:AS10" si="24">ROUNDUP((AP9*AR9),0)</f>
        <v>2</v>
      </c>
      <c r="AT9" s="101">
        <f t="shared" si="3"/>
        <v>8</v>
      </c>
      <c r="AU9" s="163" t="str">
        <f t="shared" ref="AU9:AU10" si="25">IF(AT9=0,"none",(IF(AT9&lt;5,"low",(IF(AT9&lt;=12,"moderate","high")))))</f>
        <v>moderate</v>
      </c>
    </row>
    <row r="10" spans="1:47" s="6" customFormat="1" ht="17.25" customHeight="1">
      <c r="A10" s="186"/>
      <c r="B10" s="189"/>
      <c r="C10" s="164" t="s">
        <v>32</v>
      </c>
      <c r="D10" s="44">
        <v>5</v>
      </c>
      <c r="E10" s="44">
        <v>1</v>
      </c>
      <c r="F10" s="3"/>
      <c r="G10" s="42"/>
      <c r="H10" s="13"/>
      <c r="I10" s="3"/>
      <c r="J10" s="30" t="e">
        <f t="shared" si="0"/>
        <v>#DIV/0!</v>
      </c>
      <c r="K10" s="62" t="e">
        <f>IF(J10=0,0,(IF(J10&lt;=0.05,1,(IF(J10&lt;=0.1,2,(IF(J10&lt;0.2,3,4)))))))</f>
        <v>#DIV/0!</v>
      </c>
      <c r="L10" s="77"/>
      <c r="M10" s="30" t="e">
        <f t="shared" ref="M10" si="26">L10/$H10</f>
        <v>#DIV/0!</v>
      </c>
      <c r="N10" s="69" t="e">
        <f t="shared" si="4"/>
        <v>#DIV/0!</v>
      </c>
      <c r="O10" s="78"/>
      <c r="P10" s="30" t="e">
        <f t="shared" si="5"/>
        <v>#DIV/0!</v>
      </c>
      <c r="Q10" s="69" t="e">
        <f t="shared" si="6"/>
        <v>#DIV/0!</v>
      </c>
      <c r="R10" s="99"/>
      <c r="S10" s="79" t="e">
        <f t="shared" si="7"/>
        <v>#DIV/0!</v>
      </c>
      <c r="T10" s="69" t="e">
        <f t="shared" si="8"/>
        <v>#DIV/0!</v>
      </c>
      <c r="U10" s="99"/>
      <c r="V10" s="79" t="e">
        <f t="shared" si="9"/>
        <v>#DIV/0!</v>
      </c>
      <c r="W10" s="69" t="e">
        <f t="shared" si="10"/>
        <v>#DIV/0!</v>
      </c>
      <c r="X10" s="78"/>
      <c r="Y10" s="30" t="e">
        <f t="shared" si="11"/>
        <v>#DIV/0!</v>
      </c>
      <c r="Z10" s="69" t="e">
        <f t="shared" si="12"/>
        <v>#DIV/0!</v>
      </c>
      <c r="AA10" s="99"/>
      <c r="AB10" s="79" t="e">
        <f t="shared" si="2"/>
        <v>#DIV/0!</v>
      </c>
      <c r="AC10" s="69" t="e">
        <f t="shared" si="13"/>
        <v>#DIV/0!</v>
      </c>
      <c r="AD10" s="134" t="e">
        <f t="shared" si="14"/>
        <v>#DIV/0!</v>
      </c>
      <c r="AE10" s="79">
        <v>1.7094017094017096E-2</v>
      </c>
      <c r="AF10" s="135">
        <f t="shared" si="15"/>
        <v>1</v>
      </c>
      <c r="AG10" s="90">
        <v>0.11</v>
      </c>
      <c r="AH10" s="135">
        <f t="shared" si="16"/>
        <v>3</v>
      </c>
      <c r="AI10" s="90">
        <v>0.125</v>
      </c>
      <c r="AJ10" s="135">
        <f t="shared" si="17"/>
        <v>3</v>
      </c>
      <c r="AK10" s="90">
        <v>0.23</v>
      </c>
      <c r="AL10" s="135">
        <f t="shared" si="18"/>
        <v>4</v>
      </c>
      <c r="AM10" s="89" t="s">
        <v>127</v>
      </c>
      <c r="AN10" s="135">
        <f t="shared" si="19"/>
        <v>3</v>
      </c>
      <c r="AO10" s="140">
        <f t="shared" si="20"/>
        <v>2</v>
      </c>
      <c r="AP10" s="143" t="e">
        <f t="shared" si="21"/>
        <v>#DIV/0!</v>
      </c>
      <c r="AQ10" s="81" t="e">
        <f t="shared" si="22"/>
        <v>#DIV/0!</v>
      </c>
      <c r="AR10" s="160" t="e">
        <f t="shared" si="23"/>
        <v>#DIV/0!</v>
      </c>
      <c r="AS10" s="136" t="e">
        <f t="shared" si="24"/>
        <v>#DIV/0!</v>
      </c>
      <c r="AT10" s="101" t="e">
        <f t="shared" si="3"/>
        <v>#DIV/0!</v>
      </c>
      <c r="AU10" s="163" t="e">
        <f t="shared" si="25"/>
        <v>#DIV/0!</v>
      </c>
    </row>
    <row r="11" spans="1:47" s="6" customFormat="1" ht="18" customHeight="1">
      <c r="A11" s="186">
        <v>2</v>
      </c>
      <c r="B11" s="187" t="s">
        <v>182</v>
      </c>
      <c r="C11" s="164" t="s">
        <v>29</v>
      </c>
      <c r="D11" s="44">
        <v>3</v>
      </c>
      <c r="E11" s="44">
        <v>0.33</v>
      </c>
      <c r="F11" s="3">
        <v>522</v>
      </c>
      <c r="G11" s="42">
        <v>116</v>
      </c>
      <c r="H11" s="13">
        <v>88</v>
      </c>
      <c r="I11" s="3">
        <v>417</v>
      </c>
      <c r="J11" s="30">
        <f t="shared" ref="J11:J13" si="27">I11/F11</f>
        <v>0.79885057471264365</v>
      </c>
      <c r="K11" s="62">
        <f t="shared" ref="K11:K12" si="28">IF(J11=0,0,(IF(J11&lt;=0.05,1,(IF(J11&lt;=0.1,2,(IF(J11&lt;0.2,3,4)))))))</f>
        <v>4</v>
      </c>
      <c r="L11" s="77">
        <v>18</v>
      </c>
      <c r="M11" s="30">
        <f>L11/$H11</f>
        <v>0.20454545454545456</v>
      </c>
      <c r="N11" s="69">
        <f>IF(M11=0,1,(IF(M11&lt;=0.05,1,(IF(M11&lt;=0.1,2,(IF(M11&lt;0.2,3,4)))))))</f>
        <v>4</v>
      </c>
      <c r="O11" s="78">
        <v>0</v>
      </c>
      <c r="P11" s="30">
        <f>O11/$H11</f>
        <v>0</v>
      </c>
      <c r="Q11" s="69">
        <f>IF(P11=0,1,(IF(P11&lt;=0.05,1,(IF(P11&lt;=0.1,2,(IF(P11&lt;0.2,3,4)))))))</f>
        <v>1</v>
      </c>
      <c r="R11" s="99">
        <v>42</v>
      </c>
      <c r="S11" s="79">
        <f>R11/$I11</f>
        <v>0.10071942446043165</v>
      </c>
      <c r="T11" s="69">
        <f>IF(S11=0,1,(IF(S11&lt;=0.05,1,(IF(S11&lt;=0.1,2,(IF(S11&lt;0.2,3,4)))))))</f>
        <v>3</v>
      </c>
      <c r="U11" s="99"/>
      <c r="V11" s="79">
        <f>U11/$I11</f>
        <v>0</v>
      </c>
      <c r="W11" s="69">
        <f>IF(V11=0,1,(IF(V11&lt;=0.05,1,(IF(V11&lt;=0.1,2,(IF(V11&lt;0.2,3,4)))))))</f>
        <v>1</v>
      </c>
      <c r="X11" s="78">
        <v>46</v>
      </c>
      <c r="Y11" s="30">
        <f>X11/$H11</f>
        <v>0.52272727272727271</v>
      </c>
      <c r="Z11" s="69">
        <f>IF(Y11=0,1,(IF(Y11&lt;=0.05,1,(IF(Y11&lt;=0.1,2,(IF(Y11&lt;0.2,3,4)))))))</f>
        <v>4</v>
      </c>
      <c r="AA11" s="99">
        <v>2</v>
      </c>
      <c r="AB11" s="79">
        <f t="shared" ref="AB11:AB13" si="29">AA11/$I11</f>
        <v>4.7961630695443642E-3</v>
      </c>
      <c r="AC11" s="69">
        <f>IF(AB11=0,1,(IF(AB11&lt;=0.05,1,(IF(AB11&lt;=0.1,2,(IF(AB11&lt;0.2,3,4)))))))</f>
        <v>1</v>
      </c>
      <c r="AD11" s="134">
        <f>ROUNDUP((AVERAGE(AC11,Z11,W11,T11,Q11,N11)),0)</f>
        <v>3</v>
      </c>
      <c r="AE11" s="79">
        <v>0.125</v>
      </c>
      <c r="AF11" s="135">
        <f>IF(AE11=0,1,(IF(AE11&lt;=0.05,1,(IF(AE11&lt;=0.1,2,(IF(AE11&lt;0.2,3,4)))))))</f>
        <v>3</v>
      </c>
      <c r="AG11" s="90">
        <v>0.15</v>
      </c>
      <c r="AH11" s="135">
        <f>IF(AG11=0,1,(IF(AG11&lt;=0.05,1,(IF(AG11&lt;=0.1,2,(IF(AG11&lt;0.2,3,4)))))))</f>
        <v>3</v>
      </c>
      <c r="AI11" s="90">
        <v>0.14000000000000001</v>
      </c>
      <c r="AJ11" s="135">
        <f>IF(AI11=0,1,(IF(AI11&lt;=0.05,1,(IF(AI11&lt;=0.1,2,(IF(AI11&lt;0.2,3,4)))))))</f>
        <v>3</v>
      </c>
      <c r="AK11" s="90">
        <v>0.22</v>
      </c>
      <c r="AL11" s="135">
        <f>IF(AK11=0,1,(IF(AK11&lt;=0.05,1,(IF(AK11&lt;=0.1,2,(IF(AK11&lt;0.2,3,4)))))))</f>
        <v>4</v>
      </c>
      <c r="AM11" s="89" t="s">
        <v>123</v>
      </c>
      <c r="AN11" s="135">
        <f>(IF(AM11="very high",4,(IF(AM11="high",3,(IF(AM11="moderate",2,(IF(AM11="low",1))))))))</f>
        <v>1</v>
      </c>
      <c r="AO11" s="140">
        <f>ROUNDDOWN((AVERAGE(AF11,AH11,AJ11,AL11,AN11)),0)</f>
        <v>2</v>
      </c>
      <c r="AP11" s="143">
        <f>E11*K11</f>
        <v>1.32</v>
      </c>
      <c r="AQ11" s="81">
        <f>AD11/AO11</f>
        <v>1.5</v>
      </c>
      <c r="AR11" s="160">
        <f>IF(AQ11&lt;=0.5,0.25,(IF(AQ11&lt;=1,0.5,(IF(AQ11&lt;=2,0.75,(IF(AQ11&lt;=4,1,1)))))))</f>
        <v>0.75</v>
      </c>
      <c r="AS11" s="136">
        <f>ROUNDUP((AP11*AR11),0)</f>
        <v>1</v>
      </c>
      <c r="AT11" s="101">
        <f t="shared" ref="AT11:AT13" si="30">AS11*D11</f>
        <v>3</v>
      </c>
      <c r="AU11" s="163" t="str">
        <f>IF(AT11=0,"none",(IF(AT11&lt;5,"low",(IF(AT11&lt;=12,"moderate","high")))))</f>
        <v>low</v>
      </c>
    </row>
    <row r="12" spans="1:47" s="6" customFormat="1" ht="19.5" customHeight="1">
      <c r="A12" s="186"/>
      <c r="B12" s="188"/>
      <c r="C12" s="164" t="s">
        <v>31</v>
      </c>
      <c r="D12" s="44">
        <v>4</v>
      </c>
      <c r="E12" s="44">
        <v>0.66</v>
      </c>
      <c r="F12" s="3"/>
      <c r="G12" s="42"/>
      <c r="H12" s="13"/>
      <c r="I12" s="3"/>
      <c r="J12" s="30" t="e">
        <f t="shared" si="27"/>
        <v>#DIV/0!</v>
      </c>
      <c r="K12" s="62" t="e">
        <f t="shared" si="28"/>
        <v>#DIV/0!</v>
      </c>
      <c r="L12" s="77"/>
      <c r="M12" s="30" t="e">
        <f>L12/$H12</f>
        <v>#DIV/0!</v>
      </c>
      <c r="N12" s="69" t="e">
        <f t="shared" ref="N12:N13" si="31">IF(M12=0,1,(IF(M12&lt;=0.05,1,(IF(M12&lt;=0.1,2,(IF(M12&lt;0.2,3,4)))))))</f>
        <v>#DIV/0!</v>
      </c>
      <c r="O12" s="78"/>
      <c r="P12" s="30" t="e">
        <f t="shared" ref="P12:P13" si="32">O12/$H12</f>
        <v>#DIV/0!</v>
      </c>
      <c r="Q12" s="69" t="e">
        <f t="shared" ref="Q12:Q13" si="33">IF(P12=0,1,(IF(P12&lt;=0.05,1,(IF(P12&lt;=0.1,2,(IF(P12&lt;0.2,3,4)))))))</f>
        <v>#DIV/0!</v>
      </c>
      <c r="R12" s="99"/>
      <c r="S12" s="79" t="e">
        <f t="shared" ref="S12:S13" si="34">R12/$I12</f>
        <v>#DIV/0!</v>
      </c>
      <c r="T12" s="69" t="e">
        <f t="shared" ref="T12:T13" si="35">IF(S12=0,1,(IF(S12&lt;=0.05,1,(IF(S12&lt;=0.1,2,(IF(S12&lt;0.2,3,4)))))))</f>
        <v>#DIV/0!</v>
      </c>
      <c r="U12" s="99"/>
      <c r="V12" s="79" t="e">
        <f t="shared" ref="V12:V13" si="36">U12/$I12</f>
        <v>#DIV/0!</v>
      </c>
      <c r="W12" s="69" t="e">
        <f t="shared" ref="W12:W13" si="37">IF(V12=0,1,(IF(V12&lt;=0.05,1,(IF(V12&lt;=0.1,2,(IF(V12&lt;0.2,3,4)))))))</f>
        <v>#DIV/0!</v>
      </c>
      <c r="X12" s="78"/>
      <c r="Y12" s="30" t="e">
        <f t="shared" ref="Y12:Y13" si="38">X12/$H12</f>
        <v>#DIV/0!</v>
      </c>
      <c r="Z12" s="69" t="e">
        <f t="shared" ref="Z12:Z13" si="39">IF(Y12=0,1,(IF(Y12&lt;=0.05,1,(IF(Y12&lt;=0.1,2,(IF(Y12&lt;0.2,3,4)))))))</f>
        <v>#DIV/0!</v>
      </c>
      <c r="AA12" s="99"/>
      <c r="AB12" s="79" t="e">
        <f t="shared" si="29"/>
        <v>#DIV/0!</v>
      </c>
      <c r="AC12" s="69" t="e">
        <f t="shared" ref="AC12:AC13" si="40">IF(AB12=0,1,(IF(AB12&lt;=0.05,1,(IF(AB12&lt;=0.1,2,(IF(AB12&lt;0.2,3,4)))))))</f>
        <v>#DIV/0!</v>
      </c>
      <c r="AD12" s="134" t="e">
        <f t="shared" ref="AD12:AD13" si="41">ROUNDUP((AVERAGE(AC12,Z12,W12,T12,Q12,N12)),0)</f>
        <v>#DIV/0!</v>
      </c>
      <c r="AE12" s="79">
        <v>0.2</v>
      </c>
      <c r="AF12" s="135">
        <f t="shared" ref="AF12:AF13" si="42">IF(AE12=0,1,(IF(AE12&lt;=0.05,1,(IF(AE12&lt;=0.1,2,(IF(AE12&lt;0.2,3,4)))))))</f>
        <v>4</v>
      </c>
      <c r="AG12" s="90">
        <v>0.12</v>
      </c>
      <c r="AH12" s="135">
        <f t="shared" ref="AH12:AH13" si="43">IF(AG12=0,1,(IF(AG12&lt;=0.05,1,(IF(AG12&lt;=0.1,2,(IF(AG12&lt;0.2,3,4)))))))</f>
        <v>3</v>
      </c>
      <c r="AI12" s="90">
        <v>0.13</v>
      </c>
      <c r="AJ12" s="135">
        <f t="shared" ref="AJ12:AJ13" si="44">IF(AI12=0,1,(IF(AI12&lt;=0.05,1,(IF(AI12&lt;=0.1,2,(IF(AI12&lt;0.2,3,4)))))))</f>
        <v>3</v>
      </c>
      <c r="AK12" s="90">
        <v>0.15</v>
      </c>
      <c r="AL12" s="135">
        <f t="shared" ref="AL12:AL13" si="45">IF(AK12=0,1,(IF(AK12&lt;=0.05,1,(IF(AK12&lt;=0.1,2,(IF(AK12&lt;0.2,3,4)))))))</f>
        <v>3</v>
      </c>
      <c r="AM12" s="89" t="s">
        <v>126</v>
      </c>
      <c r="AN12" s="135">
        <f t="shared" ref="AN12:AN13" si="46">(IF(AM12="very high",4,(IF(AM12="high",3,(IF(AM12="moderate",2,(IF(AM12="low",1))))))))</f>
        <v>2</v>
      </c>
      <c r="AO12" s="140">
        <f t="shared" ref="AO12:AO13" si="47">ROUNDDOWN((AVERAGE(AF12,AH12,AJ12,AL12,AN12)),0)</f>
        <v>3</v>
      </c>
      <c r="AP12" s="143" t="e">
        <f t="shared" ref="AP12:AP13" si="48">E12*K12</f>
        <v>#DIV/0!</v>
      </c>
      <c r="AQ12" s="81" t="e">
        <f t="shared" ref="AQ12:AQ13" si="49">AD12/AO12</f>
        <v>#DIV/0!</v>
      </c>
      <c r="AR12" s="160" t="e">
        <f t="shared" ref="AR12:AR13" si="50">IF(AQ12&lt;=0.5,0.25,(IF(AQ12&lt;=1,0.5,(IF(AQ12&lt;=2,0.75,(IF(AQ12&lt;=4,1,1)))))))</f>
        <v>#DIV/0!</v>
      </c>
      <c r="AS12" s="136" t="e">
        <f t="shared" ref="AS12:AS13" si="51">ROUNDUP((AP12*AR12),0)</f>
        <v>#DIV/0!</v>
      </c>
      <c r="AT12" s="101" t="e">
        <f t="shared" si="30"/>
        <v>#DIV/0!</v>
      </c>
      <c r="AU12" s="163" t="e">
        <f t="shared" ref="AU12:AU13" si="52">IF(AT12=0,"none",(IF(AT12&lt;5,"low",(IF(AT12&lt;=12,"moderate","high")))))</f>
        <v>#DIV/0!</v>
      </c>
    </row>
    <row r="13" spans="1:47" s="6" customFormat="1" ht="17.25" customHeight="1">
      <c r="A13" s="186"/>
      <c r="B13" s="189"/>
      <c r="C13" s="164" t="s">
        <v>32</v>
      </c>
      <c r="D13" s="44">
        <v>5</v>
      </c>
      <c r="E13" s="44">
        <v>1</v>
      </c>
      <c r="F13" s="3"/>
      <c r="G13" s="42"/>
      <c r="H13" s="13"/>
      <c r="I13" s="3"/>
      <c r="J13" s="30" t="e">
        <f t="shared" si="27"/>
        <v>#DIV/0!</v>
      </c>
      <c r="K13" s="62" t="e">
        <f>IF(J13=0,0,(IF(J13&lt;=0.05,1,(IF(J13&lt;=0.1,2,(IF(J13&lt;0.2,3,4)))))))</f>
        <v>#DIV/0!</v>
      </c>
      <c r="L13" s="77"/>
      <c r="M13" s="30" t="e">
        <f t="shared" ref="M13" si="53">L13/$H13</f>
        <v>#DIV/0!</v>
      </c>
      <c r="N13" s="69" t="e">
        <f t="shared" si="31"/>
        <v>#DIV/0!</v>
      </c>
      <c r="O13" s="78"/>
      <c r="P13" s="30" t="e">
        <f t="shared" si="32"/>
        <v>#DIV/0!</v>
      </c>
      <c r="Q13" s="69" t="e">
        <f t="shared" si="33"/>
        <v>#DIV/0!</v>
      </c>
      <c r="R13" s="99"/>
      <c r="S13" s="79" t="e">
        <f t="shared" si="34"/>
        <v>#DIV/0!</v>
      </c>
      <c r="T13" s="69" t="e">
        <f t="shared" si="35"/>
        <v>#DIV/0!</v>
      </c>
      <c r="U13" s="99"/>
      <c r="V13" s="79" t="e">
        <f t="shared" si="36"/>
        <v>#DIV/0!</v>
      </c>
      <c r="W13" s="69" t="e">
        <f t="shared" si="37"/>
        <v>#DIV/0!</v>
      </c>
      <c r="X13" s="78"/>
      <c r="Y13" s="30" t="e">
        <f t="shared" si="38"/>
        <v>#DIV/0!</v>
      </c>
      <c r="Z13" s="69" t="e">
        <f t="shared" si="39"/>
        <v>#DIV/0!</v>
      </c>
      <c r="AA13" s="99"/>
      <c r="AB13" s="79" t="e">
        <f t="shared" si="29"/>
        <v>#DIV/0!</v>
      </c>
      <c r="AC13" s="69" t="e">
        <f t="shared" si="40"/>
        <v>#DIV/0!</v>
      </c>
      <c r="AD13" s="134" t="e">
        <f t="shared" si="41"/>
        <v>#DIV/0!</v>
      </c>
      <c r="AE13" s="79">
        <v>1.7094017094017096E-2</v>
      </c>
      <c r="AF13" s="135">
        <f t="shared" si="42"/>
        <v>1</v>
      </c>
      <c r="AG13" s="90">
        <v>0.11</v>
      </c>
      <c r="AH13" s="135">
        <f t="shared" si="43"/>
        <v>3</v>
      </c>
      <c r="AI13" s="90">
        <v>0.125</v>
      </c>
      <c r="AJ13" s="135">
        <f t="shared" si="44"/>
        <v>3</v>
      </c>
      <c r="AK13" s="90">
        <v>0.23</v>
      </c>
      <c r="AL13" s="135">
        <f t="shared" si="45"/>
        <v>4</v>
      </c>
      <c r="AM13" s="89" t="s">
        <v>127</v>
      </c>
      <c r="AN13" s="135">
        <f t="shared" si="46"/>
        <v>3</v>
      </c>
      <c r="AO13" s="140">
        <f t="shared" si="47"/>
        <v>2</v>
      </c>
      <c r="AP13" s="143" t="e">
        <f t="shared" si="48"/>
        <v>#DIV/0!</v>
      </c>
      <c r="AQ13" s="81" t="e">
        <f t="shared" si="49"/>
        <v>#DIV/0!</v>
      </c>
      <c r="AR13" s="160" t="e">
        <f t="shared" si="50"/>
        <v>#DIV/0!</v>
      </c>
      <c r="AS13" s="136" t="e">
        <f t="shared" si="51"/>
        <v>#DIV/0!</v>
      </c>
      <c r="AT13" s="101" t="e">
        <f t="shared" si="30"/>
        <v>#DIV/0!</v>
      </c>
      <c r="AU13" s="163" t="e">
        <f t="shared" si="52"/>
        <v>#DIV/0!</v>
      </c>
    </row>
    <row r="14" spans="1:47" s="6" customFormat="1" ht="18" customHeight="1">
      <c r="A14" s="186">
        <v>3</v>
      </c>
      <c r="B14" s="187" t="s">
        <v>184</v>
      </c>
      <c r="C14" s="164" t="s">
        <v>29</v>
      </c>
      <c r="D14" s="44">
        <v>3</v>
      </c>
      <c r="E14" s="44">
        <v>0.33</v>
      </c>
      <c r="F14" s="3">
        <v>870</v>
      </c>
      <c r="G14" s="42">
        <v>186</v>
      </c>
      <c r="H14" s="13">
        <v>185</v>
      </c>
      <c r="I14" s="3">
        <v>869</v>
      </c>
      <c r="J14" s="30">
        <f t="shared" ref="J11:J49" si="54">I14/F14</f>
        <v>0.99885057471264371</v>
      </c>
      <c r="K14" s="62">
        <f t="shared" ref="K14:K15" si="55">IF(J14=0,0,(IF(J14&lt;=0.05,1,(IF(J14&lt;=0.1,2,(IF(J14&lt;0.2,3,4)))))))</f>
        <v>4</v>
      </c>
      <c r="L14" s="77">
        <v>6</v>
      </c>
      <c r="M14" s="30">
        <f>L14/$H14</f>
        <v>3.2432432432432434E-2</v>
      </c>
      <c r="N14" s="69">
        <f>IF(M14=0,1,(IF(M14&lt;=0.05,1,(IF(M14&lt;=0.1,2,(IF(M14&lt;0.2,3,4)))))))</f>
        <v>1</v>
      </c>
      <c r="O14" s="78">
        <v>1</v>
      </c>
      <c r="P14" s="30">
        <f>O14/$H14</f>
        <v>5.4054054054054057E-3</v>
      </c>
      <c r="Q14" s="69">
        <f>IF(P14=0,1,(IF(P14&lt;=0.05,1,(IF(P14&lt;=0.1,2,(IF(P14&lt;0.2,3,4)))))))</f>
        <v>1</v>
      </c>
      <c r="R14" s="99">
        <v>65</v>
      </c>
      <c r="S14" s="79">
        <f>R14/$I14</f>
        <v>7.4798619102416572E-2</v>
      </c>
      <c r="T14" s="69">
        <f>IF(S14=0,1,(IF(S14&lt;=0.05,1,(IF(S14&lt;=0.1,2,(IF(S14&lt;0.2,3,4)))))))</f>
        <v>2</v>
      </c>
      <c r="U14" s="99"/>
      <c r="V14" s="79">
        <f>U14/$I14</f>
        <v>0</v>
      </c>
      <c r="W14" s="69">
        <f>IF(V14=0,1,(IF(V14&lt;=0.05,1,(IF(V14&lt;=0.1,2,(IF(V14&lt;0.2,3,4)))))))</f>
        <v>1</v>
      </c>
      <c r="X14" s="78">
        <v>85</v>
      </c>
      <c r="Y14" s="30">
        <f>X14/$H14</f>
        <v>0.45945945945945948</v>
      </c>
      <c r="Z14" s="69">
        <f>IF(Y14=0,1,(IF(Y14&lt;=0.05,1,(IF(Y14&lt;=0.1,2,(IF(Y14&lt;0.2,3,4)))))))</f>
        <v>4</v>
      </c>
      <c r="AA14" s="99">
        <v>3</v>
      </c>
      <c r="AB14" s="79">
        <f t="shared" ref="AB11:AB49" si="56">AA14/$I14</f>
        <v>3.4522439585730723E-3</v>
      </c>
      <c r="AC14" s="69">
        <f>IF(AB14=0,1,(IF(AB14&lt;=0.05,1,(IF(AB14&lt;=0.1,2,(IF(AB14&lt;0.2,3,4)))))))</f>
        <v>1</v>
      </c>
      <c r="AD14" s="134">
        <f>ROUNDUP((AVERAGE(AC14,Z14,W14,T14,Q14,N14)),0)</f>
        <v>2</v>
      </c>
      <c r="AE14" s="79">
        <v>0.125</v>
      </c>
      <c r="AF14" s="135">
        <f>IF(AE14=0,1,(IF(AE14&lt;=0.05,1,(IF(AE14&lt;=0.1,2,(IF(AE14&lt;0.2,3,4)))))))</f>
        <v>3</v>
      </c>
      <c r="AG14" s="90">
        <v>0.15</v>
      </c>
      <c r="AH14" s="135">
        <f>IF(AG14=0,1,(IF(AG14&lt;=0.05,1,(IF(AG14&lt;=0.1,2,(IF(AG14&lt;0.2,3,4)))))))</f>
        <v>3</v>
      </c>
      <c r="AI14" s="90">
        <v>0.14000000000000001</v>
      </c>
      <c r="AJ14" s="135">
        <f>IF(AI14=0,1,(IF(AI14&lt;=0.05,1,(IF(AI14&lt;=0.1,2,(IF(AI14&lt;0.2,3,4)))))))</f>
        <v>3</v>
      </c>
      <c r="AK14" s="90">
        <v>0.22</v>
      </c>
      <c r="AL14" s="135">
        <f>IF(AK14=0,1,(IF(AK14&lt;=0.05,1,(IF(AK14&lt;=0.1,2,(IF(AK14&lt;0.2,3,4)))))))</f>
        <v>4</v>
      </c>
      <c r="AM14" s="89" t="s">
        <v>123</v>
      </c>
      <c r="AN14" s="135">
        <f>(IF(AM14="very high",4,(IF(AM14="high",3,(IF(AM14="moderate",2,(IF(AM14="low",1))))))))</f>
        <v>1</v>
      </c>
      <c r="AO14" s="140">
        <f>ROUNDDOWN((AVERAGE(AF14,AH14,AJ14,AL14,AN14)),0)</f>
        <v>2</v>
      </c>
      <c r="AP14" s="143">
        <f>E14*K14</f>
        <v>1.32</v>
      </c>
      <c r="AQ14" s="81">
        <f>AD14/AO14</f>
        <v>1</v>
      </c>
      <c r="AR14" s="160">
        <f>IF(AQ14&lt;=0.5,0.25,(IF(AQ14&lt;=1,0.5,(IF(AQ14&lt;=2,0.75,(IF(AQ14&lt;=4,1,1)))))))</f>
        <v>0.5</v>
      </c>
      <c r="AS14" s="136">
        <f>ROUNDUP((AP14*AR14),0)</f>
        <v>1</v>
      </c>
      <c r="AT14" s="101">
        <f t="shared" ref="AT11:AT49" si="57">AS14*D14</f>
        <v>3</v>
      </c>
      <c r="AU14" s="163" t="str">
        <f>IF(AT14=0,"none",(IF(AT14&lt;5,"low",(IF(AT14&lt;=12,"moderate","high")))))</f>
        <v>low</v>
      </c>
    </row>
    <row r="15" spans="1:47" s="6" customFormat="1" ht="19.5" customHeight="1">
      <c r="A15" s="186"/>
      <c r="B15" s="188"/>
      <c r="C15" s="164" t="s">
        <v>31</v>
      </c>
      <c r="D15" s="44">
        <v>4</v>
      </c>
      <c r="E15" s="44">
        <v>0.66</v>
      </c>
      <c r="F15" s="3">
        <v>870</v>
      </c>
      <c r="G15" s="42">
        <v>186</v>
      </c>
      <c r="H15" s="13">
        <v>1</v>
      </c>
      <c r="I15" s="3">
        <v>1</v>
      </c>
      <c r="J15" s="30">
        <f t="shared" si="54"/>
        <v>1.1494252873563218E-3</v>
      </c>
      <c r="K15" s="62">
        <f t="shared" si="55"/>
        <v>1</v>
      </c>
      <c r="L15" s="77">
        <v>0</v>
      </c>
      <c r="M15" s="30">
        <f>L15/$H15</f>
        <v>0</v>
      </c>
      <c r="N15" s="69">
        <f t="shared" ref="N15:N16" si="58">IF(M15=0,1,(IF(M15&lt;=0.05,1,(IF(M15&lt;=0.1,2,(IF(M15&lt;0.2,3,4)))))))</f>
        <v>1</v>
      </c>
      <c r="O15" s="78">
        <v>0</v>
      </c>
      <c r="P15" s="30">
        <f t="shared" ref="P15:P16" si="59">O15/$H15</f>
        <v>0</v>
      </c>
      <c r="Q15" s="69">
        <f t="shared" ref="Q15:Q16" si="60">IF(P15=0,1,(IF(P15&lt;=0.05,1,(IF(P15&lt;=0.1,2,(IF(P15&lt;0.2,3,4)))))))</f>
        <v>1</v>
      </c>
      <c r="R15" s="99">
        <v>0</v>
      </c>
      <c r="S15" s="79">
        <f t="shared" ref="S15:S16" si="61">R15/$I15</f>
        <v>0</v>
      </c>
      <c r="T15" s="69">
        <f t="shared" ref="T15:T16" si="62">IF(S15=0,1,(IF(S15&lt;=0.05,1,(IF(S15&lt;=0.1,2,(IF(S15&lt;0.2,3,4)))))))</f>
        <v>1</v>
      </c>
      <c r="U15" s="99"/>
      <c r="V15" s="79">
        <f t="shared" ref="V15:V16" si="63">U15/$I15</f>
        <v>0</v>
      </c>
      <c r="W15" s="69">
        <f t="shared" ref="W15:W16" si="64">IF(V15=0,1,(IF(V15&lt;=0.05,1,(IF(V15&lt;=0.1,2,(IF(V15&lt;0.2,3,4)))))))</f>
        <v>1</v>
      </c>
      <c r="X15" s="78">
        <v>0</v>
      </c>
      <c r="Y15" s="30">
        <f t="shared" ref="Y15:Y16" si="65">X15/$H15</f>
        <v>0</v>
      </c>
      <c r="Z15" s="69">
        <f t="shared" ref="Z15:Z16" si="66">IF(Y15=0,1,(IF(Y15&lt;=0.05,1,(IF(Y15&lt;=0.1,2,(IF(Y15&lt;0.2,3,4)))))))</f>
        <v>1</v>
      </c>
      <c r="AA15" s="99">
        <v>0</v>
      </c>
      <c r="AB15" s="79">
        <f t="shared" si="56"/>
        <v>0</v>
      </c>
      <c r="AC15" s="69">
        <f t="shared" ref="AC15:AC16" si="67">IF(AB15=0,1,(IF(AB15&lt;=0.05,1,(IF(AB15&lt;=0.1,2,(IF(AB15&lt;0.2,3,4)))))))</f>
        <v>1</v>
      </c>
      <c r="AD15" s="134">
        <f t="shared" ref="AD15:AD16" si="68">ROUNDUP((AVERAGE(AC15,Z15,W15,T15,Q15,N15)),0)</f>
        <v>1</v>
      </c>
      <c r="AE15" s="79">
        <v>0.2</v>
      </c>
      <c r="AF15" s="135">
        <f t="shared" ref="AF15:AF16" si="69">IF(AE15=0,1,(IF(AE15&lt;=0.05,1,(IF(AE15&lt;=0.1,2,(IF(AE15&lt;0.2,3,4)))))))</f>
        <v>4</v>
      </c>
      <c r="AG15" s="90">
        <v>0.12</v>
      </c>
      <c r="AH15" s="135">
        <f t="shared" ref="AH15:AH16" si="70">IF(AG15=0,1,(IF(AG15&lt;=0.05,1,(IF(AG15&lt;=0.1,2,(IF(AG15&lt;0.2,3,4)))))))</f>
        <v>3</v>
      </c>
      <c r="AI15" s="90">
        <v>0.13</v>
      </c>
      <c r="AJ15" s="135">
        <f t="shared" ref="AJ15:AJ16" si="71">IF(AI15=0,1,(IF(AI15&lt;=0.05,1,(IF(AI15&lt;=0.1,2,(IF(AI15&lt;0.2,3,4)))))))</f>
        <v>3</v>
      </c>
      <c r="AK15" s="90">
        <v>0.15</v>
      </c>
      <c r="AL15" s="135">
        <f t="shared" ref="AL15:AL16" si="72">IF(AK15=0,1,(IF(AK15&lt;=0.05,1,(IF(AK15&lt;=0.1,2,(IF(AK15&lt;0.2,3,4)))))))</f>
        <v>3</v>
      </c>
      <c r="AM15" s="89" t="s">
        <v>126</v>
      </c>
      <c r="AN15" s="135">
        <f t="shared" ref="AN15:AN16" si="73">(IF(AM15="very high",4,(IF(AM15="high",3,(IF(AM15="moderate",2,(IF(AM15="low",1))))))))</f>
        <v>2</v>
      </c>
      <c r="AO15" s="140">
        <f t="shared" ref="AO15:AO16" si="74">ROUNDDOWN((AVERAGE(AF15,AH15,AJ15,AL15,AN15)),0)</f>
        <v>3</v>
      </c>
      <c r="AP15" s="143">
        <f t="shared" ref="AP15:AP16" si="75">E15*K15</f>
        <v>0.66</v>
      </c>
      <c r="AQ15" s="81">
        <f t="shared" ref="AQ15:AQ16" si="76">AD15/AO15</f>
        <v>0.33333333333333331</v>
      </c>
      <c r="AR15" s="160">
        <f t="shared" ref="AR15:AR16" si="77">IF(AQ15&lt;=0.5,0.25,(IF(AQ15&lt;=1,0.5,(IF(AQ15&lt;=2,0.75,(IF(AQ15&lt;=4,1,1)))))))</f>
        <v>0.25</v>
      </c>
      <c r="AS15" s="136">
        <f t="shared" ref="AS15:AS16" si="78">ROUNDUP((AP15*AR15),0)</f>
        <v>1</v>
      </c>
      <c r="AT15" s="101">
        <f t="shared" si="57"/>
        <v>4</v>
      </c>
      <c r="AU15" s="163" t="str">
        <f t="shared" ref="AU15:AU16" si="79">IF(AT15=0,"none",(IF(AT15&lt;5,"low",(IF(AT15&lt;=12,"moderate","high")))))</f>
        <v>low</v>
      </c>
    </row>
    <row r="16" spans="1:47" s="6" customFormat="1" ht="17.25" customHeight="1">
      <c r="A16" s="186"/>
      <c r="B16" s="189"/>
      <c r="C16" s="164" t="s">
        <v>32</v>
      </c>
      <c r="D16" s="44">
        <v>5</v>
      </c>
      <c r="E16" s="44">
        <v>1</v>
      </c>
      <c r="F16" s="3"/>
      <c r="G16" s="42"/>
      <c r="H16" s="13"/>
      <c r="I16" s="3"/>
      <c r="J16" s="30" t="e">
        <f t="shared" si="54"/>
        <v>#DIV/0!</v>
      </c>
      <c r="K16" s="62" t="e">
        <f>IF(J16=0,0,(IF(J16&lt;=0.05,1,(IF(J16&lt;=0.1,2,(IF(J16&lt;0.2,3,4)))))))</f>
        <v>#DIV/0!</v>
      </c>
      <c r="L16" s="77"/>
      <c r="M16" s="30" t="e">
        <f t="shared" ref="M16" si="80">L16/$H16</f>
        <v>#DIV/0!</v>
      </c>
      <c r="N16" s="69" t="e">
        <f t="shared" si="58"/>
        <v>#DIV/0!</v>
      </c>
      <c r="O16" s="78"/>
      <c r="P16" s="30" t="e">
        <f t="shared" si="59"/>
        <v>#DIV/0!</v>
      </c>
      <c r="Q16" s="69" t="e">
        <f t="shared" si="60"/>
        <v>#DIV/0!</v>
      </c>
      <c r="R16" s="99"/>
      <c r="S16" s="79" t="e">
        <f t="shared" si="61"/>
        <v>#DIV/0!</v>
      </c>
      <c r="T16" s="69" t="e">
        <f t="shared" si="62"/>
        <v>#DIV/0!</v>
      </c>
      <c r="U16" s="99"/>
      <c r="V16" s="79" t="e">
        <f t="shared" si="63"/>
        <v>#DIV/0!</v>
      </c>
      <c r="W16" s="69" t="e">
        <f t="shared" si="64"/>
        <v>#DIV/0!</v>
      </c>
      <c r="X16" s="78"/>
      <c r="Y16" s="30" t="e">
        <f t="shared" si="65"/>
        <v>#DIV/0!</v>
      </c>
      <c r="Z16" s="69" t="e">
        <f t="shared" si="66"/>
        <v>#DIV/0!</v>
      </c>
      <c r="AA16" s="99"/>
      <c r="AB16" s="79" t="e">
        <f t="shared" si="56"/>
        <v>#DIV/0!</v>
      </c>
      <c r="AC16" s="69" t="e">
        <f t="shared" si="67"/>
        <v>#DIV/0!</v>
      </c>
      <c r="AD16" s="134" t="e">
        <f t="shared" si="68"/>
        <v>#DIV/0!</v>
      </c>
      <c r="AE16" s="79">
        <v>1.7094017094017096E-2</v>
      </c>
      <c r="AF16" s="135">
        <f t="shared" si="69"/>
        <v>1</v>
      </c>
      <c r="AG16" s="90">
        <v>0.11</v>
      </c>
      <c r="AH16" s="135">
        <f t="shared" si="70"/>
        <v>3</v>
      </c>
      <c r="AI16" s="90">
        <v>0.125</v>
      </c>
      <c r="AJ16" s="135">
        <f t="shared" si="71"/>
        <v>3</v>
      </c>
      <c r="AK16" s="90">
        <v>0.23</v>
      </c>
      <c r="AL16" s="135">
        <f t="shared" si="72"/>
        <v>4</v>
      </c>
      <c r="AM16" s="89" t="s">
        <v>127</v>
      </c>
      <c r="AN16" s="135">
        <f t="shared" si="73"/>
        <v>3</v>
      </c>
      <c r="AO16" s="140">
        <f t="shared" si="74"/>
        <v>2</v>
      </c>
      <c r="AP16" s="143" t="e">
        <f t="shared" si="75"/>
        <v>#DIV/0!</v>
      </c>
      <c r="AQ16" s="81" t="e">
        <f t="shared" si="76"/>
        <v>#DIV/0!</v>
      </c>
      <c r="AR16" s="160" t="e">
        <f t="shared" si="77"/>
        <v>#DIV/0!</v>
      </c>
      <c r="AS16" s="136" t="e">
        <f t="shared" si="78"/>
        <v>#DIV/0!</v>
      </c>
      <c r="AT16" s="101" t="e">
        <f t="shared" si="57"/>
        <v>#DIV/0!</v>
      </c>
      <c r="AU16" s="163" t="e">
        <f t="shared" si="79"/>
        <v>#DIV/0!</v>
      </c>
    </row>
    <row r="17" spans="1:47" s="6" customFormat="1" ht="18" customHeight="1">
      <c r="A17" s="186">
        <v>4</v>
      </c>
      <c r="B17" s="187" t="s">
        <v>185</v>
      </c>
      <c r="C17" s="164" t="s">
        <v>29</v>
      </c>
      <c r="D17" s="44">
        <v>3</v>
      </c>
      <c r="E17" s="44">
        <v>0.33</v>
      </c>
      <c r="F17" s="3">
        <v>155</v>
      </c>
      <c r="G17" s="42">
        <v>31</v>
      </c>
      <c r="H17" s="13">
        <v>23</v>
      </c>
      <c r="I17" s="3">
        <v>123</v>
      </c>
      <c r="J17" s="30">
        <f t="shared" si="54"/>
        <v>0.79354838709677422</v>
      </c>
      <c r="K17" s="62">
        <f t="shared" ref="K17:K18" si="81">IF(J17=0,0,(IF(J17&lt;=0.05,1,(IF(J17&lt;=0.1,2,(IF(J17&lt;0.2,3,4)))))))</f>
        <v>4</v>
      </c>
      <c r="L17" s="77">
        <v>0</v>
      </c>
      <c r="M17" s="30">
        <f>L17/$H17</f>
        <v>0</v>
      </c>
      <c r="N17" s="69">
        <f>IF(M17=0,1,(IF(M17&lt;=0.05,1,(IF(M17&lt;=0.1,2,(IF(M17&lt;0.2,3,4)))))))</f>
        <v>1</v>
      </c>
      <c r="O17" s="78">
        <v>0</v>
      </c>
      <c r="P17" s="30">
        <f>O17/$H17</f>
        <v>0</v>
      </c>
      <c r="Q17" s="69">
        <f>IF(P17=0,1,(IF(P17&lt;=0.05,1,(IF(P17&lt;=0.1,2,(IF(P17&lt;0.2,3,4)))))))</f>
        <v>1</v>
      </c>
      <c r="R17" s="99">
        <v>11</v>
      </c>
      <c r="S17" s="79">
        <f>R17/$I17</f>
        <v>8.943089430894309E-2</v>
      </c>
      <c r="T17" s="69">
        <f>IF(S17=0,1,(IF(S17&lt;=0.05,1,(IF(S17&lt;=0.1,2,(IF(S17&lt;0.2,3,4)))))))</f>
        <v>2</v>
      </c>
      <c r="U17" s="99"/>
      <c r="V17" s="79">
        <f>U17/$I17</f>
        <v>0</v>
      </c>
      <c r="W17" s="69">
        <f>IF(V17=0,1,(IF(V17&lt;=0.05,1,(IF(V17&lt;=0.1,2,(IF(V17&lt;0.2,3,4)))))))</f>
        <v>1</v>
      </c>
      <c r="X17" s="78">
        <v>12</v>
      </c>
      <c r="Y17" s="30">
        <f>X17/$H17</f>
        <v>0.52173913043478259</v>
      </c>
      <c r="Z17" s="69">
        <f>IF(Y17=0,1,(IF(Y17&lt;=0.05,1,(IF(Y17&lt;=0.1,2,(IF(Y17&lt;0.2,3,4)))))))</f>
        <v>4</v>
      </c>
      <c r="AA17" s="99">
        <v>0</v>
      </c>
      <c r="AB17" s="79">
        <f t="shared" si="56"/>
        <v>0</v>
      </c>
      <c r="AC17" s="69">
        <f>IF(AB17=0,1,(IF(AB17&lt;=0.05,1,(IF(AB17&lt;=0.1,2,(IF(AB17&lt;0.2,3,4)))))))</f>
        <v>1</v>
      </c>
      <c r="AD17" s="134">
        <f>ROUNDUP((AVERAGE(AC17,Z17,W17,T17,Q17,N17)),0)</f>
        <v>2</v>
      </c>
      <c r="AE17" s="79">
        <v>0.125</v>
      </c>
      <c r="AF17" s="135">
        <f>IF(AE17=0,1,(IF(AE17&lt;=0.05,1,(IF(AE17&lt;=0.1,2,(IF(AE17&lt;0.2,3,4)))))))</f>
        <v>3</v>
      </c>
      <c r="AG17" s="90">
        <v>0.15</v>
      </c>
      <c r="AH17" s="135">
        <f>IF(AG17=0,1,(IF(AG17&lt;=0.05,1,(IF(AG17&lt;=0.1,2,(IF(AG17&lt;0.2,3,4)))))))</f>
        <v>3</v>
      </c>
      <c r="AI17" s="90">
        <v>0.14000000000000001</v>
      </c>
      <c r="AJ17" s="135">
        <f>IF(AI17=0,1,(IF(AI17&lt;=0.05,1,(IF(AI17&lt;=0.1,2,(IF(AI17&lt;0.2,3,4)))))))</f>
        <v>3</v>
      </c>
      <c r="AK17" s="90">
        <v>0.22</v>
      </c>
      <c r="AL17" s="135">
        <f>IF(AK17=0,1,(IF(AK17&lt;=0.05,1,(IF(AK17&lt;=0.1,2,(IF(AK17&lt;0.2,3,4)))))))</f>
        <v>4</v>
      </c>
      <c r="AM17" s="89" t="s">
        <v>123</v>
      </c>
      <c r="AN17" s="135">
        <f>(IF(AM17="very high",4,(IF(AM17="high",3,(IF(AM17="moderate",2,(IF(AM17="low",1))))))))</f>
        <v>1</v>
      </c>
      <c r="AO17" s="140">
        <f>ROUNDDOWN((AVERAGE(AF17,AH17,AJ17,AL17,AN17)),0)</f>
        <v>2</v>
      </c>
      <c r="AP17" s="143">
        <f>E17*K17</f>
        <v>1.32</v>
      </c>
      <c r="AQ17" s="81">
        <f>AD17/AO17</f>
        <v>1</v>
      </c>
      <c r="AR17" s="160">
        <f>IF(AQ17&lt;=0.5,0.25,(IF(AQ17&lt;=1,0.5,(IF(AQ17&lt;=2,0.75,(IF(AQ17&lt;=4,1,1)))))))</f>
        <v>0.5</v>
      </c>
      <c r="AS17" s="136">
        <f>ROUNDUP((AP17*AR17),0)</f>
        <v>1</v>
      </c>
      <c r="AT17" s="101">
        <f t="shared" si="57"/>
        <v>3</v>
      </c>
      <c r="AU17" s="163" t="str">
        <f>IF(AT17=0,"none",(IF(AT17&lt;5,"low",(IF(AT17&lt;=12,"moderate","high")))))</f>
        <v>low</v>
      </c>
    </row>
    <row r="18" spans="1:47" s="6" customFormat="1" ht="19.5" customHeight="1">
      <c r="A18" s="186"/>
      <c r="B18" s="188"/>
      <c r="C18" s="164" t="s">
        <v>31</v>
      </c>
      <c r="D18" s="44">
        <v>4</v>
      </c>
      <c r="E18" s="44">
        <v>0.66</v>
      </c>
      <c r="F18" s="3">
        <v>155</v>
      </c>
      <c r="G18" s="42">
        <v>31</v>
      </c>
      <c r="H18" s="13">
        <v>8</v>
      </c>
      <c r="I18" s="3">
        <v>32</v>
      </c>
      <c r="J18" s="30">
        <f t="shared" si="54"/>
        <v>0.20645161290322581</v>
      </c>
      <c r="K18" s="62">
        <f t="shared" si="81"/>
        <v>4</v>
      </c>
      <c r="L18" s="77">
        <v>0</v>
      </c>
      <c r="M18" s="30">
        <f>L18/$H18</f>
        <v>0</v>
      </c>
      <c r="N18" s="69">
        <f t="shared" ref="N18:N19" si="82">IF(M18=0,1,(IF(M18&lt;=0.05,1,(IF(M18&lt;=0.1,2,(IF(M18&lt;0.2,3,4)))))))</f>
        <v>1</v>
      </c>
      <c r="O18" s="78">
        <v>0</v>
      </c>
      <c r="P18" s="30">
        <f t="shared" ref="P18:P19" si="83">O18/$H18</f>
        <v>0</v>
      </c>
      <c r="Q18" s="69">
        <f t="shared" ref="Q18:Q19" si="84">IF(P18=0,1,(IF(P18&lt;=0.05,1,(IF(P18&lt;=0.1,2,(IF(P18&lt;0.2,3,4)))))))</f>
        <v>1</v>
      </c>
      <c r="R18" s="99">
        <v>5</v>
      </c>
      <c r="S18" s="79">
        <f t="shared" ref="S18:S19" si="85">R18/$I18</f>
        <v>0.15625</v>
      </c>
      <c r="T18" s="69">
        <f t="shared" ref="T18:T19" si="86">IF(S18=0,1,(IF(S18&lt;=0.05,1,(IF(S18&lt;=0.1,2,(IF(S18&lt;0.2,3,4)))))))</f>
        <v>3</v>
      </c>
      <c r="U18" s="99"/>
      <c r="V18" s="79">
        <f t="shared" ref="V18:V19" si="87">U18/$I18</f>
        <v>0</v>
      </c>
      <c r="W18" s="69">
        <f t="shared" ref="W18:W19" si="88">IF(V18=0,1,(IF(V18&lt;=0.05,1,(IF(V18&lt;=0.1,2,(IF(V18&lt;0.2,3,4)))))))</f>
        <v>1</v>
      </c>
      <c r="X18" s="78">
        <v>4</v>
      </c>
      <c r="Y18" s="30">
        <f t="shared" ref="Y18:Y19" si="89">X18/$H18</f>
        <v>0.5</v>
      </c>
      <c r="Z18" s="69">
        <f t="shared" ref="Z18:Z19" si="90">IF(Y18=0,1,(IF(Y18&lt;=0.05,1,(IF(Y18&lt;=0.1,2,(IF(Y18&lt;0.2,3,4)))))))</f>
        <v>4</v>
      </c>
      <c r="AA18" s="99">
        <v>0</v>
      </c>
      <c r="AB18" s="79">
        <f t="shared" si="56"/>
        <v>0</v>
      </c>
      <c r="AC18" s="69">
        <f t="shared" ref="AC18:AC19" si="91">IF(AB18=0,1,(IF(AB18&lt;=0.05,1,(IF(AB18&lt;=0.1,2,(IF(AB18&lt;0.2,3,4)))))))</f>
        <v>1</v>
      </c>
      <c r="AD18" s="134">
        <f t="shared" ref="AD18:AD19" si="92">ROUNDUP((AVERAGE(AC18,Z18,W18,T18,Q18,N18)),0)</f>
        <v>2</v>
      </c>
      <c r="AE18" s="79">
        <v>0.2</v>
      </c>
      <c r="AF18" s="135">
        <f t="shared" ref="AF18:AF19" si="93">IF(AE18=0,1,(IF(AE18&lt;=0.05,1,(IF(AE18&lt;=0.1,2,(IF(AE18&lt;0.2,3,4)))))))</f>
        <v>4</v>
      </c>
      <c r="AG18" s="90">
        <v>0.12</v>
      </c>
      <c r="AH18" s="135">
        <f t="shared" ref="AH18:AH19" si="94">IF(AG18=0,1,(IF(AG18&lt;=0.05,1,(IF(AG18&lt;=0.1,2,(IF(AG18&lt;0.2,3,4)))))))</f>
        <v>3</v>
      </c>
      <c r="AI18" s="90">
        <v>0.13</v>
      </c>
      <c r="AJ18" s="135">
        <f t="shared" ref="AJ18:AJ19" si="95">IF(AI18=0,1,(IF(AI18&lt;=0.05,1,(IF(AI18&lt;=0.1,2,(IF(AI18&lt;0.2,3,4)))))))</f>
        <v>3</v>
      </c>
      <c r="AK18" s="90">
        <v>0.15</v>
      </c>
      <c r="AL18" s="135">
        <f t="shared" ref="AL18:AL19" si="96">IF(AK18=0,1,(IF(AK18&lt;=0.05,1,(IF(AK18&lt;=0.1,2,(IF(AK18&lt;0.2,3,4)))))))</f>
        <v>3</v>
      </c>
      <c r="AM18" s="89" t="s">
        <v>126</v>
      </c>
      <c r="AN18" s="135">
        <f t="shared" ref="AN18:AN19" si="97">(IF(AM18="very high",4,(IF(AM18="high",3,(IF(AM18="moderate",2,(IF(AM18="low",1))))))))</f>
        <v>2</v>
      </c>
      <c r="AO18" s="140">
        <f t="shared" ref="AO18:AO19" si="98">ROUNDDOWN((AVERAGE(AF18,AH18,AJ18,AL18,AN18)),0)</f>
        <v>3</v>
      </c>
      <c r="AP18" s="143">
        <f t="shared" ref="AP18:AP19" si="99">E18*K18</f>
        <v>2.64</v>
      </c>
      <c r="AQ18" s="81">
        <f t="shared" ref="AQ18:AQ19" si="100">AD18/AO18</f>
        <v>0.66666666666666663</v>
      </c>
      <c r="AR18" s="160">
        <f t="shared" ref="AR18:AR19" si="101">IF(AQ18&lt;=0.5,0.25,(IF(AQ18&lt;=1,0.5,(IF(AQ18&lt;=2,0.75,(IF(AQ18&lt;=4,1,1)))))))</f>
        <v>0.5</v>
      </c>
      <c r="AS18" s="136">
        <f t="shared" ref="AS18:AS19" si="102">ROUNDUP((AP18*AR18),0)</f>
        <v>2</v>
      </c>
      <c r="AT18" s="101">
        <f t="shared" si="57"/>
        <v>8</v>
      </c>
      <c r="AU18" s="163" t="str">
        <f t="shared" ref="AU18:AU19" si="103">IF(AT18=0,"none",(IF(AT18&lt;5,"low",(IF(AT18&lt;=12,"moderate","high")))))</f>
        <v>moderate</v>
      </c>
    </row>
    <row r="19" spans="1:47" s="6" customFormat="1" ht="17.25" customHeight="1">
      <c r="A19" s="186"/>
      <c r="B19" s="189"/>
      <c r="C19" s="164" t="s">
        <v>32</v>
      </c>
      <c r="D19" s="44">
        <v>5</v>
      </c>
      <c r="E19" s="44">
        <v>1</v>
      </c>
      <c r="F19" s="3"/>
      <c r="G19" s="42"/>
      <c r="H19" s="13"/>
      <c r="I19" s="3"/>
      <c r="J19" s="30" t="e">
        <f t="shared" si="54"/>
        <v>#DIV/0!</v>
      </c>
      <c r="K19" s="62" t="e">
        <f>IF(J19=0,0,(IF(J19&lt;=0.05,1,(IF(J19&lt;=0.1,2,(IF(J19&lt;0.2,3,4)))))))</f>
        <v>#DIV/0!</v>
      </c>
      <c r="L19" s="77"/>
      <c r="M19" s="30" t="e">
        <f t="shared" ref="M19" si="104">L19/$H19</f>
        <v>#DIV/0!</v>
      </c>
      <c r="N19" s="69" t="e">
        <f t="shared" si="82"/>
        <v>#DIV/0!</v>
      </c>
      <c r="O19" s="78"/>
      <c r="P19" s="30" t="e">
        <f t="shared" si="83"/>
        <v>#DIV/0!</v>
      </c>
      <c r="Q19" s="69" t="e">
        <f t="shared" si="84"/>
        <v>#DIV/0!</v>
      </c>
      <c r="R19" s="99"/>
      <c r="S19" s="79" t="e">
        <f t="shared" si="85"/>
        <v>#DIV/0!</v>
      </c>
      <c r="T19" s="69" t="e">
        <f t="shared" si="86"/>
        <v>#DIV/0!</v>
      </c>
      <c r="U19" s="99"/>
      <c r="V19" s="79" t="e">
        <f t="shared" si="87"/>
        <v>#DIV/0!</v>
      </c>
      <c r="W19" s="69" t="e">
        <f t="shared" si="88"/>
        <v>#DIV/0!</v>
      </c>
      <c r="X19" s="78"/>
      <c r="Y19" s="30" t="e">
        <f t="shared" si="89"/>
        <v>#DIV/0!</v>
      </c>
      <c r="Z19" s="69" t="e">
        <f t="shared" si="90"/>
        <v>#DIV/0!</v>
      </c>
      <c r="AA19" s="99"/>
      <c r="AB19" s="79" t="e">
        <f t="shared" si="56"/>
        <v>#DIV/0!</v>
      </c>
      <c r="AC19" s="69" t="e">
        <f t="shared" si="91"/>
        <v>#DIV/0!</v>
      </c>
      <c r="AD19" s="134" t="e">
        <f t="shared" si="92"/>
        <v>#DIV/0!</v>
      </c>
      <c r="AE19" s="79">
        <v>1.7094017094017096E-2</v>
      </c>
      <c r="AF19" s="135">
        <f t="shared" si="93"/>
        <v>1</v>
      </c>
      <c r="AG19" s="90">
        <v>0.11</v>
      </c>
      <c r="AH19" s="135">
        <f t="shared" si="94"/>
        <v>3</v>
      </c>
      <c r="AI19" s="90">
        <v>0.125</v>
      </c>
      <c r="AJ19" s="135">
        <f t="shared" si="95"/>
        <v>3</v>
      </c>
      <c r="AK19" s="90">
        <v>0.23</v>
      </c>
      <c r="AL19" s="135">
        <f t="shared" si="96"/>
        <v>4</v>
      </c>
      <c r="AM19" s="89" t="s">
        <v>127</v>
      </c>
      <c r="AN19" s="135">
        <f t="shared" si="97"/>
        <v>3</v>
      </c>
      <c r="AO19" s="140">
        <f t="shared" si="98"/>
        <v>2</v>
      </c>
      <c r="AP19" s="143" t="e">
        <f t="shared" si="99"/>
        <v>#DIV/0!</v>
      </c>
      <c r="AQ19" s="81" t="e">
        <f t="shared" si="100"/>
        <v>#DIV/0!</v>
      </c>
      <c r="AR19" s="160" t="e">
        <f t="shared" si="101"/>
        <v>#DIV/0!</v>
      </c>
      <c r="AS19" s="136" t="e">
        <f t="shared" si="102"/>
        <v>#DIV/0!</v>
      </c>
      <c r="AT19" s="101" t="e">
        <f t="shared" si="57"/>
        <v>#DIV/0!</v>
      </c>
      <c r="AU19" s="163" t="e">
        <f t="shared" si="103"/>
        <v>#DIV/0!</v>
      </c>
    </row>
    <row r="20" spans="1:47" s="6" customFormat="1" ht="18" customHeight="1">
      <c r="A20" s="186">
        <v>5</v>
      </c>
      <c r="B20" s="187" t="s">
        <v>177</v>
      </c>
      <c r="C20" s="164" t="s">
        <v>29</v>
      </c>
      <c r="D20" s="44">
        <v>3</v>
      </c>
      <c r="E20" s="44">
        <v>0.33</v>
      </c>
      <c r="F20" s="3">
        <v>292</v>
      </c>
      <c r="G20" s="42">
        <v>80</v>
      </c>
      <c r="H20" s="13">
        <v>62</v>
      </c>
      <c r="I20" s="3">
        <v>227</v>
      </c>
      <c r="J20" s="30">
        <f t="shared" si="54"/>
        <v>0.7773972602739726</v>
      </c>
      <c r="K20" s="62">
        <f t="shared" ref="K20:K21" si="105">IF(J20=0,0,(IF(J20&lt;=0.05,1,(IF(J20&lt;=0.1,2,(IF(J20&lt;0.2,3,4)))))))</f>
        <v>4</v>
      </c>
      <c r="L20" s="77">
        <v>2</v>
      </c>
      <c r="M20" s="30">
        <f>L20/$H20</f>
        <v>3.2258064516129031E-2</v>
      </c>
      <c r="N20" s="69">
        <f>IF(M20=0,1,(IF(M20&lt;=0.05,1,(IF(M20&lt;=0.1,2,(IF(M20&lt;0.2,3,4)))))))</f>
        <v>1</v>
      </c>
      <c r="O20" s="78">
        <v>1</v>
      </c>
      <c r="P20" s="30">
        <f>O20/$H20</f>
        <v>1.6129032258064516E-2</v>
      </c>
      <c r="Q20" s="69">
        <f>IF(P20=0,1,(IF(P20&lt;=0.05,1,(IF(P20&lt;=0.1,2,(IF(P20&lt;0.2,3,4)))))))</f>
        <v>1</v>
      </c>
      <c r="R20" s="99">
        <v>30</v>
      </c>
      <c r="S20" s="79">
        <f>R20/$I20</f>
        <v>0.13215859030837004</v>
      </c>
      <c r="T20" s="69">
        <f>IF(S20=0,1,(IF(S20&lt;=0.05,1,(IF(S20&lt;=0.1,2,(IF(S20&lt;0.2,3,4)))))))</f>
        <v>3</v>
      </c>
      <c r="U20" s="99"/>
      <c r="V20" s="79">
        <f>U20/$I20</f>
        <v>0</v>
      </c>
      <c r="W20" s="69">
        <f>IF(V20=0,1,(IF(V20&lt;=0.05,1,(IF(V20&lt;=0.1,2,(IF(V20&lt;0.2,3,4)))))))</f>
        <v>1</v>
      </c>
      <c r="X20" s="78">
        <v>0</v>
      </c>
      <c r="Y20" s="30">
        <f>X20/$H20</f>
        <v>0</v>
      </c>
      <c r="Z20" s="69">
        <f>IF(Y20=0,1,(IF(Y20&lt;=0.05,1,(IF(Y20&lt;=0.1,2,(IF(Y20&lt;0.2,3,4)))))))</f>
        <v>1</v>
      </c>
      <c r="AA20" s="99">
        <v>0</v>
      </c>
      <c r="AB20" s="79">
        <f t="shared" si="56"/>
        <v>0</v>
      </c>
      <c r="AC20" s="69">
        <f>IF(AB20=0,1,(IF(AB20&lt;=0.05,1,(IF(AB20&lt;=0.1,2,(IF(AB20&lt;0.2,3,4)))))))</f>
        <v>1</v>
      </c>
      <c r="AD20" s="134">
        <f>ROUNDUP((AVERAGE(AC20,Z20,W20,T20,Q20,N20)),0)</f>
        <v>2</v>
      </c>
      <c r="AE20" s="79">
        <v>0.125</v>
      </c>
      <c r="AF20" s="135">
        <f>IF(AE20=0,1,(IF(AE20&lt;=0.05,1,(IF(AE20&lt;=0.1,2,(IF(AE20&lt;0.2,3,4)))))))</f>
        <v>3</v>
      </c>
      <c r="AG20" s="90">
        <v>0.15</v>
      </c>
      <c r="AH20" s="135">
        <f>IF(AG20=0,1,(IF(AG20&lt;=0.05,1,(IF(AG20&lt;=0.1,2,(IF(AG20&lt;0.2,3,4)))))))</f>
        <v>3</v>
      </c>
      <c r="AI20" s="90">
        <v>0.14000000000000001</v>
      </c>
      <c r="AJ20" s="135">
        <f>IF(AI20=0,1,(IF(AI20&lt;=0.05,1,(IF(AI20&lt;=0.1,2,(IF(AI20&lt;0.2,3,4)))))))</f>
        <v>3</v>
      </c>
      <c r="AK20" s="90">
        <v>0.22</v>
      </c>
      <c r="AL20" s="135">
        <f>IF(AK20=0,1,(IF(AK20&lt;=0.05,1,(IF(AK20&lt;=0.1,2,(IF(AK20&lt;0.2,3,4)))))))</f>
        <v>4</v>
      </c>
      <c r="AM20" s="89" t="s">
        <v>123</v>
      </c>
      <c r="AN20" s="135">
        <f>(IF(AM20="very high",4,(IF(AM20="high",3,(IF(AM20="moderate",2,(IF(AM20="low",1))))))))</f>
        <v>1</v>
      </c>
      <c r="AO20" s="140">
        <f>ROUNDDOWN((AVERAGE(AF20,AH20,AJ20,AL20,AN20)),0)</f>
        <v>2</v>
      </c>
      <c r="AP20" s="143">
        <f>E20*K20</f>
        <v>1.32</v>
      </c>
      <c r="AQ20" s="81">
        <f>AD20/AO20</f>
        <v>1</v>
      </c>
      <c r="AR20" s="160">
        <f>IF(AQ20&lt;=0.5,0.25,(IF(AQ20&lt;=1,0.5,(IF(AQ20&lt;=2,0.75,(IF(AQ20&lt;=4,1,1)))))))</f>
        <v>0.5</v>
      </c>
      <c r="AS20" s="136">
        <f>ROUNDUP((AP20*AR20),0)</f>
        <v>1</v>
      </c>
      <c r="AT20" s="101">
        <f t="shared" si="57"/>
        <v>3</v>
      </c>
      <c r="AU20" s="163" t="str">
        <f>IF(AT20=0,"none",(IF(AT20&lt;5,"low",(IF(AT20&lt;=12,"moderate","high")))))</f>
        <v>low</v>
      </c>
    </row>
    <row r="21" spans="1:47" s="6" customFormat="1" ht="19.5" customHeight="1">
      <c r="A21" s="186"/>
      <c r="B21" s="188"/>
      <c r="C21" s="164" t="s">
        <v>31</v>
      </c>
      <c r="D21" s="44">
        <v>4</v>
      </c>
      <c r="E21" s="44">
        <v>0.66</v>
      </c>
      <c r="F21" s="3">
        <v>292</v>
      </c>
      <c r="G21" s="42">
        <v>80</v>
      </c>
      <c r="H21" s="13">
        <v>3</v>
      </c>
      <c r="I21" s="3">
        <v>8</v>
      </c>
      <c r="J21" s="30">
        <f t="shared" si="54"/>
        <v>2.7397260273972601E-2</v>
      </c>
      <c r="K21" s="62">
        <f t="shared" si="105"/>
        <v>1</v>
      </c>
      <c r="L21" s="77">
        <v>0</v>
      </c>
      <c r="M21" s="30">
        <f>L21/$H21</f>
        <v>0</v>
      </c>
      <c r="N21" s="69">
        <f t="shared" ref="N21:N22" si="106">IF(M21=0,1,(IF(M21&lt;=0.05,1,(IF(M21&lt;=0.1,2,(IF(M21&lt;0.2,3,4)))))))</f>
        <v>1</v>
      </c>
      <c r="O21" s="78">
        <v>0</v>
      </c>
      <c r="P21" s="30">
        <f t="shared" ref="P21:P22" si="107">O21/$H21</f>
        <v>0</v>
      </c>
      <c r="Q21" s="69">
        <f t="shared" ref="Q21:Q22" si="108">IF(P21=0,1,(IF(P21&lt;=0.05,1,(IF(P21&lt;=0.1,2,(IF(P21&lt;0.2,3,4)))))))</f>
        <v>1</v>
      </c>
      <c r="R21" s="99">
        <v>2</v>
      </c>
      <c r="S21" s="79">
        <f t="shared" ref="S21:S22" si="109">R21/$I21</f>
        <v>0.25</v>
      </c>
      <c r="T21" s="69">
        <f t="shared" ref="T21:T22" si="110">IF(S21=0,1,(IF(S21&lt;=0.05,1,(IF(S21&lt;=0.1,2,(IF(S21&lt;0.2,3,4)))))))</f>
        <v>4</v>
      </c>
      <c r="U21" s="99"/>
      <c r="V21" s="79">
        <f t="shared" ref="V21:V22" si="111">U21/$I21</f>
        <v>0</v>
      </c>
      <c r="W21" s="69">
        <f t="shared" ref="W21:W22" si="112">IF(V21=0,1,(IF(V21&lt;=0.05,1,(IF(V21&lt;=0.1,2,(IF(V21&lt;0.2,3,4)))))))</f>
        <v>1</v>
      </c>
      <c r="X21" s="78">
        <v>0</v>
      </c>
      <c r="Y21" s="30">
        <f t="shared" ref="Y21:Y22" si="113">X21/$H21</f>
        <v>0</v>
      </c>
      <c r="Z21" s="69">
        <f t="shared" ref="Z21:Z22" si="114">IF(Y21=0,1,(IF(Y21&lt;=0.05,1,(IF(Y21&lt;=0.1,2,(IF(Y21&lt;0.2,3,4)))))))</f>
        <v>1</v>
      </c>
      <c r="AA21" s="99">
        <v>0</v>
      </c>
      <c r="AB21" s="79">
        <f t="shared" si="56"/>
        <v>0</v>
      </c>
      <c r="AC21" s="69">
        <f t="shared" ref="AC21:AC22" si="115">IF(AB21=0,1,(IF(AB21&lt;=0.05,1,(IF(AB21&lt;=0.1,2,(IF(AB21&lt;0.2,3,4)))))))</f>
        <v>1</v>
      </c>
      <c r="AD21" s="134">
        <f t="shared" ref="AD21:AD22" si="116">ROUNDUP((AVERAGE(AC21,Z21,W21,T21,Q21,N21)),0)</f>
        <v>2</v>
      </c>
      <c r="AE21" s="79">
        <v>0.2</v>
      </c>
      <c r="AF21" s="135">
        <f t="shared" ref="AF21:AF22" si="117">IF(AE21=0,1,(IF(AE21&lt;=0.05,1,(IF(AE21&lt;=0.1,2,(IF(AE21&lt;0.2,3,4)))))))</f>
        <v>4</v>
      </c>
      <c r="AG21" s="90">
        <v>0.12</v>
      </c>
      <c r="AH21" s="135">
        <f t="shared" ref="AH21:AH22" si="118">IF(AG21=0,1,(IF(AG21&lt;=0.05,1,(IF(AG21&lt;=0.1,2,(IF(AG21&lt;0.2,3,4)))))))</f>
        <v>3</v>
      </c>
      <c r="AI21" s="90">
        <v>0.13</v>
      </c>
      <c r="AJ21" s="135">
        <f t="shared" ref="AJ21:AJ22" si="119">IF(AI21=0,1,(IF(AI21&lt;=0.05,1,(IF(AI21&lt;=0.1,2,(IF(AI21&lt;0.2,3,4)))))))</f>
        <v>3</v>
      </c>
      <c r="AK21" s="90">
        <v>0.15</v>
      </c>
      <c r="AL21" s="135">
        <f t="shared" ref="AL21:AL22" si="120">IF(AK21=0,1,(IF(AK21&lt;=0.05,1,(IF(AK21&lt;=0.1,2,(IF(AK21&lt;0.2,3,4)))))))</f>
        <v>3</v>
      </c>
      <c r="AM21" s="89" t="s">
        <v>126</v>
      </c>
      <c r="AN21" s="135">
        <f t="shared" ref="AN21:AN22" si="121">(IF(AM21="very high",4,(IF(AM21="high",3,(IF(AM21="moderate",2,(IF(AM21="low",1))))))))</f>
        <v>2</v>
      </c>
      <c r="AO21" s="140">
        <f t="shared" ref="AO21:AO22" si="122">ROUNDDOWN((AVERAGE(AF21,AH21,AJ21,AL21,AN21)),0)</f>
        <v>3</v>
      </c>
      <c r="AP21" s="143">
        <f t="shared" ref="AP21:AP22" si="123">E21*K21</f>
        <v>0.66</v>
      </c>
      <c r="AQ21" s="81">
        <f t="shared" ref="AQ21:AQ22" si="124">AD21/AO21</f>
        <v>0.66666666666666663</v>
      </c>
      <c r="AR21" s="160">
        <f t="shared" ref="AR21:AR22" si="125">IF(AQ21&lt;=0.5,0.25,(IF(AQ21&lt;=1,0.5,(IF(AQ21&lt;=2,0.75,(IF(AQ21&lt;=4,1,1)))))))</f>
        <v>0.5</v>
      </c>
      <c r="AS21" s="136">
        <f t="shared" ref="AS21:AS22" si="126">ROUNDUP((AP21*AR21),0)</f>
        <v>1</v>
      </c>
      <c r="AT21" s="101">
        <f t="shared" si="57"/>
        <v>4</v>
      </c>
      <c r="AU21" s="163" t="str">
        <f t="shared" ref="AU21:AU22" si="127">IF(AT21=0,"none",(IF(AT21&lt;5,"low",(IF(AT21&lt;=12,"moderate","high")))))</f>
        <v>low</v>
      </c>
    </row>
    <row r="22" spans="1:47" s="6" customFormat="1" ht="17.25" customHeight="1">
      <c r="A22" s="186"/>
      <c r="B22" s="189"/>
      <c r="C22" s="164" t="s">
        <v>32</v>
      </c>
      <c r="D22" s="44">
        <v>5</v>
      </c>
      <c r="E22" s="44">
        <v>1</v>
      </c>
      <c r="F22" s="3"/>
      <c r="G22" s="42"/>
      <c r="H22" s="13"/>
      <c r="I22" s="3"/>
      <c r="J22" s="30" t="e">
        <f t="shared" si="54"/>
        <v>#DIV/0!</v>
      </c>
      <c r="K22" s="62" t="e">
        <f>IF(J22=0,0,(IF(J22&lt;=0.05,1,(IF(J22&lt;=0.1,2,(IF(J22&lt;0.2,3,4)))))))</f>
        <v>#DIV/0!</v>
      </c>
      <c r="L22" s="77"/>
      <c r="M22" s="30" t="e">
        <f t="shared" ref="M22" si="128">L22/$H22</f>
        <v>#DIV/0!</v>
      </c>
      <c r="N22" s="69" t="e">
        <f t="shared" si="106"/>
        <v>#DIV/0!</v>
      </c>
      <c r="O22" s="78"/>
      <c r="P22" s="30" t="e">
        <f t="shared" si="107"/>
        <v>#DIV/0!</v>
      </c>
      <c r="Q22" s="69" t="e">
        <f t="shared" si="108"/>
        <v>#DIV/0!</v>
      </c>
      <c r="R22" s="99"/>
      <c r="S22" s="79" t="e">
        <f t="shared" si="109"/>
        <v>#DIV/0!</v>
      </c>
      <c r="T22" s="69" t="e">
        <f t="shared" si="110"/>
        <v>#DIV/0!</v>
      </c>
      <c r="U22" s="99"/>
      <c r="V22" s="79" t="e">
        <f t="shared" si="111"/>
        <v>#DIV/0!</v>
      </c>
      <c r="W22" s="69" t="e">
        <f t="shared" si="112"/>
        <v>#DIV/0!</v>
      </c>
      <c r="X22" s="78"/>
      <c r="Y22" s="30" t="e">
        <f t="shared" si="113"/>
        <v>#DIV/0!</v>
      </c>
      <c r="Z22" s="69" t="e">
        <f t="shared" si="114"/>
        <v>#DIV/0!</v>
      </c>
      <c r="AA22" s="99"/>
      <c r="AB22" s="79" t="e">
        <f t="shared" si="56"/>
        <v>#DIV/0!</v>
      </c>
      <c r="AC22" s="69" t="e">
        <f t="shared" si="115"/>
        <v>#DIV/0!</v>
      </c>
      <c r="AD22" s="134" t="e">
        <f t="shared" si="116"/>
        <v>#DIV/0!</v>
      </c>
      <c r="AE22" s="79">
        <v>1.7094017094017096E-2</v>
      </c>
      <c r="AF22" s="135">
        <f t="shared" si="117"/>
        <v>1</v>
      </c>
      <c r="AG22" s="90">
        <v>0.11</v>
      </c>
      <c r="AH22" s="135">
        <f t="shared" si="118"/>
        <v>3</v>
      </c>
      <c r="AI22" s="90">
        <v>0.125</v>
      </c>
      <c r="AJ22" s="135">
        <f t="shared" si="119"/>
        <v>3</v>
      </c>
      <c r="AK22" s="90">
        <v>0.23</v>
      </c>
      <c r="AL22" s="135">
        <f t="shared" si="120"/>
        <v>4</v>
      </c>
      <c r="AM22" s="89" t="s">
        <v>127</v>
      </c>
      <c r="AN22" s="135">
        <f t="shared" si="121"/>
        <v>3</v>
      </c>
      <c r="AO22" s="140">
        <f t="shared" si="122"/>
        <v>2</v>
      </c>
      <c r="AP22" s="143" t="e">
        <f t="shared" si="123"/>
        <v>#DIV/0!</v>
      </c>
      <c r="AQ22" s="81" t="e">
        <f t="shared" si="124"/>
        <v>#DIV/0!</v>
      </c>
      <c r="AR22" s="160" t="e">
        <f t="shared" si="125"/>
        <v>#DIV/0!</v>
      </c>
      <c r="AS22" s="136" t="e">
        <f t="shared" si="126"/>
        <v>#DIV/0!</v>
      </c>
      <c r="AT22" s="101" t="e">
        <f t="shared" si="57"/>
        <v>#DIV/0!</v>
      </c>
      <c r="AU22" s="163" t="e">
        <f t="shared" si="127"/>
        <v>#DIV/0!</v>
      </c>
    </row>
    <row r="23" spans="1:47" s="6" customFormat="1" ht="18" customHeight="1">
      <c r="A23" s="186">
        <v>6</v>
      </c>
      <c r="B23" s="187" t="s">
        <v>186</v>
      </c>
      <c r="C23" s="164" t="s">
        <v>29</v>
      </c>
      <c r="D23" s="44">
        <v>3</v>
      </c>
      <c r="E23" s="44">
        <v>0.33</v>
      </c>
      <c r="F23" s="3">
        <v>390</v>
      </c>
      <c r="G23" s="42">
        <v>96</v>
      </c>
      <c r="H23" s="13">
        <v>80</v>
      </c>
      <c r="I23" s="13">
        <v>323</v>
      </c>
      <c r="J23" s="30">
        <f t="shared" si="54"/>
        <v>0.82820512820512826</v>
      </c>
      <c r="K23" s="62">
        <f t="shared" ref="K23:K24" si="129">IF(J23=0,0,(IF(J23&lt;=0.05,1,(IF(J23&lt;=0.1,2,(IF(J23&lt;0.2,3,4)))))))</f>
        <v>4</v>
      </c>
      <c r="L23" s="77">
        <v>1</v>
      </c>
      <c r="M23" s="30">
        <f>L23/$H23</f>
        <v>1.2500000000000001E-2</v>
      </c>
      <c r="N23" s="69">
        <f>IF(M23=0,1,(IF(M23&lt;=0.05,1,(IF(M23&lt;=0.1,2,(IF(M23&lt;0.2,3,4)))))))</f>
        <v>1</v>
      </c>
      <c r="O23" s="78">
        <v>4</v>
      </c>
      <c r="P23" s="30">
        <f>O23/$H23</f>
        <v>0.05</v>
      </c>
      <c r="Q23" s="69">
        <f>IF(P23=0,1,(IF(P23&lt;=0.05,1,(IF(P23&lt;=0.1,2,(IF(P23&lt;0.2,3,4)))))))</f>
        <v>1</v>
      </c>
      <c r="R23" s="99">
        <v>43</v>
      </c>
      <c r="S23" s="79">
        <f>R23/$I23</f>
        <v>0.13312693498452013</v>
      </c>
      <c r="T23" s="69">
        <f>IF(S23=0,1,(IF(S23&lt;=0.05,1,(IF(S23&lt;=0.1,2,(IF(S23&lt;0.2,3,4)))))))</f>
        <v>3</v>
      </c>
      <c r="U23" s="99"/>
      <c r="V23" s="79">
        <f>U23/$I23</f>
        <v>0</v>
      </c>
      <c r="W23" s="69">
        <f>IF(V23=0,1,(IF(V23&lt;=0.05,1,(IF(V23&lt;=0.1,2,(IF(V23&lt;0.2,3,4)))))))</f>
        <v>1</v>
      </c>
      <c r="X23" s="78">
        <v>15</v>
      </c>
      <c r="Y23" s="30">
        <f>X23/$H23</f>
        <v>0.1875</v>
      </c>
      <c r="Z23" s="69">
        <f>IF(Y23=0,1,(IF(Y23&lt;=0.05,1,(IF(Y23&lt;=0.1,2,(IF(Y23&lt;0.2,3,4)))))))</f>
        <v>3</v>
      </c>
      <c r="AA23" s="99">
        <v>1</v>
      </c>
      <c r="AB23" s="79">
        <f t="shared" si="56"/>
        <v>3.0959752321981426E-3</v>
      </c>
      <c r="AC23" s="69">
        <f>IF(AB23=0,1,(IF(AB23&lt;=0.05,1,(IF(AB23&lt;=0.1,2,(IF(AB23&lt;0.2,3,4)))))))</f>
        <v>1</v>
      </c>
      <c r="AD23" s="134">
        <f>ROUNDUP((AVERAGE(AC23,Z23,W23,T23,Q23,N23)),0)</f>
        <v>2</v>
      </c>
      <c r="AE23" s="79">
        <v>0.125</v>
      </c>
      <c r="AF23" s="135">
        <f>IF(AE23=0,1,(IF(AE23&lt;=0.05,1,(IF(AE23&lt;=0.1,2,(IF(AE23&lt;0.2,3,4)))))))</f>
        <v>3</v>
      </c>
      <c r="AG23" s="90">
        <v>0.15</v>
      </c>
      <c r="AH23" s="135">
        <f>IF(AG23=0,1,(IF(AG23&lt;=0.05,1,(IF(AG23&lt;=0.1,2,(IF(AG23&lt;0.2,3,4)))))))</f>
        <v>3</v>
      </c>
      <c r="AI23" s="90">
        <v>0.14000000000000001</v>
      </c>
      <c r="AJ23" s="135">
        <f>IF(AI23=0,1,(IF(AI23&lt;=0.05,1,(IF(AI23&lt;=0.1,2,(IF(AI23&lt;0.2,3,4)))))))</f>
        <v>3</v>
      </c>
      <c r="AK23" s="90">
        <v>0.22</v>
      </c>
      <c r="AL23" s="135">
        <f>IF(AK23=0,1,(IF(AK23&lt;=0.05,1,(IF(AK23&lt;=0.1,2,(IF(AK23&lt;0.2,3,4)))))))</f>
        <v>4</v>
      </c>
      <c r="AM23" s="89" t="s">
        <v>123</v>
      </c>
      <c r="AN23" s="135">
        <f>(IF(AM23="very high",4,(IF(AM23="high",3,(IF(AM23="moderate",2,(IF(AM23="low",1))))))))</f>
        <v>1</v>
      </c>
      <c r="AO23" s="140">
        <f>ROUNDDOWN((AVERAGE(AF23,AH23,AJ23,AL23,AN23)),0)</f>
        <v>2</v>
      </c>
      <c r="AP23" s="143">
        <f>E23*K23</f>
        <v>1.32</v>
      </c>
      <c r="AQ23" s="81">
        <f>AD23/AO23</f>
        <v>1</v>
      </c>
      <c r="AR23" s="160">
        <f>IF(AQ23&lt;=0.5,0.25,(IF(AQ23&lt;=1,0.5,(IF(AQ23&lt;=2,0.75,(IF(AQ23&lt;=4,1,1)))))))</f>
        <v>0.5</v>
      </c>
      <c r="AS23" s="136">
        <f>ROUNDUP((AP23*AR23),0)</f>
        <v>1</v>
      </c>
      <c r="AT23" s="101">
        <f t="shared" si="57"/>
        <v>3</v>
      </c>
      <c r="AU23" s="163" t="str">
        <f>IF(AT23=0,"none",(IF(AT23&lt;5,"low",(IF(AT23&lt;=12,"moderate","high")))))</f>
        <v>low</v>
      </c>
    </row>
    <row r="24" spans="1:47" s="6" customFormat="1" ht="19.5" customHeight="1">
      <c r="A24" s="186"/>
      <c r="B24" s="188"/>
      <c r="C24" s="164" t="s">
        <v>31</v>
      </c>
      <c r="D24" s="44">
        <v>4</v>
      </c>
      <c r="E24" s="44">
        <v>0.66</v>
      </c>
      <c r="F24" s="3">
        <v>390</v>
      </c>
      <c r="G24" s="42">
        <v>96</v>
      </c>
      <c r="H24" s="13">
        <v>14</v>
      </c>
      <c r="I24" s="13">
        <v>52</v>
      </c>
      <c r="J24" s="30">
        <f t="shared" si="54"/>
        <v>0.13333333333333333</v>
      </c>
      <c r="K24" s="62">
        <f t="shared" si="129"/>
        <v>3</v>
      </c>
      <c r="L24" s="77">
        <v>0</v>
      </c>
      <c r="M24" s="30">
        <f>L24/$H24</f>
        <v>0</v>
      </c>
      <c r="N24" s="69">
        <f t="shared" ref="N24:N25" si="130">IF(M24=0,1,(IF(M24&lt;=0.05,1,(IF(M24&lt;=0.1,2,(IF(M24&lt;0.2,3,4)))))))</f>
        <v>1</v>
      </c>
      <c r="O24" s="78">
        <v>0</v>
      </c>
      <c r="P24" s="30">
        <f t="shared" ref="P24:P25" si="131">O24/$H24</f>
        <v>0</v>
      </c>
      <c r="Q24" s="69">
        <f t="shared" ref="Q24:Q25" si="132">IF(P24=0,1,(IF(P24&lt;=0.05,1,(IF(P24&lt;=0.1,2,(IF(P24&lt;0.2,3,4)))))))</f>
        <v>1</v>
      </c>
      <c r="R24" s="99">
        <v>10</v>
      </c>
      <c r="S24" s="79">
        <f t="shared" ref="S24:S25" si="133">R24/$I24</f>
        <v>0.19230769230769232</v>
      </c>
      <c r="T24" s="69">
        <f t="shared" ref="T24:T25" si="134">IF(S24=0,1,(IF(S24&lt;=0.05,1,(IF(S24&lt;=0.1,2,(IF(S24&lt;0.2,3,4)))))))</f>
        <v>3</v>
      </c>
      <c r="U24" s="99"/>
      <c r="V24" s="79">
        <f t="shared" ref="V24:V25" si="135">U24/$I24</f>
        <v>0</v>
      </c>
      <c r="W24" s="69">
        <f t="shared" ref="W24:W25" si="136">IF(V24=0,1,(IF(V24&lt;=0.05,1,(IF(V24&lt;=0.1,2,(IF(V24&lt;0.2,3,4)))))))</f>
        <v>1</v>
      </c>
      <c r="X24" s="78">
        <v>1</v>
      </c>
      <c r="Y24" s="30">
        <f t="shared" ref="Y24:Y25" si="137">X24/$H24</f>
        <v>7.1428571428571425E-2</v>
      </c>
      <c r="Z24" s="69">
        <f t="shared" ref="Z24:Z25" si="138">IF(Y24=0,1,(IF(Y24&lt;=0.05,1,(IF(Y24&lt;=0.1,2,(IF(Y24&lt;0.2,3,4)))))))</f>
        <v>2</v>
      </c>
      <c r="AA24" s="99">
        <v>0</v>
      </c>
      <c r="AB24" s="79">
        <f t="shared" si="56"/>
        <v>0</v>
      </c>
      <c r="AC24" s="69">
        <f t="shared" ref="AC24:AC25" si="139">IF(AB24=0,1,(IF(AB24&lt;=0.05,1,(IF(AB24&lt;=0.1,2,(IF(AB24&lt;0.2,3,4)))))))</f>
        <v>1</v>
      </c>
      <c r="AD24" s="134">
        <f t="shared" ref="AD24:AD25" si="140">ROUNDUP((AVERAGE(AC24,Z24,W24,T24,Q24,N24)),0)</f>
        <v>2</v>
      </c>
      <c r="AE24" s="79">
        <v>0.2</v>
      </c>
      <c r="AF24" s="135">
        <f t="shared" ref="AF24:AF25" si="141">IF(AE24=0,1,(IF(AE24&lt;=0.05,1,(IF(AE24&lt;=0.1,2,(IF(AE24&lt;0.2,3,4)))))))</f>
        <v>4</v>
      </c>
      <c r="AG24" s="90">
        <v>0.12</v>
      </c>
      <c r="AH24" s="135">
        <f t="shared" ref="AH24:AH25" si="142">IF(AG24=0,1,(IF(AG24&lt;=0.05,1,(IF(AG24&lt;=0.1,2,(IF(AG24&lt;0.2,3,4)))))))</f>
        <v>3</v>
      </c>
      <c r="AI24" s="90">
        <v>0.13</v>
      </c>
      <c r="AJ24" s="135">
        <f t="shared" ref="AJ24:AJ25" si="143">IF(AI24=0,1,(IF(AI24&lt;=0.05,1,(IF(AI24&lt;=0.1,2,(IF(AI24&lt;0.2,3,4)))))))</f>
        <v>3</v>
      </c>
      <c r="AK24" s="90">
        <v>0.15</v>
      </c>
      <c r="AL24" s="135">
        <f t="shared" ref="AL24:AL25" si="144">IF(AK24=0,1,(IF(AK24&lt;=0.05,1,(IF(AK24&lt;=0.1,2,(IF(AK24&lt;0.2,3,4)))))))</f>
        <v>3</v>
      </c>
      <c r="AM24" s="89" t="s">
        <v>126</v>
      </c>
      <c r="AN24" s="135">
        <f t="shared" ref="AN24:AN25" si="145">(IF(AM24="very high",4,(IF(AM24="high",3,(IF(AM24="moderate",2,(IF(AM24="low",1))))))))</f>
        <v>2</v>
      </c>
      <c r="AO24" s="140">
        <f t="shared" ref="AO24:AO25" si="146">ROUNDDOWN((AVERAGE(AF24,AH24,AJ24,AL24,AN24)),0)</f>
        <v>3</v>
      </c>
      <c r="AP24" s="143">
        <f t="shared" ref="AP24:AP25" si="147">E24*K24</f>
        <v>1.98</v>
      </c>
      <c r="AQ24" s="81">
        <f t="shared" ref="AQ24:AQ25" si="148">AD24/AO24</f>
        <v>0.66666666666666663</v>
      </c>
      <c r="AR24" s="160">
        <f t="shared" ref="AR24:AR25" si="149">IF(AQ24&lt;=0.5,0.25,(IF(AQ24&lt;=1,0.5,(IF(AQ24&lt;=2,0.75,(IF(AQ24&lt;=4,1,1)))))))</f>
        <v>0.5</v>
      </c>
      <c r="AS24" s="136">
        <f t="shared" ref="AS24:AS25" si="150">ROUNDUP((AP24*AR24),0)</f>
        <v>1</v>
      </c>
      <c r="AT24" s="101">
        <f t="shared" si="57"/>
        <v>4</v>
      </c>
      <c r="AU24" s="163" t="str">
        <f t="shared" ref="AU24:AU25" si="151">IF(AT24=0,"none",(IF(AT24&lt;5,"low",(IF(AT24&lt;=12,"moderate","high")))))</f>
        <v>low</v>
      </c>
    </row>
    <row r="25" spans="1:47" s="6" customFormat="1" ht="17.25" customHeight="1">
      <c r="A25" s="186"/>
      <c r="B25" s="189"/>
      <c r="C25" s="164" t="s">
        <v>32</v>
      </c>
      <c r="D25" s="44">
        <v>5</v>
      </c>
      <c r="E25" s="44">
        <v>1</v>
      </c>
      <c r="F25" s="3"/>
      <c r="G25" s="42"/>
      <c r="H25" s="13"/>
      <c r="I25" s="3"/>
      <c r="J25" s="30" t="e">
        <f t="shared" si="54"/>
        <v>#DIV/0!</v>
      </c>
      <c r="K25" s="62" t="e">
        <f>IF(J25=0,0,(IF(J25&lt;=0.05,1,(IF(J25&lt;=0.1,2,(IF(J25&lt;0.2,3,4)))))))</f>
        <v>#DIV/0!</v>
      </c>
      <c r="L25" s="77"/>
      <c r="M25" s="30" t="e">
        <f t="shared" ref="M25" si="152">L25/$H25</f>
        <v>#DIV/0!</v>
      </c>
      <c r="N25" s="69" t="e">
        <f t="shared" si="130"/>
        <v>#DIV/0!</v>
      </c>
      <c r="O25" s="78"/>
      <c r="P25" s="30" t="e">
        <f t="shared" si="131"/>
        <v>#DIV/0!</v>
      </c>
      <c r="Q25" s="69" t="e">
        <f t="shared" si="132"/>
        <v>#DIV/0!</v>
      </c>
      <c r="R25" s="99"/>
      <c r="S25" s="79" t="e">
        <f t="shared" si="133"/>
        <v>#DIV/0!</v>
      </c>
      <c r="T25" s="69" t="e">
        <f t="shared" si="134"/>
        <v>#DIV/0!</v>
      </c>
      <c r="U25" s="99"/>
      <c r="V25" s="79" t="e">
        <f t="shared" si="135"/>
        <v>#DIV/0!</v>
      </c>
      <c r="W25" s="69" t="e">
        <f t="shared" si="136"/>
        <v>#DIV/0!</v>
      </c>
      <c r="X25" s="78"/>
      <c r="Y25" s="30" t="e">
        <f t="shared" si="137"/>
        <v>#DIV/0!</v>
      </c>
      <c r="Z25" s="69" t="e">
        <f t="shared" si="138"/>
        <v>#DIV/0!</v>
      </c>
      <c r="AA25" s="99"/>
      <c r="AB25" s="79" t="e">
        <f t="shared" si="56"/>
        <v>#DIV/0!</v>
      </c>
      <c r="AC25" s="69" t="e">
        <f t="shared" si="139"/>
        <v>#DIV/0!</v>
      </c>
      <c r="AD25" s="134" t="e">
        <f t="shared" si="140"/>
        <v>#DIV/0!</v>
      </c>
      <c r="AE25" s="79">
        <v>1.7094017094017096E-2</v>
      </c>
      <c r="AF25" s="135">
        <f t="shared" si="141"/>
        <v>1</v>
      </c>
      <c r="AG25" s="90">
        <v>0.11</v>
      </c>
      <c r="AH25" s="135">
        <f t="shared" si="142"/>
        <v>3</v>
      </c>
      <c r="AI25" s="90">
        <v>0.125</v>
      </c>
      <c r="AJ25" s="135">
        <f t="shared" si="143"/>
        <v>3</v>
      </c>
      <c r="AK25" s="90">
        <v>0.23</v>
      </c>
      <c r="AL25" s="135">
        <f t="shared" si="144"/>
        <v>4</v>
      </c>
      <c r="AM25" s="89" t="s">
        <v>127</v>
      </c>
      <c r="AN25" s="135">
        <f t="shared" si="145"/>
        <v>3</v>
      </c>
      <c r="AO25" s="140">
        <f t="shared" si="146"/>
        <v>2</v>
      </c>
      <c r="AP25" s="143" t="e">
        <f t="shared" si="147"/>
        <v>#DIV/0!</v>
      </c>
      <c r="AQ25" s="81" t="e">
        <f t="shared" si="148"/>
        <v>#DIV/0!</v>
      </c>
      <c r="AR25" s="160" t="e">
        <f t="shared" si="149"/>
        <v>#DIV/0!</v>
      </c>
      <c r="AS25" s="136" t="e">
        <f t="shared" si="150"/>
        <v>#DIV/0!</v>
      </c>
      <c r="AT25" s="101" t="e">
        <f t="shared" si="57"/>
        <v>#DIV/0!</v>
      </c>
      <c r="AU25" s="163" t="e">
        <f t="shared" si="151"/>
        <v>#DIV/0!</v>
      </c>
    </row>
    <row r="26" spans="1:47" s="6" customFormat="1" ht="18" customHeight="1">
      <c r="A26" s="186">
        <v>7</v>
      </c>
      <c r="B26" s="187" t="s">
        <v>179</v>
      </c>
      <c r="C26" s="164" t="s">
        <v>29</v>
      </c>
      <c r="D26" s="44">
        <v>3</v>
      </c>
      <c r="E26" s="44">
        <v>0.33</v>
      </c>
      <c r="F26" s="3">
        <v>819</v>
      </c>
      <c r="G26" s="42">
        <v>211</v>
      </c>
      <c r="H26" s="13">
        <v>183</v>
      </c>
      <c r="I26" s="3">
        <v>717</v>
      </c>
      <c r="J26" s="30">
        <f t="shared" si="54"/>
        <v>0.87545787545787546</v>
      </c>
      <c r="K26" s="62">
        <f t="shared" ref="K26:K27" si="153">IF(J26=0,0,(IF(J26&lt;=0.05,1,(IF(J26&lt;=0.1,2,(IF(J26&lt;0.2,3,4)))))))</f>
        <v>4</v>
      </c>
      <c r="L26" s="77">
        <v>3</v>
      </c>
      <c r="M26" s="30">
        <f>L26/$H26</f>
        <v>1.6393442622950821E-2</v>
      </c>
      <c r="N26" s="69">
        <f>IF(M26=0,1,(IF(M26&lt;=0.05,1,(IF(M26&lt;=0.1,2,(IF(M26&lt;0.2,3,4)))))))</f>
        <v>1</v>
      </c>
      <c r="O26" s="78">
        <v>1</v>
      </c>
      <c r="P26" s="30">
        <f>O26/$H26</f>
        <v>5.4644808743169399E-3</v>
      </c>
      <c r="Q26" s="69">
        <f>IF(P26=0,1,(IF(P26&lt;=0.05,1,(IF(P26&lt;=0.1,2,(IF(P26&lt;0.2,3,4)))))))</f>
        <v>1</v>
      </c>
      <c r="R26" s="99">
        <v>117</v>
      </c>
      <c r="S26" s="79">
        <f>R26/$I26</f>
        <v>0.16317991631799164</v>
      </c>
      <c r="T26" s="69">
        <f>IF(S26=0,1,(IF(S26&lt;=0.05,1,(IF(S26&lt;=0.1,2,(IF(S26&lt;0.2,3,4)))))))</f>
        <v>3</v>
      </c>
      <c r="U26" s="99"/>
      <c r="V26" s="79">
        <f>U26/$I26</f>
        <v>0</v>
      </c>
      <c r="W26" s="69">
        <f>IF(V26=0,1,(IF(V26&lt;=0.05,1,(IF(V26&lt;=0.1,2,(IF(V26&lt;0.2,3,4)))))))</f>
        <v>1</v>
      </c>
      <c r="X26" s="78">
        <v>66</v>
      </c>
      <c r="Y26" s="30">
        <f>X26/$H26</f>
        <v>0.36065573770491804</v>
      </c>
      <c r="Z26" s="69">
        <f>IF(Y26=0,1,(IF(Y26&lt;=0.05,1,(IF(Y26&lt;=0.1,2,(IF(Y26&lt;0.2,3,4)))))))</f>
        <v>4</v>
      </c>
      <c r="AA26" s="99">
        <v>2</v>
      </c>
      <c r="AB26" s="79">
        <f t="shared" si="56"/>
        <v>2.7894002789400278E-3</v>
      </c>
      <c r="AC26" s="69">
        <f>IF(AB26=0,1,(IF(AB26&lt;=0.05,1,(IF(AB26&lt;=0.1,2,(IF(AB26&lt;0.2,3,4)))))))</f>
        <v>1</v>
      </c>
      <c r="AD26" s="134">
        <f>ROUNDUP((AVERAGE(AC26,Z26,W26,T26,Q26,N26)),0)</f>
        <v>2</v>
      </c>
      <c r="AE26" s="79">
        <v>0.125</v>
      </c>
      <c r="AF26" s="135">
        <f>IF(AE26=0,1,(IF(AE26&lt;=0.05,1,(IF(AE26&lt;=0.1,2,(IF(AE26&lt;0.2,3,4)))))))</f>
        <v>3</v>
      </c>
      <c r="AG26" s="90">
        <v>0.15</v>
      </c>
      <c r="AH26" s="135">
        <f>IF(AG26=0,1,(IF(AG26&lt;=0.05,1,(IF(AG26&lt;=0.1,2,(IF(AG26&lt;0.2,3,4)))))))</f>
        <v>3</v>
      </c>
      <c r="AI26" s="90">
        <v>0.14000000000000001</v>
      </c>
      <c r="AJ26" s="135">
        <f>IF(AI26=0,1,(IF(AI26&lt;=0.05,1,(IF(AI26&lt;=0.1,2,(IF(AI26&lt;0.2,3,4)))))))</f>
        <v>3</v>
      </c>
      <c r="AK26" s="90">
        <v>0.22</v>
      </c>
      <c r="AL26" s="135">
        <f>IF(AK26=0,1,(IF(AK26&lt;=0.05,1,(IF(AK26&lt;=0.1,2,(IF(AK26&lt;0.2,3,4)))))))</f>
        <v>4</v>
      </c>
      <c r="AM26" s="89" t="s">
        <v>123</v>
      </c>
      <c r="AN26" s="135">
        <f>(IF(AM26="very high",4,(IF(AM26="high",3,(IF(AM26="moderate",2,(IF(AM26="low",1))))))))</f>
        <v>1</v>
      </c>
      <c r="AO26" s="140">
        <f>ROUNDDOWN((AVERAGE(AF26,AH26,AJ26,AL26,AN26)),0)</f>
        <v>2</v>
      </c>
      <c r="AP26" s="143">
        <f>E26*K26</f>
        <v>1.32</v>
      </c>
      <c r="AQ26" s="81">
        <f>AD26/AO26</f>
        <v>1</v>
      </c>
      <c r="AR26" s="160">
        <f>IF(AQ26&lt;=0.5,0.25,(IF(AQ26&lt;=1,0.5,(IF(AQ26&lt;=2,0.75,(IF(AQ26&lt;=4,1,1)))))))</f>
        <v>0.5</v>
      </c>
      <c r="AS26" s="136">
        <f>ROUNDUP((AP26*AR26),0)</f>
        <v>1</v>
      </c>
      <c r="AT26" s="101">
        <f t="shared" si="57"/>
        <v>3</v>
      </c>
      <c r="AU26" s="163" t="str">
        <f>IF(AT26=0,"none",(IF(AT26&lt;5,"low",(IF(AT26&lt;=12,"moderate","high")))))</f>
        <v>low</v>
      </c>
    </row>
    <row r="27" spans="1:47" s="6" customFormat="1" ht="19.5" customHeight="1">
      <c r="A27" s="186"/>
      <c r="B27" s="188"/>
      <c r="C27" s="164" t="s">
        <v>31</v>
      </c>
      <c r="D27" s="44">
        <v>4</v>
      </c>
      <c r="E27" s="44">
        <v>0.66</v>
      </c>
      <c r="F27" s="3"/>
      <c r="G27" s="42"/>
      <c r="H27" s="13"/>
      <c r="I27" s="3"/>
      <c r="J27" s="30" t="e">
        <f t="shared" si="54"/>
        <v>#DIV/0!</v>
      </c>
      <c r="K27" s="62" t="e">
        <f t="shared" si="153"/>
        <v>#DIV/0!</v>
      </c>
      <c r="L27" s="77"/>
      <c r="M27" s="30" t="e">
        <f>L27/$H27</f>
        <v>#DIV/0!</v>
      </c>
      <c r="N27" s="69" t="e">
        <f t="shared" ref="N27:N28" si="154">IF(M27=0,1,(IF(M27&lt;=0.05,1,(IF(M27&lt;=0.1,2,(IF(M27&lt;0.2,3,4)))))))</f>
        <v>#DIV/0!</v>
      </c>
      <c r="O27" s="78"/>
      <c r="P27" s="30" t="e">
        <f t="shared" ref="P27:P28" si="155">O27/$H27</f>
        <v>#DIV/0!</v>
      </c>
      <c r="Q27" s="69" t="e">
        <f t="shared" ref="Q27:Q28" si="156">IF(P27=0,1,(IF(P27&lt;=0.05,1,(IF(P27&lt;=0.1,2,(IF(P27&lt;0.2,3,4)))))))</f>
        <v>#DIV/0!</v>
      </c>
      <c r="R27" s="99"/>
      <c r="S27" s="79" t="e">
        <f t="shared" ref="S27:S28" si="157">R27/$I27</f>
        <v>#DIV/0!</v>
      </c>
      <c r="T27" s="69" t="e">
        <f t="shared" ref="T27:T28" si="158">IF(S27=0,1,(IF(S27&lt;=0.05,1,(IF(S27&lt;=0.1,2,(IF(S27&lt;0.2,3,4)))))))</f>
        <v>#DIV/0!</v>
      </c>
      <c r="U27" s="99"/>
      <c r="V27" s="79" t="e">
        <f t="shared" ref="V27:V28" si="159">U27/$I27</f>
        <v>#DIV/0!</v>
      </c>
      <c r="W27" s="69" t="e">
        <f t="shared" ref="W27:W28" si="160">IF(V27=0,1,(IF(V27&lt;=0.05,1,(IF(V27&lt;=0.1,2,(IF(V27&lt;0.2,3,4)))))))</f>
        <v>#DIV/0!</v>
      </c>
      <c r="X27" s="78"/>
      <c r="Y27" s="30" t="e">
        <f t="shared" ref="Y27:Y28" si="161">X27/$H27</f>
        <v>#DIV/0!</v>
      </c>
      <c r="Z27" s="69" t="e">
        <f t="shared" ref="Z27:Z28" si="162">IF(Y27=0,1,(IF(Y27&lt;=0.05,1,(IF(Y27&lt;=0.1,2,(IF(Y27&lt;0.2,3,4)))))))</f>
        <v>#DIV/0!</v>
      </c>
      <c r="AA27" s="99"/>
      <c r="AB27" s="79" t="e">
        <f t="shared" si="56"/>
        <v>#DIV/0!</v>
      </c>
      <c r="AC27" s="69" t="e">
        <f t="shared" ref="AC27:AC28" si="163">IF(AB27=0,1,(IF(AB27&lt;=0.05,1,(IF(AB27&lt;=0.1,2,(IF(AB27&lt;0.2,3,4)))))))</f>
        <v>#DIV/0!</v>
      </c>
      <c r="AD27" s="134" t="e">
        <f t="shared" ref="AD27:AD28" si="164">ROUNDUP((AVERAGE(AC27,Z27,W27,T27,Q27,N27)),0)</f>
        <v>#DIV/0!</v>
      </c>
      <c r="AE27" s="79">
        <v>0.2</v>
      </c>
      <c r="AF27" s="135">
        <f t="shared" ref="AF27:AF28" si="165">IF(AE27=0,1,(IF(AE27&lt;=0.05,1,(IF(AE27&lt;=0.1,2,(IF(AE27&lt;0.2,3,4)))))))</f>
        <v>4</v>
      </c>
      <c r="AG27" s="90">
        <v>0.12</v>
      </c>
      <c r="AH27" s="135">
        <f t="shared" ref="AH27:AH28" si="166">IF(AG27=0,1,(IF(AG27&lt;=0.05,1,(IF(AG27&lt;=0.1,2,(IF(AG27&lt;0.2,3,4)))))))</f>
        <v>3</v>
      </c>
      <c r="AI27" s="90">
        <v>0.13</v>
      </c>
      <c r="AJ27" s="135">
        <f t="shared" ref="AJ27:AJ28" si="167">IF(AI27=0,1,(IF(AI27&lt;=0.05,1,(IF(AI27&lt;=0.1,2,(IF(AI27&lt;0.2,3,4)))))))</f>
        <v>3</v>
      </c>
      <c r="AK27" s="90">
        <v>0.15</v>
      </c>
      <c r="AL27" s="135">
        <f t="shared" ref="AL27:AL28" si="168">IF(AK27=0,1,(IF(AK27&lt;=0.05,1,(IF(AK27&lt;=0.1,2,(IF(AK27&lt;0.2,3,4)))))))</f>
        <v>3</v>
      </c>
      <c r="AM27" s="89" t="s">
        <v>126</v>
      </c>
      <c r="AN27" s="135">
        <f t="shared" ref="AN27:AN28" si="169">(IF(AM27="very high",4,(IF(AM27="high",3,(IF(AM27="moderate",2,(IF(AM27="low",1))))))))</f>
        <v>2</v>
      </c>
      <c r="AO27" s="140">
        <f t="shared" ref="AO27:AO28" si="170">ROUNDDOWN((AVERAGE(AF27,AH27,AJ27,AL27,AN27)),0)</f>
        <v>3</v>
      </c>
      <c r="AP27" s="143" t="e">
        <f t="shared" ref="AP27:AP28" si="171">E27*K27</f>
        <v>#DIV/0!</v>
      </c>
      <c r="AQ27" s="81" t="e">
        <f t="shared" ref="AQ27:AQ28" si="172">AD27/AO27</f>
        <v>#DIV/0!</v>
      </c>
      <c r="AR27" s="160" t="e">
        <f t="shared" ref="AR27:AR28" si="173">IF(AQ27&lt;=0.5,0.25,(IF(AQ27&lt;=1,0.5,(IF(AQ27&lt;=2,0.75,(IF(AQ27&lt;=4,1,1)))))))</f>
        <v>#DIV/0!</v>
      </c>
      <c r="AS27" s="136" t="e">
        <f t="shared" ref="AS27:AS28" si="174">ROUNDUP((AP27*AR27),0)</f>
        <v>#DIV/0!</v>
      </c>
      <c r="AT27" s="101" t="e">
        <f t="shared" si="57"/>
        <v>#DIV/0!</v>
      </c>
      <c r="AU27" s="163" t="e">
        <f t="shared" ref="AU27:AU28" si="175">IF(AT27=0,"none",(IF(AT27&lt;5,"low",(IF(AT27&lt;=12,"moderate","high")))))</f>
        <v>#DIV/0!</v>
      </c>
    </row>
    <row r="28" spans="1:47" s="6" customFormat="1" ht="17.25" customHeight="1">
      <c r="A28" s="186"/>
      <c r="B28" s="189"/>
      <c r="C28" s="164" t="s">
        <v>32</v>
      </c>
      <c r="D28" s="44">
        <v>5</v>
      </c>
      <c r="E28" s="44">
        <v>1</v>
      </c>
      <c r="F28" s="3"/>
      <c r="G28" s="42"/>
      <c r="H28" s="13"/>
      <c r="I28" s="3"/>
      <c r="J28" s="30" t="e">
        <f t="shared" si="54"/>
        <v>#DIV/0!</v>
      </c>
      <c r="K28" s="62" t="e">
        <f>IF(J28=0,0,(IF(J28&lt;=0.05,1,(IF(J28&lt;=0.1,2,(IF(J28&lt;0.2,3,4)))))))</f>
        <v>#DIV/0!</v>
      </c>
      <c r="L28" s="77"/>
      <c r="M28" s="30" t="e">
        <f t="shared" ref="M28" si="176">L28/$H28</f>
        <v>#DIV/0!</v>
      </c>
      <c r="N28" s="69" t="e">
        <f t="shared" si="154"/>
        <v>#DIV/0!</v>
      </c>
      <c r="O28" s="78"/>
      <c r="P28" s="30" t="e">
        <f t="shared" si="155"/>
        <v>#DIV/0!</v>
      </c>
      <c r="Q28" s="69" t="e">
        <f t="shared" si="156"/>
        <v>#DIV/0!</v>
      </c>
      <c r="R28" s="99"/>
      <c r="S28" s="79" t="e">
        <f t="shared" si="157"/>
        <v>#DIV/0!</v>
      </c>
      <c r="T28" s="69" t="e">
        <f t="shared" si="158"/>
        <v>#DIV/0!</v>
      </c>
      <c r="U28" s="99"/>
      <c r="V28" s="79" t="e">
        <f t="shared" si="159"/>
        <v>#DIV/0!</v>
      </c>
      <c r="W28" s="69" t="e">
        <f t="shared" si="160"/>
        <v>#DIV/0!</v>
      </c>
      <c r="X28" s="78"/>
      <c r="Y28" s="30" t="e">
        <f t="shared" si="161"/>
        <v>#DIV/0!</v>
      </c>
      <c r="Z28" s="69" t="e">
        <f t="shared" si="162"/>
        <v>#DIV/0!</v>
      </c>
      <c r="AA28" s="99"/>
      <c r="AB28" s="79" t="e">
        <f t="shared" si="56"/>
        <v>#DIV/0!</v>
      </c>
      <c r="AC28" s="69" t="e">
        <f t="shared" si="163"/>
        <v>#DIV/0!</v>
      </c>
      <c r="AD28" s="134" t="e">
        <f t="shared" si="164"/>
        <v>#DIV/0!</v>
      </c>
      <c r="AE28" s="79">
        <v>1.7094017094017096E-2</v>
      </c>
      <c r="AF28" s="135">
        <f t="shared" si="165"/>
        <v>1</v>
      </c>
      <c r="AG28" s="90">
        <v>0.11</v>
      </c>
      <c r="AH28" s="135">
        <f t="shared" si="166"/>
        <v>3</v>
      </c>
      <c r="AI28" s="90">
        <v>0.125</v>
      </c>
      <c r="AJ28" s="135">
        <f t="shared" si="167"/>
        <v>3</v>
      </c>
      <c r="AK28" s="90">
        <v>0.23</v>
      </c>
      <c r="AL28" s="135">
        <f t="shared" si="168"/>
        <v>4</v>
      </c>
      <c r="AM28" s="89" t="s">
        <v>127</v>
      </c>
      <c r="AN28" s="135">
        <f t="shared" si="169"/>
        <v>3</v>
      </c>
      <c r="AO28" s="140">
        <f t="shared" si="170"/>
        <v>2</v>
      </c>
      <c r="AP28" s="143" t="e">
        <f t="shared" si="171"/>
        <v>#DIV/0!</v>
      </c>
      <c r="AQ28" s="81" t="e">
        <f t="shared" si="172"/>
        <v>#DIV/0!</v>
      </c>
      <c r="AR28" s="160" t="e">
        <f t="shared" si="173"/>
        <v>#DIV/0!</v>
      </c>
      <c r="AS28" s="136" t="e">
        <f t="shared" si="174"/>
        <v>#DIV/0!</v>
      </c>
      <c r="AT28" s="101" t="e">
        <f t="shared" si="57"/>
        <v>#DIV/0!</v>
      </c>
      <c r="AU28" s="163" t="e">
        <f t="shared" si="175"/>
        <v>#DIV/0!</v>
      </c>
    </row>
    <row r="29" spans="1:47" s="6" customFormat="1" ht="18" customHeight="1">
      <c r="A29" s="186">
        <v>8</v>
      </c>
      <c r="B29" s="187" t="s">
        <v>187</v>
      </c>
      <c r="C29" s="164" t="s">
        <v>29</v>
      </c>
      <c r="D29" s="44">
        <v>3</v>
      </c>
      <c r="E29" s="44">
        <v>0.33</v>
      </c>
      <c r="F29" s="3">
        <v>719</v>
      </c>
      <c r="G29" s="42">
        <v>181</v>
      </c>
      <c r="H29" s="13">
        <v>181</v>
      </c>
      <c r="I29" s="3">
        <v>719</v>
      </c>
      <c r="J29" s="30">
        <f t="shared" si="54"/>
        <v>1</v>
      </c>
      <c r="K29" s="62">
        <f t="shared" ref="K29:K30" si="177">IF(J29=0,0,(IF(J29&lt;=0.05,1,(IF(J29&lt;=0.1,2,(IF(J29&lt;0.2,3,4)))))))</f>
        <v>4</v>
      </c>
      <c r="L29" s="77">
        <v>8</v>
      </c>
      <c r="M29" s="30">
        <f>L29/$H29</f>
        <v>4.4198895027624308E-2</v>
      </c>
      <c r="N29" s="69">
        <f>IF(M29=0,1,(IF(M29&lt;=0.05,1,(IF(M29&lt;=0.1,2,(IF(M29&lt;0.2,3,4)))))))</f>
        <v>1</v>
      </c>
      <c r="O29" s="78">
        <v>0</v>
      </c>
      <c r="P29" s="30">
        <f>O29/$H29</f>
        <v>0</v>
      </c>
      <c r="Q29" s="69">
        <f>IF(P29=0,1,(IF(P29&lt;=0.05,1,(IF(P29&lt;=0.1,2,(IF(P29&lt;0.2,3,4)))))))</f>
        <v>1</v>
      </c>
      <c r="R29" s="99">
        <v>99</v>
      </c>
      <c r="S29" s="79">
        <f>R29/$I29</f>
        <v>0.13769123783031989</v>
      </c>
      <c r="T29" s="69">
        <f>IF(S29=0,1,(IF(S29&lt;=0.05,1,(IF(S29&lt;=0.1,2,(IF(S29&lt;0.2,3,4)))))))</f>
        <v>3</v>
      </c>
      <c r="U29" s="99"/>
      <c r="V29" s="79">
        <f>U29/$I29</f>
        <v>0</v>
      </c>
      <c r="W29" s="69">
        <f>IF(V29=0,1,(IF(V29&lt;=0.05,1,(IF(V29&lt;=0.1,2,(IF(V29&lt;0.2,3,4)))))))</f>
        <v>1</v>
      </c>
      <c r="X29" s="78">
        <v>75</v>
      </c>
      <c r="Y29" s="30">
        <f>X29/$H29</f>
        <v>0.4143646408839779</v>
      </c>
      <c r="Z29" s="69">
        <f>IF(Y29=0,1,(IF(Y29&lt;=0.05,1,(IF(Y29&lt;=0.1,2,(IF(Y29&lt;0.2,3,4)))))))</f>
        <v>4</v>
      </c>
      <c r="AA29" s="99">
        <v>0</v>
      </c>
      <c r="AB29" s="79">
        <f t="shared" si="56"/>
        <v>0</v>
      </c>
      <c r="AC29" s="69">
        <f>IF(AB29=0,1,(IF(AB29&lt;=0.05,1,(IF(AB29&lt;=0.1,2,(IF(AB29&lt;0.2,3,4)))))))</f>
        <v>1</v>
      </c>
      <c r="AD29" s="134">
        <f>ROUNDUP((AVERAGE(AC29,Z29,W29,T29,Q29,N29)),0)</f>
        <v>2</v>
      </c>
      <c r="AE29" s="79">
        <v>0.125</v>
      </c>
      <c r="AF29" s="135">
        <f>IF(AE29=0,1,(IF(AE29&lt;=0.05,1,(IF(AE29&lt;=0.1,2,(IF(AE29&lt;0.2,3,4)))))))</f>
        <v>3</v>
      </c>
      <c r="AG29" s="90">
        <v>0.15</v>
      </c>
      <c r="AH29" s="135">
        <f>IF(AG29=0,1,(IF(AG29&lt;=0.05,1,(IF(AG29&lt;=0.1,2,(IF(AG29&lt;0.2,3,4)))))))</f>
        <v>3</v>
      </c>
      <c r="AI29" s="90">
        <v>0.14000000000000001</v>
      </c>
      <c r="AJ29" s="135">
        <f>IF(AI29=0,1,(IF(AI29&lt;=0.05,1,(IF(AI29&lt;=0.1,2,(IF(AI29&lt;0.2,3,4)))))))</f>
        <v>3</v>
      </c>
      <c r="AK29" s="90">
        <v>0.22</v>
      </c>
      <c r="AL29" s="135">
        <f>IF(AK29=0,1,(IF(AK29&lt;=0.05,1,(IF(AK29&lt;=0.1,2,(IF(AK29&lt;0.2,3,4)))))))</f>
        <v>4</v>
      </c>
      <c r="AM29" s="89" t="s">
        <v>123</v>
      </c>
      <c r="AN29" s="135">
        <f>(IF(AM29="very high",4,(IF(AM29="high",3,(IF(AM29="moderate",2,(IF(AM29="low",1))))))))</f>
        <v>1</v>
      </c>
      <c r="AO29" s="140">
        <f>ROUNDDOWN((AVERAGE(AF29,AH29,AJ29,AL29,AN29)),0)</f>
        <v>2</v>
      </c>
      <c r="AP29" s="143">
        <f>E29*K29</f>
        <v>1.32</v>
      </c>
      <c r="AQ29" s="81">
        <f>AD29/AO29</f>
        <v>1</v>
      </c>
      <c r="AR29" s="160">
        <f>IF(AQ29&lt;=0.5,0.25,(IF(AQ29&lt;=1,0.5,(IF(AQ29&lt;=2,0.75,(IF(AQ29&lt;=4,1,1)))))))</f>
        <v>0.5</v>
      </c>
      <c r="AS29" s="136">
        <f>ROUNDUP((AP29*AR29),0)</f>
        <v>1</v>
      </c>
      <c r="AT29" s="101">
        <f t="shared" si="57"/>
        <v>3</v>
      </c>
      <c r="AU29" s="163" t="str">
        <f>IF(AT29=0,"none",(IF(AT29&lt;5,"low",(IF(AT29&lt;=12,"moderate","high")))))</f>
        <v>low</v>
      </c>
    </row>
    <row r="30" spans="1:47" s="6" customFormat="1" ht="19.5" customHeight="1">
      <c r="A30" s="186"/>
      <c r="B30" s="188"/>
      <c r="C30" s="164" t="s">
        <v>31</v>
      </c>
      <c r="D30" s="44">
        <v>4</v>
      </c>
      <c r="E30" s="44">
        <v>0.66</v>
      </c>
      <c r="F30" s="3"/>
      <c r="G30" s="42"/>
      <c r="H30" s="13"/>
      <c r="I30" s="3"/>
      <c r="J30" s="30" t="e">
        <f t="shared" si="54"/>
        <v>#DIV/0!</v>
      </c>
      <c r="K30" s="62" t="e">
        <f t="shared" si="177"/>
        <v>#DIV/0!</v>
      </c>
      <c r="L30" s="77"/>
      <c r="M30" s="30" t="e">
        <f>L30/$H30</f>
        <v>#DIV/0!</v>
      </c>
      <c r="N30" s="69" t="e">
        <f t="shared" ref="N30:N31" si="178">IF(M30=0,1,(IF(M30&lt;=0.05,1,(IF(M30&lt;=0.1,2,(IF(M30&lt;0.2,3,4)))))))</f>
        <v>#DIV/0!</v>
      </c>
      <c r="O30" s="78"/>
      <c r="P30" s="30" t="e">
        <f t="shared" ref="P30:P31" si="179">O30/$H30</f>
        <v>#DIV/0!</v>
      </c>
      <c r="Q30" s="69" t="e">
        <f t="shared" ref="Q30:Q31" si="180">IF(P30=0,1,(IF(P30&lt;=0.05,1,(IF(P30&lt;=0.1,2,(IF(P30&lt;0.2,3,4)))))))</f>
        <v>#DIV/0!</v>
      </c>
      <c r="R30" s="99"/>
      <c r="S30" s="79" t="e">
        <f t="shared" ref="S30:S31" si="181">R30/$I30</f>
        <v>#DIV/0!</v>
      </c>
      <c r="T30" s="69" t="e">
        <f t="shared" ref="T30:T31" si="182">IF(S30=0,1,(IF(S30&lt;=0.05,1,(IF(S30&lt;=0.1,2,(IF(S30&lt;0.2,3,4)))))))</f>
        <v>#DIV/0!</v>
      </c>
      <c r="U30" s="99"/>
      <c r="V30" s="79" t="e">
        <f t="shared" ref="V30:V31" si="183">U30/$I30</f>
        <v>#DIV/0!</v>
      </c>
      <c r="W30" s="69" t="e">
        <f t="shared" ref="W30:W31" si="184">IF(V30=0,1,(IF(V30&lt;=0.05,1,(IF(V30&lt;=0.1,2,(IF(V30&lt;0.2,3,4)))))))</f>
        <v>#DIV/0!</v>
      </c>
      <c r="X30" s="78"/>
      <c r="Y30" s="30" t="e">
        <f t="shared" ref="Y30:Y31" si="185">X30/$H30</f>
        <v>#DIV/0!</v>
      </c>
      <c r="Z30" s="69" t="e">
        <f t="shared" ref="Z30:Z31" si="186">IF(Y30=0,1,(IF(Y30&lt;=0.05,1,(IF(Y30&lt;=0.1,2,(IF(Y30&lt;0.2,3,4)))))))</f>
        <v>#DIV/0!</v>
      </c>
      <c r="AA30" s="99"/>
      <c r="AB30" s="79" t="e">
        <f t="shared" si="56"/>
        <v>#DIV/0!</v>
      </c>
      <c r="AC30" s="69" t="e">
        <f t="shared" ref="AC30:AC31" si="187">IF(AB30=0,1,(IF(AB30&lt;=0.05,1,(IF(AB30&lt;=0.1,2,(IF(AB30&lt;0.2,3,4)))))))</f>
        <v>#DIV/0!</v>
      </c>
      <c r="AD30" s="134" t="e">
        <f t="shared" ref="AD30:AD31" si="188">ROUNDUP((AVERAGE(AC30,Z30,W30,T30,Q30,N30)),0)</f>
        <v>#DIV/0!</v>
      </c>
      <c r="AE30" s="79">
        <v>0.2</v>
      </c>
      <c r="AF30" s="135">
        <f t="shared" ref="AF30:AF31" si="189">IF(AE30=0,1,(IF(AE30&lt;=0.05,1,(IF(AE30&lt;=0.1,2,(IF(AE30&lt;0.2,3,4)))))))</f>
        <v>4</v>
      </c>
      <c r="AG30" s="90">
        <v>0.12</v>
      </c>
      <c r="AH30" s="135">
        <f t="shared" ref="AH30:AH31" si="190">IF(AG30=0,1,(IF(AG30&lt;=0.05,1,(IF(AG30&lt;=0.1,2,(IF(AG30&lt;0.2,3,4)))))))</f>
        <v>3</v>
      </c>
      <c r="AI30" s="90">
        <v>0.13</v>
      </c>
      <c r="AJ30" s="135">
        <f t="shared" ref="AJ30:AJ31" si="191">IF(AI30=0,1,(IF(AI30&lt;=0.05,1,(IF(AI30&lt;=0.1,2,(IF(AI30&lt;0.2,3,4)))))))</f>
        <v>3</v>
      </c>
      <c r="AK30" s="90">
        <v>0.15</v>
      </c>
      <c r="AL30" s="135">
        <f t="shared" ref="AL30:AL31" si="192">IF(AK30=0,1,(IF(AK30&lt;=0.05,1,(IF(AK30&lt;=0.1,2,(IF(AK30&lt;0.2,3,4)))))))</f>
        <v>3</v>
      </c>
      <c r="AM30" s="89" t="s">
        <v>126</v>
      </c>
      <c r="AN30" s="135">
        <f t="shared" ref="AN30:AN31" si="193">(IF(AM30="very high",4,(IF(AM30="high",3,(IF(AM30="moderate",2,(IF(AM30="low",1))))))))</f>
        <v>2</v>
      </c>
      <c r="AO30" s="140">
        <f t="shared" ref="AO30:AO31" si="194">ROUNDDOWN((AVERAGE(AF30,AH30,AJ30,AL30,AN30)),0)</f>
        <v>3</v>
      </c>
      <c r="AP30" s="143" t="e">
        <f t="shared" ref="AP30:AP31" si="195">E30*K30</f>
        <v>#DIV/0!</v>
      </c>
      <c r="AQ30" s="81" t="e">
        <f t="shared" ref="AQ30:AQ31" si="196">AD30/AO30</f>
        <v>#DIV/0!</v>
      </c>
      <c r="AR30" s="160" t="e">
        <f t="shared" ref="AR30:AR31" si="197">IF(AQ30&lt;=0.5,0.25,(IF(AQ30&lt;=1,0.5,(IF(AQ30&lt;=2,0.75,(IF(AQ30&lt;=4,1,1)))))))</f>
        <v>#DIV/0!</v>
      </c>
      <c r="AS30" s="136" t="e">
        <f t="shared" ref="AS30:AS31" si="198">ROUNDUP((AP30*AR30),0)</f>
        <v>#DIV/0!</v>
      </c>
      <c r="AT30" s="101" t="e">
        <f t="shared" si="57"/>
        <v>#DIV/0!</v>
      </c>
      <c r="AU30" s="163" t="e">
        <f t="shared" ref="AU30:AU31" si="199">IF(AT30=0,"none",(IF(AT30&lt;5,"low",(IF(AT30&lt;=12,"moderate","high")))))</f>
        <v>#DIV/0!</v>
      </c>
    </row>
    <row r="31" spans="1:47" s="6" customFormat="1" ht="17.25" customHeight="1">
      <c r="A31" s="186"/>
      <c r="B31" s="189"/>
      <c r="C31" s="164" t="s">
        <v>32</v>
      </c>
      <c r="D31" s="44">
        <v>5</v>
      </c>
      <c r="E31" s="44">
        <v>1</v>
      </c>
      <c r="F31" s="3"/>
      <c r="G31" s="42"/>
      <c r="H31" s="13"/>
      <c r="I31" s="3"/>
      <c r="J31" s="30" t="e">
        <f t="shared" si="54"/>
        <v>#DIV/0!</v>
      </c>
      <c r="K31" s="62" t="e">
        <f>IF(J31=0,0,(IF(J31&lt;=0.05,1,(IF(J31&lt;=0.1,2,(IF(J31&lt;0.2,3,4)))))))</f>
        <v>#DIV/0!</v>
      </c>
      <c r="L31" s="77"/>
      <c r="M31" s="30" t="e">
        <f t="shared" ref="M31" si="200">L31/$H31</f>
        <v>#DIV/0!</v>
      </c>
      <c r="N31" s="69" t="e">
        <f t="shared" si="178"/>
        <v>#DIV/0!</v>
      </c>
      <c r="O31" s="78"/>
      <c r="P31" s="30" t="e">
        <f t="shared" si="179"/>
        <v>#DIV/0!</v>
      </c>
      <c r="Q31" s="69" t="e">
        <f t="shared" si="180"/>
        <v>#DIV/0!</v>
      </c>
      <c r="R31" s="99"/>
      <c r="S31" s="79" t="e">
        <f t="shared" si="181"/>
        <v>#DIV/0!</v>
      </c>
      <c r="T31" s="69" t="e">
        <f t="shared" si="182"/>
        <v>#DIV/0!</v>
      </c>
      <c r="U31" s="99"/>
      <c r="V31" s="79" t="e">
        <f t="shared" si="183"/>
        <v>#DIV/0!</v>
      </c>
      <c r="W31" s="69" t="e">
        <f t="shared" si="184"/>
        <v>#DIV/0!</v>
      </c>
      <c r="X31" s="78"/>
      <c r="Y31" s="30" t="e">
        <f t="shared" si="185"/>
        <v>#DIV/0!</v>
      </c>
      <c r="Z31" s="69" t="e">
        <f t="shared" si="186"/>
        <v>#DIV/0!</v>
      </c>
      <c r="AA31" s="99"/>
      <c r="AB31" s="79" t="e">
        <f t="shared" si="56"/>
        <v>#DIV/0!</v>
      </c>
      <c r="AC31" s="69" t="e">
        <f t="shared" si="187"/>
        <v>#DIV/0!</v>
      </c>
      <c r="AD31" s="134" t="e">
        <f t="shared" si="188"/>
        <v>#DIV/0!</v>
      </c>
      <c r="AE31" s="79">
        <v>1.7094017094017096E-2</v>
      </c>
      <c r="AF31" s="135">
        <f t="shared" si="189"/>
        <v>1</v>
      </c>
      <c r="AG31" s="90">
        <v>0.11</v>
      </c>
      <c r="AH31" s="135">
        <f t="shared" si="190"/>
        <v>3</v>
      </c>
      <c r="AI31" s="90">
        <v>0.125</v>
      </c>
      <c r="AJ31" s="135">
        <f t="shared" si="191"/>
        <v>3</v>
      </c>
      <c r="AK31" s="90">
        <v>0.23</v>
      </c>
      <c r="AL31" s="135">
        <f t="shared" si="192"/>
        <v>4</v>
      </c>
      <c r="AM31" s="89" t="s">
        <v>127</v>
      </c>
      <c r="AN31" s="135">
        <f t="shared" si="193"/>
        <v>3</v>
      </c>
      <c r="AO31" s="140">
        <f t="shared" si="194"/>
        <v>2</v>
      </c>
      <c r="AP31" s="143" t="e">
        <f t="shared" si="195"/>
        <v>#DIV/0!</v>
      </c>
      <c r="AQ31" s="81" t="e">
        <f t="shared" si="196"/>
        <v>#DIV/0!</v>
      </c>
      <c r="AR31" s="160" t="e">
        <f t="shared" si="197"/>
        <v>#DIV/0!</v>
      </c>
      <c r="AS31" s="136" t="e">
        <f t="shared" si="198"/>
        <v>#DIV/0!</v>
      </c>
      <c r="AT31" s="101" t="e">
        <f t="shared" si="57"/>
        <v>#DIV/0!</v>
      </c>
      <c r="AU31" s="163" t="e">
        <f t="shared" si="199"/>
        <v>#DIV/0!</v>
      </c>
    </row>
    <row r="32" spans="1:47" s="6" customFormat="1" ht="18" customHeight="1">
      <c r="A32" s="186">
        <v>9</v>
      </c>
      <c r="B32" s="187" t="s">
        <v>181</v>
      </c>
      <c r="C32" s="164" t="s">
        <v>29</v>
      </c>
      <c r="D32" s="44">
        <v>3</v>
      </c>
      <c r="E32" s="44">
        <v>0.33</v>
      </c>
      <c r="F32" s="3">
        <v>458</v>
      </c>
      <c r="G32" s="42">
        <v>104</v>
      </c>
      <c r="H32" s="13">
        <v>50</v>
      </c>
      <c r="I32" s="3">
        <v>229</v>
      </c>
      <c r="J32" s="30">
        <f t="shared" si="54"/>
        <v>0.5</v>
      </c>
      <c r="K32" s="62">
        <f t="shared" ref="K32:K33" si="201">IF(J32=0,0,(IF(J32&lt;=0.05,1,(IF(J32&lt;=0.1,2,(IF(J32&lt;0.2,3,4)))))))</f>
        <v>4</v>
      </c>
      <c r="L32" s="77">
        <v>1</v>
      </c>
      <c r="M32" s="30">
        <f>L32/$H32</f>
        <v>0.02</v>
      </c>
      <c r="N32" s="69">
        <f>IF(M32=0,1,(IF(M32&lt;=0.05,1,(IF(M32&lt;=0.1,2,(IF(M32&lt;0.2,3,4)))))))</f>
        <v>1</v>
      </c>
      <c r="O32" s="78">
        <v>0</v>
      </c>
      <c r="P32" s="30">
        <f>O32/$H32</f>
        <v>0</v>
      </c>
      <c r="Q32" s="69">
        <f>IF(P32=0,1,(IF(P32&lt;=0.05,1,(IF(P32&lt;=0.1,2,(IF(P32&lt;0.2,3,4)))))))</f>
        <v>1</v>
      </c>
      <c r="R32" s="99">
        <v>42</v>
      </c>
      <c r="S32" s="79">
        <f>R32/$I32</f>
        <v>0.18340611353711792</v>
      </c>
      <c r="T32" s="69">
        <f>IF(S32=0,1,(IF(S32&lt;=0.05,1,(IF(S32&lt;=0.1,2,(IF(S32&lt;0.2,3,4)))))))</f>
        <v>3</v>
      </c>
      <c r="U32" s="99"/>
      <c r="V32" s="79">
        <f>U32/$I32</f>
        <v>0</v>
      </c>
      <c r="W32" s="69">
        <f>IF(V32=0,1,(IF(V32&lt;=0.05,1,(IF(V32&lt;=0.1,2,(IF(V32&lt;0.2,3,4)))))))</f>
        <v>1</v>
      </c>
      <c r="X32" s="78">
        <v>16</v>
      </c>
      <c r="Y32" s="30">
        <f>X32/$H32</f>
        <v>0.32</v>
      </c>
      <c r="Z32" s="69">
        <f>IF(Y32=0,1,(IF(Y32&lt;=0.05,1,(IF(Y32&lt;=0.1,2,(IF(Y32&lt;0.2,3,4)))))))</f>
        <v>4</v>
      </c>
      <c r="AA32" s="99">
        <v>2</v>
      </c>
      <c r="AB32" s="79">
        <f t="shared" si="56"/>
        <v>8.7336244541484712E-3</v>
      </c>
      <c r="AC32" s="69">
        <f>IF(AB32=0,1,(IF(AB32&lt;=0.05,1,(IF(AB32&lt;=0.1,2,(IF(AB32&lt;0.2,3,4)))))))</f>
        <v>1</v>
      </c>
      <c r="AD32" s="134">
        <f>ROUNDUP((AVERAGE(AC32,Z32,W32,T32,Q32,N32)),0)</f>
        <v>2</v>
      </c>
      <c r="AE32" s="79">
        <v>0.125</v>
      </c>
      <c r="AF32" s="135">
        <f>IF(AE32=0,1,(IF(AE32&lt;=0.05,1,(IF(AE32&lt;=0.1,2,(IF(AE32&lt;0.2,3,4)))))))</f>
        <v>3</v>
      </c>
      <c r="AG32" s="90">
        <v>0.15</v>
      </c>
      <c r="AH32" s="135">
        <f>IF(AG32=0,1,(IF(AG32&lt;=0.05,1,(IF(AG32&lt;=0.1,2,(IF(AG32&lt;0.2,3,4)))))))</f>
        <v>3</v>
      </c>
      <c r="AI32" s="90">
        <v>0.14000000000000001</v>
      </c>
      <c r="AJ32" s="135">
        <f>IF(AI32=0,1,(IF(AI32&lt;=0.05,1,(IF(AI32&lt;=0.1,2,(IF(AI32&lt;0.2,3,4)))))))</f>
        <v>3</v>
      </c>
      <c r="AK32" s="90">
        <v>0.22</v>
      </c>
      <c r="AL32" s="135">
        <f>IF(AK32=0,1,(IF(AK32&lt;=0.05,1,(IF(AK32&lt;=0.1,2,(IF(AK32&lt;0.2,3,4)))))))</f>
        <v>4</v>
      </c>
      <c r="AM32" s="89" t="s">
        <v>123</v>
      </c>
      <c r="AN32" s="135">
        <f>(IF(AM32="very high",4,(IF(AM32="high",3,(IF(AM32="moderate",2,(IF(AM32="low",1))))))))</f>
        <v>1</v>
      </c>
      <c r="AO32" s="140">
        <f>ROUNDDOWN((AVERAGE(AF32,AH32,AJ32,AL32,AN32)),0)</f>
        <v>2</v>
      </c>
      <c r="AP32" s="143">
        <f>E32*K32</f>
        <v>1.32</v>
      </c>
      <c r="AQ32" s="81">
        <f>AD32/AO32</f>
        <v>1</v>
      </c>
      <c r="AR32" s="160">
        <f>IF(AQ32&lt;=0.5,0.25,(IF(AQ32&lt;=1,0.5,(IF(AQ32&lt;=2,0.75,(IF(AQ32&lt;=4,1,1)))))))</f>
        <v>0.5</v>
      </c>
      <c r="AS32" s="136">
        <f>ROUNDUP((AP32*AR32),0)</f>
        <v>1</v>
      </c>
      <c r="AT32" s="101">
        <f t="shared" si="57"/>
        <v>3</v>
      </c>
      <c r="AU32" s="163" t="str">
        <f>IF(AT32=0,"none",(IF(AT32&lt;5,"low",(IF(AT32&lt;=12,"moderate","high")))))</f>
        <v>low</v>
      </c>
    </row>
    <row r="33" spans="1:47" s="6" customFormat="1" ht="19.5" customHeight="1">
      <c r="A33" s="186"/>
      <c r="B33" s="188"/>
      <c r="C33" s="164" t="s">
        <v>31</v>
      </c>
      <c r="D33" s="44">
        <v>4</v>
      </c>
      <c r="E33" s="44">
        <v>0.66</v>
      </c>
      <c r="F33" s="3">
        <v>458</v>
      </c>
      <c r="G33" s="42">
        <v>104</v>
      </c>
      <c r="H33" s="13">
        <v>42</v>
      </c>
      <c r="I33" s="3">
        <v>42</v>
      </c>
      <c r="J33" s="30">
        <f t="shared" si="54"/>
        <v>9.1703056768558958E-2</v>
      </c>
      <c r="K33" s="62">
        <f t="shared" si="201"/>
        <v>2</v>
      </c>
      <c r="L33" s="77">
        <v>0</v>
      </c>
      <c r="M33" s="30">
        <f>L33/$H33</f>
        <v>0</v>
      </c>
      <c r="N33" s="69">
        <f t="shared" ref="N33:N34" si="202">IF(M33=0,1,(IF(M33&lt;=0.05,1,(IF(M33&lt;=0.1,2,(IF(M33&lt;0.2,3,4)))))))</f>
        <v>1</v>
      </c>
      <c r="O33" s="78">
        <v>0</v>
      </c>
      <c r="P33" s="30">
        <f t="shared" ref="P33:P34" si="203">O33/$H33</f>
        <v>0</v>
      </c>
      <c r="Q33" s="69">
        <f t="shared" ref="Q33:Q34" si="204">IF(P33=0,1,(IF(P33&lt;=0.05,1,(IF(P33&lt;=0.1,2,(IF(P33&lt;0.2,3,4)))))))</f>
        <v>1</v>
      </c>
      <c r="R33" s="99">
        <v>11</v>
      </c>
      <c r="S33" s="79">
        <f t="shared" ref="S33:S34" si="205">R33/$I33</f>
        <v>0.26190476190476192</v>
      </c>
      <c r="T33" s="69">
        <f t="shared" ref="T33:T34" si="206">IF(S33=0,1,(IF(S33&lt;=0.05,1,(IF(S33&lt;=0.1,2,(IF(S33&lt;0.2,3,4)))))))</f>
        <v>4</v>
      </c>
      <c r="U33" s="99"/>
      <c r="V33" s="79">
        <f t="shared" ref="V33:V34" si="207">U33/$I33</f>
        <v>0</v>
      </c>
      <c r="W33" s="69">
        <f t="shared" ref="W33:W34" si="208">IF(V33=0,1,(IF(V33&lt;=0.05,1,(IF(V33&lt;=0.1,2,(IF(V33&lt;0.2,3,4)))))))</f>
        <v>1</v>
      </c>
      <c r="X33" s="78">
        <v>5</v>
      </c>
      <c r="Y33" s="30">
        <f t="shared" ref="Y33:Y34" si="209">X33/$H33</f>
        <v>0.11904761904761904</v>
      </c>
      <c r="Z33" s="69">
        <f t="shared" ref="Z33:Z34" si="210">IF(Y33=0,1,(IF(Y33&lt;=0.05,1,(IF(Y33&lt;=0.1,2,(IF(Y33&lt;0.2,3,4)))))))</f>
        <v>3</v>
      </c>
      <c r="AA33" s="99">
        <v>0</v>
      </c>
      <c r="AB33" s="79">
        <f t="shared" si="56"/>
        <v>0</v>
      </c>
      <c r="AC33" s="69">
        <f t="shared" ref="AC33:AC34" si="211">IF(AB33=0,1,(IF(AB33&lt;=0.05,1,(IF(AB33&lt;=0.1,2,(IF(AB33&lt;0.2,3,4)))))))</f>
        <v>1</v>
      </c>
      <c r="AD33" s="134">
        <f t="shared" ref="AD33:AD34" si="212">ROUNDUP((AVERAGE(AC33,Z33,W33,T33,Q33,N33)),0)</f>
        <v>2</v>
      </c>
      <c r="AE33" s="79">
        <v>0.2</v>
      </c>
      <c r="AF33" s="135">
        <f t="shared" ref="AF33:AF34" si="213">IF(AE33=0,1,(IF(AE33&lt;=0.05,1,(IF(AE33&lt;=0.1,2,(IF(AE33&lt;0.2,3,4)))))))</f>
        <v>4</v>
      </c>
      <c r="AG33" s="90">
        <v>0.12</v>
      </c>
      <c r="AH33" s="135">
        <f t="shared" ref="AH33:AH34" si="214">IF(AG33=0,1,(IF(AG33&lt;=0.05,1,(IF(AG33&lt;=0.1,2,(IF(AG33&lt;0.2,3,4)))))))</f>
        <v>3</v>
      </c>
      <c r="AI33" s="90">
        <v>0.13</v>
      </c>
      <c r="AJ33" s="135">
        <f t="shared" ref="AJ33:AJ34" si="215">IF(AI33=0,1,(IF(AI33&lt;=0.05,1,(IF(AI33&lt;=0.1,2,(IF(AI33&lt;0.2,3,4)))))))</f>
        <v>3</v>
      </c>
      <c r="AK33" s="90">
        <v>0.15</v>
      </c>
      <c r="AL33" s="135">
        <f t="shared" ref="AL33:AL34" si="216">IF(AK33=0,1,(IF(AK33&lt;=0.05,1,(IF(AK33&lt;=0.1,2,(IF(AK33&lt;0.2,3,4)))))))</f>
        <v>3</v>
      </c>
      <c r="AM33" s="89" t="s">
        <v>126</v>
      </c>
      <c r="AN33" s="135">
        <f t="shared" ref="AN33:AN34" si="217">(IF(AM33="very high",4,(IF(AM33="high",3,(IF(AM33="moderate",2,(IF(AM33="low",1))))))))</f>
        <v>2</v>
      </c>
      <c r="AO33" s="140">
        <f t="shared" ref="AO33:AO34" si="218">ROUNDDOWN((AVERAGE(AF33,AH33,AJ33,AL33,AN33)),0)</f>
        <v>3</v>
      </c>
      <c r="AP33" s="143">
        <f t="shared" ref="AP33:AP34" si="219">E33*K33</f>
        <v>1.32</v>
      </c>
      <c r="AQ33" s="81">
        <f t="shared" ref="AQ33:AQ34" si="220">AD33/AO33</f>
        <v>0.66666666666666663</v>
      </c>
      <c r="AR33" s="160">
        <f t="shared" ref="AR33:AR34" si="221">IF(AQ33&lt;=0.5,0.25,(IF(AQ33&lt;=1,0.5,(IF(AQ33&lt;=2,0.75,(IF(AQ33&lt;=4,1,1)))))))</f>
        <v>0.5</v>
      </c>
      <c r="AS33" s="136">
        <f t="shared" ref="AS33:AS34" si="222">ROUNDUP((AP33*AR33),0)</f>
        <v>1</v>
      </c>
      <c r="AT33" s="101">
        <f t="shared" si="57"/>
        <v>4</v>
      </c>
      <c r="AU33" s="163" t="str">
        <f t="shared" ref="AU33:AU34" si="223">IF(AT33=0,"none",(IF(AT33&lt;5,"low",(IF(AT33&lt;=12,"moderate","high")))))</f>
        <v>low</v>
      </c>
    </row>
    <row r="34" spans="1:47" s="6" customFormat="1" ht="17.25" customHeight="1">
      <c r="A34" s="186"/>
      <c r="B34" s="189"/>
      <c r="C34" s="164" t="s">
        <v>32</v>
      </c>
      <c r="D34" s="44">
        <v>5</v>
      </c>
      <c r="E34" s="44">
        <v>1</v>
      </c>
      <c r="F34" s="3"/>
      <c r="G34" s="42"/>
      <c r="H34" s="13"/>
      <c r="I34" s="3"/>
      <c r="J34" s="30" t="e">
        <f t="shared" si="54"/>
        <v>#DIV/0!</v>
      </c>
      <c r="K34" s="62" t="e">
        <f>IF(J34=0,0,(IF(J34&lt;=0.05,1,(IF(J34&lt;=0.1,2,(IF(J34&lt;0.2,3,4)))))))</f>
        <v>#DIV/0!</v>
      </c>
      <c r="L34" s="77"/>
      <c r="M34" s="30" t="e">
        <f t="shared" ref="M34" si="224">L34/$H34</f>
        <v>#DIV/0!</v>
      </c>
      <c r="N34" s="69" t="e">
        <f t="shared" si="202"/>
        <v>#DIV/0!</v>
      </c>
      <c r="O34" s="78"/>
      <c r="P34" s="30" t="e">
        <f t="shared" si="203"/>
        <v>#DIV/0!</v>
      </c>
      <c r="Q34" s="69" t="e">
        <f t="shared" si="204"/>
        <v>#DIV/0!</v>
      </c>
      <c r="R34" s="99"/>
      <c r="S34" s="79" t="e">
        <f t="shared" si="205"/>
        <v>#DIV/0!</v>
      </c>
      <c r="T34" s="69" t="e">
        <f t="shared" si="206"/>
        <v>#DIV/0!</v>
      </c>
      <c r="U34" s="99"/>
      <c r="V34" s="79" t="e">
        <f t="shared" si="207"/>
        <v>#DIV/0!</v>
      </c>
      <c r="W34" s="69" t="e">
        <f t="shared" si="208"/>
        <v>#DIV/0!</v>
      </c>
      <c r="X34" s="78"/>
      <c r="Y34" s="30" t="e">
        <f t="shared" si="209"/>
        <v>#DIV/0!</v>
      </c>
      <c r="Z34" s="69" t="e">
        <f t="shared" si="210"/>
        <v>#DIV/0!</v>
      </c>
      <c r="AA34" s="99"/>
      <c r="AB34" s="79" t="e">
        <f t="shared" si="56"/>
        <v>#DIV/0!</v>
      </c>
      <c r="AC34" s="69" t="e">
        <f t="shared" si="211"/>
        <v>#DIV/0!</v>
      </c>
      <c r="AD34" s="134" t="e">
        <f t="shared" si="212"/>
        <v>#DIV/0!</v>
      </c>
      <c r="AE34" s="79">
        <v>1.7094017094017096E-2</v>
      </c>
      <c r="AF34" s="135">
        <f t="shared" si="213"/>
        <v>1</v>
      </c>
      <c r="AG34" s="90">
        <v>0.11</v>
      </c>
      <c r="AH34" s="135">
        <f t="shared" si="214"/>
        <v>3</v>
      </c>
      <c r="AI34" s="90">
        <v>0.125</v>
      </c>
      <c r="AJ34" s="135">
        <f t="shared" si="215"/>
        <v>3</v>
      </c>
      <c r="AK34" s="90">
        <v>0.23</v>
      </c>
      <c r="AL34" s="135">
        <f t="shared" si="216"/>
        <v>4</v>
      </c>
      <c r="AM34" s="89" t="s">
        <v>127</v>
      </c>
      <c r="AN34" s="135">
        <f t="shared" si="217"/>
        <v>3</v>
      </c>
      <c r="AO34" s="140">
        <f t="shared" si="218"/>
        <v>2</v>
      </c>
      <c r="AP34" s="143" t="e">
        <f t="shared" si="219"/>
        <v>#DIV/0!</v>
      </c>
      <c r="AQ34" s="81" t="e">
        <f t="shared" si="220"/>
        <v>#DIV/0!</v>
      </c>
      <c r="AR34" s="160" t="e">
        <f t="shared" si="221"/>
        <v>#DIV/0!</v>
      </c>
      <c r="AS34" s="136" t="e">
        <f t="shared" si="222"/>
        <v>#DIV/0!</v>
      </c>
      <c r="AT34" s="101" t="e">
        <f t="shared" si="57"/>
        <v>#DIV/0!</v>
      </c>
      <c r="AU34" s="163" t="e">
        <f t="shared" si="223"/>
        <v>#DIV/0!</v>
      </c>
    </row>
    <row r="35" spans="1:47" s="6" customFormat="1" ht="18" customHeight="1">
      <c r="A35" s="186">
        <v>10</v>
      </c>
      <c r="B35" s="187" t="s">
        <v>188</v>
      </c>
      <c r="C35" s="164" t="s">
        <v>29</v>
      </c>
      <c r="D35" s="44">
        <v>3</v>
      </c>
      <c r="E35" s="44">
        <v>0.33</v>
      </c>
      <c r="F35" s="3">
        <v>172</v>
      </c>
      <c r="G35" s="42">
        <v>41</v>
      </c>
      <c r="H35" s="13">
        <v>21</v>
      </c>
      <c r="I35" s="3">
        <v>85</v>
      </c>
      <c r="J35" s="30">
        <f t="shared" si="54"/>
        <v>0.4941860465116279</v>
      </c>
      <c r="K35" s="62">
        <f t="shared" ref="K35:K36" si="225">IF(J35=0,0,(IF(J35&lt;=0.05,1,(IF(J35&lt;=0.1,2,(IF(J35&lt;0.2,3,4)))))))</f>
        <v>4</v>
      </c>
      <c r="L35" s="77">
        <v>1</v>
      </c>
      <c r="M35" s="30">
        <f>L35/$H35</f>
        <v>4.7619047619047616E-2</v>
      </c>
      <c r="N35" s="69">
        <f>IF(M35=0,1,(IF(M35&lt;=0.05,1,(IF(M35&lt;=0.1,2,(IF(M35&lt;0.2,3,4)))))))</f>
        <v>1</v>
      </c>
      <c r="O35" s="78">
        <v>0</v>
      </c>
      <c r="P35" s="30">
        <f>O35/$H35</f>
        <v>0</v>
      </c>
      <c r="Q35" s="69">
        <f>IF(P35=0,1,(IF(P35&lt;=0.05,1,(IF(P35&lt;=0.1,2,(IF(P35&lt;0.2,3,4)))))))</f>
        <v>1</v>
      </c>
      <c r="R35" s="99">
        <v>7</v>
      </c>
      <c r="S35" s="79">
        <f>R35/$I35</f>
        <v>8.2352941176470587E-2</v>
      </c>
      <c r="T35" s="69">
        <f>IF(S35=0,1,(IF(S35&lt;=0.05,1,(IF(S35&lt;=0.1,2,(IF(S35&lt;0.2,3,4)))))))</f>
        <v>2</v>
      </c>
      <c r="U35" s="99"/>
      <c r="V35" s="79">
        <f>U35/$I35</f>
        <v>0</v>
      </c>
      <c r="W35" s="69">
        <f>IF(V35=0,1,(IF(V35&lt;=0.05,1,(IF(V35&lt;=0.1,2,(IF(V35&lt;0.2,3,4)))))))</f>
        <v>1</v>
      </c>
      <c r="X35" s="78">
        <v>8</v>
      </c>
      <c r="Y35" s="30">
        <f>X35/$H35</f>
        <v>0.38095238095238093</v>
      </c>
      <c r="Z35" s="69">
        <f>IF(Y35=0,1,(IF(Y35&lt;=0.05,1,(IF(Y35&lt;=0.1,2,(IF(Y35&lt;0.2,3,4)))))))</f>
        <v>4</v>
      </c>
      <c r="AA35" s="99">
        <v>0</v>
      </c>
      <c r="AB35" s="79">
        <f t="shared" si="56"/>
        <v>0</v>
      </c>
      <c r="AC35" s="69">
        <f>IF(AB35=0,1,(IF(AB35&lt;=0.05,1,(IF(AB35&lt;=0.1,2,(IF(AB35&lt;0.2,3,4)))))))</f>
        <v>1</v>
      </c>
      <c r="AD35" s="134">
        <f>ROUNDUP((AVERAGE(AC35,Z35,W35,T35,Q35,N35)),0)</f>
        <v>2</v>
      </c>
      <c r="AE35" s="79">
        <v>0.125</v>
      </c>
      <c r="AF35" s="135">
        <f>IF(AE35=0,1,(IF(AE35&lt;=0.05,1,(IF(AE35&lt;=0.1,2,(IF(AE35&lt;0.2,3,4)))))))</f>
        <v>3</v>
      </c>
      <c r="AG35" s="90">
        <v>0.15</v>
      </c>
      <c r="AH35" s="135">
        <f>IF(AG35=0,1,(IF(AG35&lt;=0.05,1,(IF(AG35&lt;=0.1,2,(IF(AG35&lt;0.2,3,4)))))))</f>
        <v>3</v>
      </c>
      <c r="AI35" s="90">
        <v>0.14000000000000001</v>
      </c>
      <c r="AJ35" s="135">
        <f>IF(AI35=0,1,(IF(AI35&lt;=0.05,1,(IF(AI35&lt;=0.1,2,(IF(AI35&lt;0.2,3,4)))))))</f>
        <v>3</v>
      </c>
      <c r="AK35" s="90">
        <v>0.22</v>
      </c>
      <c r="AL35" s="135">
        <f>IF(AK35=0,1,(IF(AK35&lt;=0.05,1,(IF(AK35&lt;=0.1,2,(IF(AK35&lt;0.2,3,4)))))))</f>
        <v>4</v>
      </c>
      <c r="AM35" s="89" t="s">
        <v>123</v>
      </c>
      <c r="AN35" s="135">
        <f>(IF(AM35="very high",4,(IF(AM35="high",3,(IF(AM35="moderate",2,(IF(AM35="low",1))))))))</f>
        <v>1</v>
      </c>
      <c r="AO35" s="140">
        <f>ROUNDDOWN((AVERAGE(AF35,AH35,AJ35,AL35,AN35)),0)</f>
        <v>2</v>
      </c>
      <c r="AP35" s="143">
        <f>E35*K35</f>
        <v>1.32</v>
      </c>
      <c r="AQ35" s="81">
        <f>AD35/AO35</f>
        <v>1</v>
      </c>
      <c r="AR35" s="160">
        <f>IF(AQ35&lt;=0.5,0.25,(IF(AQ35&lt;=1,0.5,(IF(AQ35&lt;=2,0.75,(IF(AQ35&lt;=4,1,1)))))))</f>
        <v>0.5</v>
      </c>
      <c r="AS35" s="136">
        <f>ROUNDUP((AP35*AR35),0)</f>
        <v>1</v>
      </c>
      <c r="AT35" s="101">
        <f t="shared" si="57"/>
        <v>3</v>
      </c>
      <c r="AU35" s="163" t="str">
        <f>IF(AT35=0,"none",(IF(AT35&lt;5,"low",(IF(AT35&lt;=12,"moderate","high")))))</f>
        <v>low</v>
      </c>
    </row>
    <row r="36" spans="1:47" s="6" customFormat="1" ht="19.5" customHeight="1">
      <c r="A36" s="186"/>
      <c r="B36" s="188"/>
      <c r="C36" s="164" t="s">
        <v>31</v>
      </c>
      <c r="D36" s="44">
        <v>4</v>
      </c>
      <c r="E36" s="44">
        <v>0.66</v>
      </c>
      <c r="F36" s="3">
        <v>172</v>
      </c>
      <c r="G36" s="42">
        <v>41</v>
      </c>
      <c r="H36" s="13">
        <v>19</v>
      </c>
      <c r="I36" s="3">
        <v>78</v>
      </c>
      <c r="J36" s="30">
        <f t="shared" si="54"/>
        <v>0.45348837209302323</v>
      </c>
      <c r="K36" s="62">
        <f t="shared" si="225"/>
        <v>4</v>
      </c>
      <c r="L36" s="77">
        <v>0</v>
      </c>
      <c r="M36" s="30">
        <f>L36/$H36</f>
        <v>0</v>
      </c>
      <c r="N36" s="69">
        <f t="shared" ref="N36:N37" si="226">IF(M36=0,1,(IF(M36&lt;=0.05,1,(IF(M36&lt;=0.1,2,(IF(M36&lt;0.2,3,4)))))))</f>
        <v>1</v>
      </c>
      <c r="O36" s="78">
        <v>0</v>
      </c>
      <c r="P36" s="30">
        <f t="shared" ref="P36:P37" si="227">O36/$H36</f>
        <v>0</v>
      </c>
      <c r="Q36" s="69">
        <f t="shared" ref="Q36:Q37" si="228">IF(P36=0,1,(IF(P36&lt;=0.05,1,(IF(P36&lt;=0.1,2,(IF(P36&lt;0.2,3,4)))))))</f>
        <v>1</v>
      </c>
      <c r="R36" s="99">
        <v>7</v>
      </c>
      <c r="S36" s="79">
        <f t="shared" ref="S36:S37" si="229">R36/$I36</f>
        <v>8.9743589743589744E-2</v>
      </c>
      <c r="T36" s="69">
        <f t="shared" ref="T36:T37" si="230">IF(S36=0,1,(IF(S36&lt;=0.05,1,(IF(S36&lt;=0.1,2,(IF(S36&lt;0.2,3,4)))))))</f>
        <v>2</v>
      </c>
      <c r="U36" s="99"/>
      <c r="V36" s="79">
        <f t="shared" ref="V36:V37" si="231">U36/$I36</f>
        <v>0</v>
      </c>
      <c r="W36" s="69">
        <f t="shared" ref="W36:W37" si="232">IF(V36=0,1,(IF(V36&lt;=0.05,1,(IF(V36&lt;=0.1,2,(IF(V36&lt;0.2,3,4)))))))</f>
        <v>1</v>
      </c>
      <c r="X36" s="78">
        <v>3</v>
      </c>
      <c r="Y36" s="30">
        <f t="shared" ref="Y36:Y37" si="233">X36/$H36</f>
        <v>0.15789473684210525</v>
      </c>
      <c r="Z36" s="69">
        <f t="shared" ref="Z36:Z37" si="234">IF(Y36=0,1,(IF(Y36&lt;=0.05,1,(IF(Y36&lt;=0.1,2,(IF(Y36&lt;0.2,3,4)))))))</f>
        <v>3</v>
      </c>
      <c r="AA36" s="99">
        <v>0</v>
      </c>
      <c r="AB36" s="79">
        <f t="shared" si="56"/>
        <v>0</v>
      </c>
      <c r="AC36" s="69">
        <f t="shared" ref="AC36:AC37" si="235">IF(AB36=0,1,(IF(AB36&lt;=0.05,1,(IF(AB36&lt;=0.1,2,(IF(AB36&lt;0.2,3,4)))))))</f>
        <v>1</v>
      </c>
      <c r="AD36" s="134">
        <f t="shared" ref="AD36:AD37" si="236">ROUNDUP((AVERAGE(AC36,Z36,W36,T36,Q36,N36)),0)</f>
        <v>2</v>
      </c>
      <c r="AE36" s="79">
        <v>0.2</v>
      </c>
      <c r="AF36" s="135">
        <f t="shared" ref="AF36:AF37" si="237">IF(AE36=0,1,(IF(AE36&lt;=0.05,1,(IF(AE36&lt;=0.1,2,(IF(AE36&lt;0.2,3,4)))))))</f>
        <v>4</v>
      </c>
      <c r="AG36" s="90">
        <v>0.12</v>
      </c>
      <c r="AH36" s="135">
        <f t="shared" ref="AH36:AH37" si="238">IF(AG36=0,1,(IF(AG36&lt;=0.05,1,(IF(AG36&lt;=0.1,2,(IF(AG36&lt;0.2,3,4)))))))</f>
        <v>3</v>
      </c>
      <c r="AI36" s="90">
        <v>0.13</v>
      </c>
      <c r="AJ36" s="135">
        <f t="shared" ref="AJ36:AJ37" si="239">IF(AI36=0,1,(IF(AI36&lt;=0.05,1,(IF(AI36&lt;=0.1,2,(IF(AI36&lt;0.2,3,4)))))))</f>
        <v>3</v>
      </c>
      <c r="AK36" s="90">
        <v>0.15</v>
      </c>
      <c r="AL36" s="135">
        <f t="shared" ref="AL36:AL37" si="240">IF(AK36=0,1,(IF(AK36&lt;=0.05,1,(IF(AK36&lt;=0.1,2,(IF(AK36&lt;0.2,3,4)))))))</f>
        <v>3</v>
      </c>
      <c r="AM36" s="89" t="s">
        <v>126</v>
      </c>
      <c r="AN36" s="135">
        <f t="shared" ref="AN36:AN37" si="241">(IF(AM36="very high",4,(IF(AM36="high",3,(IF(AM36="moderate",2,(IF(AM36="low",1))))))))</f>
        <v>2</v>
      </c>
      <c r="AO36" s="140">
        <f t="shared" ref="AO36:AO37" si="242">ROUNDDOWN((AVERAGE(AF36,AH36,AJ36,AL36,AN36)),0)</f>
        <v>3</v>
      </c>
      <c r="AP36" s="143">
        <f t="shared" ref="AP36:AP37" si="243">E36*K36</f>
        <v>2.64</v>
      </c>
      <c r="AQ36" s="81">
        <f t="shared" ref="AQ36:AQ37" si="244">AD36/AO36</f>
        <v>0.66666666666666663</v>
      </c>
      <c r="AR36" s="160">
        <f t="shared" ref="AR36:AR37" si="245">IF(AQ36&lt;=0.5,0.25,(IF(AQ36&lt;=1,0.5,(IF(AQ36&lt;=2,0.75,(IF(AQ36&lt;=4,1,1)))))))</f>
        <v>0.5</v>
      </c>
      <c r="AS36" s="136">
        <f t="shared" ref="AS36:AS37" si="246">ROUNDUP((AP36*AR36),0)</f>
        <v>2</v>
      </c>
      <c r="AT36" s="101">
        <f t="shared" si="57"/>
        <v>8</v>
      </c>
      <c r="AU36" s="163" t="str">
        <f t="shared" ref="AU36:AU37" si="247">IF(AT36=0,"none",(IF(AT36&lt;5,"low",(IF(AT36&lt;=12,"moderate","high")))))</f>
        <v>moderate</v>
      </c>
    </row>
    <row r="37" spans="1:47" s="6" customFormat="1" ht="17.25" customHeight="1">
      <c r="A37" s="186"/>
      <c r="B37" s="189"/>
      <c r="C37" s="164" t="s">
        <v>32</v>
      </c>
      <c r="D37" s="44">
        <v>5</v>
      </c>
      <c r="E37" s="44">
        <v>1</v>
      </c>
      <c r="F37" s="3"/>
      <c r="G37" s="42"/>
      <c r="H37" s="13"/>
      <c r="I37" s="3"/>
      <c r="J37" s="30" t="e">
        <f t="shared" si="54"/>
        <v>#DIV/0!</v>
      </c>
      <c r="K37" s="62" t="e">
        <f>IF(J37=0,0,(IF(J37&lt;=0.05,1,(IF(J37&lt;=0.1,2,(IF(J37&lt;0.2,3,4)))))))</f>
        <v>#DIV/0!</v>
      </c>
      <c r="L37" s="77"/>
      <c r="M37" s="30" t="e">
        <f t="shared" ref="M37" si="248">L37/$H37</f>
        <v>#DIV/0!</v>
      </c>
      <c r="N37" s="69" t="e">
        <f t="shared" si="226"/>
        <v>#DIV/0!</v>
      </c>
      <c r="O37" s="78"/>
      <c r="P37" s="30" t="e">
        <f t="shared" si="227"/>
        <v>#DIV/0!</v>
      </c>
      <c r="Q37" s="69" t="e">
        <f t="shared" si="228"/>
        <v>#DIV/0!</v>
      </c>
      <c r="R37" s="99"/>
      <c r="S37" s="79" t="e">
        <f t="shared" si="229"/>
        <v>#DIV/0!</v>
      </c>
      <c r="T37" s="69" t="e">
        <f t="shared" si="230"/>
        <v>#DIV/0!</v>
      </c>
      <c r="U37" s="99"/>
      <c r="V37" s="79" t="e">
        <f t="shared" si="231"/>
        <v>#DIV/0!</v>
      </c>
      <c r="W37" s="69" t="e">
        <f t="shared" si="232"/>
        <v>#DIV/0!</v>
      </c>
      <c r="X37" s="78"/>
      <c r="Y37" s="30" t="e">
        <f t="shared" si="233"/>
        <v>#DIV/0!</v>
      </c>
      <c r="Z37" s="69" t="e">
        <f t="shared" si="234"/>
        <v>#DIV/0!</v>
      </c>
      <c r="AA37" s="99"/>
      <c r="AB37" s="79" t="e">
        <f t="shared" si="56"/>
        <v>#DIV/0!</v>
      </c>
      <c r="AC37" s="69" t="e">
        <f t="shared" si="235"/>
        <v>#DIV/0!</v>
      </c>
      <c r="AD37" s="134" t="e">
        <f t="shared" si="236"/>
        <v>#DIV/0!</v>
      </c>
      <c r="AE37" s="79">
        <v>1.7094017094017096E-2</v>
      </c>
      <c r="AF37" s="135">
        <f t="shared" si="237"/>
        <v>1</v>
      </c>
      <c r="AG37" s="90">
        <v>0.11</v>
      </c>
      <c r="AH37" s="135">
        <f t="shared" si="238"/>
        <v>3</v>
      </c>
      <c r="AI37" s="90">
        <v>0.125</v>
      </c>
      <c r="AJ37" s="135">
        <f t="shared" si="239"/>
        <v>3</v>
      </c>
      <c r="AK37" s="90">
        <v>0.23</v>
      </c>
      <c r="AL37" s="135">
        <f t="shared" si="240"/>
        <v>4</v>
      </c>
      <c r="AM37" s="89" t="s">
        <v>127</v>
      </c>
      <c r="AN37" s="135">
        <f t="shared" si="241"/>
        <v>3</v>
      </c>
      <c r="AO37" s="140">
        <f t="shared" si="242"/>
        <v>2</v>
      </c>
      <c r="AP37" s="143" t="e">
        <f t="shared" si="243"/>
        <v>#DIV/0!</v>
      </c>
      <c r="AQ37" s="81" t="e">
        <f t="shared" si="244"/>
        <v>#DIV/0!</v>
      </c>
      <c r="AR37" s="160" t="e">
        <f t="shared" si="245"/>
        <v>#DIV/0!</v>
      </c>
      <c r="AS37" s="136" t="e">
        <f t="shared" si="246"/>
        <v>#DIV/0!</v>
      </c>
      <c r="AT37" s="101" t="e">
        <f t="shared" si="57"/>
        <v>#DIV/0!</v>
      </c>
      <c r="AU37" s="163" t="e">
        <f t="shared" si="247"/>
        <v>#DIV/0!</v>
      </c>
    </row>
    <row r="38" spans="1:47" s="6" customFormat="1" ht="18" customHeight="1">
      <c r="A38" s="186">
        <v>11</v>
      </c>
      <c r="B38" s="187" t="s">
        <v>180</v>
      </c>
      <c r="C38" s="164" t="s">
        <v>29</v>
      </c>
      <c r="D38" s="44">
        <v>3</v>
      </c>
      <c r="E38" s="44">
        <v>0.33</v>
      </c>
      <c r="F38" s="3">
        <v>186</v>
      </c>
      <c r="G38" s="42">
        <v>49</v>
      </c>
      <c r="H38" s="13">
        <v>15</v>
      </c>
      <c r="I38" s="3">
        <v>58</v>
      </c>
      <c r="J38" s="30">
        <f t="shared" si="54"/>
        <v>0.31182795698924731</v>
      </c>
      <c r="K38" s="62">
        <f t="shared" ref="K38:K39" si="249">IF(J38=0,0,(IF(J38&lt;=0.05,1,(IF(J38&lt;=0.1,2,(IF(J38&lt;0.2,3,4)))))))</f>
        <v>4</v>
      </c>
      <c r="L38" s="77">
        <v>0</v>
      </c>
      <c r="M38" s="30">
        <f>L38/$H38</f>
        <v>0</v>
      </c>
      <c r="N38" s="69">
        <f>IF(M38=0,1,(IF(M38&lt;=0.05,1,(IF(M38&lt;=0.1,2,(IF(M38&lt;0.2,3,4)))))))</f>
        <v>1</v>
      </c>
      <c r="O38" s="78">
        <v>0</v>
      </c>
      <c r="P38" s="30">
        <f>O38/$H38</f>
        <v>0</v>
      </c>
      <c r="Q38" s="69">
        <f>IF(P38=0,1,(IF(P38&lt;=0.05,1,(IF(P38&lt;=0.1,2,(IF(P38&lt;0.2,3,4)))))))</f>
        <v>1</v>
      </c>
      <c r="R38" s="99">
        <v>6</v>
      </c>
      <c r="S38" s="79">
        <f>R38/$I38</f>
        <v>0.10344827586206896</v>
      </c>
      <c r="T38" s="69">
        <f>IF(S38=0,1,(IF(S38&lt;=0.05,1,(IF(S38&lt;=0.1,2,(IF(S38&lt;0.2,3,4)))))))</f>
        <v>3</v>
      </c>
      <c r="U38" s="99"/>
      <c r="V38" s="79">
        <f>U38/$I38</f>
        <v>0</v>
      </c>
      <c r="W38" s="69">
        <f>IF(V38=0,1,(IF(V38&lt;=0.05,1,(IF(V38&lt;=0.1,2,(IF(V38&lt;0.2,3,4)))))))</f>
        <v>1</v>
      </c>
      <c r="X38" s="78">
        <v>5</v>
      </c>
      <c r="Y38" s="30">
        <f>X38/$H38</f>
        <v>0.33333333333333331</v>
      </c>
      <c r="Z38" s="69">
        <f>IF(Y38=0,1,(IF(Y38&lt;=0.05,1,(IF(Y38&lt;=0.1,2,(IF(Y38&lt;0.2,3,4)))))))</f>
        <v>4</v>
      </c>
      <c r="AA38" s="99">
        <v>0</v>
      </c>
      <c r="AB38" s="79">
        <f t="shared" si="56"/>
        <v>0</v>
      </c>
      <c r="AC38" s="69">
        <f>IF(AB38=0,1,(IF(AB38&lt;=0.05,1,(IF(AB38&lt;=0.1,2,(IF(AB38&lt;0.2,3,4)))))))</f>
        <v>1</v>
      </c>
      <c r="AD38" s="134">
        <f>ROUNDUP((AVERAGE(AC38,Z38,W38,T38,Q38,N38)),0)</f>
        <v>2</v>
      </c>
      <c r="AE38" s="79">
        <v>0.125</v>
      </c>
      <c r="AF38" s="135">
        <f>IF(AE38=0,1,(IF(AE38&lt;=0.05,1,(IF(AE38&lt;=0.1,2,(IF(AE38&lt;0.2,3,4)))))))</f>
        <v>3</v>
      </c>
      <c r="AG38" s="90">
        <v>0.15</v>
      </c>
      <c r="AH38" s="135">
        <f>IF(AG38=0,1,(IF(AG38&lt;=0.05,1,(IF(AG38&lt;=0.1,2,(IF(AG38&lt;0.2,3,4)))))))</f>
        <v>3</v>
      </c>
      <c r="AI38" s="90">
        <v>0.14000000000000001</v>
      </c>
      <c r="AJ38" s="135">
        <f>IF(AI38=0,1,(IF(AI38&lt;=0.05,1,(IF(AI38&lt;=0.1,2,(IF(AI38&lt;0.2,3,4)))))))</f>
        <v>3</v>
      </c>
      <c r="AK38" s="90">
        <v>0.22</v>
      </c>
      <c r="AL38" s="135">
        <f>IF(AK38=0,1,(IF(AK38&lt;=0.05,1,(IF(AK38&lt;=0.1,2,(IF(AK38&lt;0.2,3,4)))))))</f>
        <v>4</v>
      </c>
      <c r="AM38" s="89" t="s">
        <v>123</v>
      </c>
      <c r="AN38" s="135">
        <f>(IF(AM38="very high",4,(IF(AM38="high",3,(IF(AM38="moderate",2,(IF(AM38="low",1))))))))</f>
        <v>1</v>
      </c>
      <c r="AO38" s="140">
        <f>ROUNDDOWN((AVERAGE(AF38,AH38,AJ38,AL38,AN38)),0)</f>
        <v>2</v>
      </c>
      <c r="AP38" s="143">
        <f>E38*K38</f>
        <v>1.32</v>
      </c>
      <c r="AQ38" s="81">
        <f>AD38/AO38</f>
        <v>1</v>
      </c>
      <c r="AR38" s="160">
        <f>IF(AQ38&lt;=0.5,0.25,(IF(AQ38&lt;=1,0.5,(IF(AQ38&lt;=2,0.75,(IF(AQ38&lt;=4,1,1)))))))</f>
        <v>0.5</v>
      </c>
      <c r="AS38" s="136">
        <f>ROUNDUP((AP38*AR38),0)</f>
        <v>1</v>
      </c>
      <c r="AT38" s="101">
        <f t="shared" si="57"/>
        <v>3</v>
      </c>
      <c r="AU38" s="163" t="str">
        <f>IF(AT38=0,"none",(IF(AT38&lt;5,"low",(IF(AT38&lt;=12,"moderate","high")))))</f>
        <v>low</v>
      </c>
    </row>
    <row r="39" spans="1:47" s="6" customFormat="1" ht="19.5" customHeight="1">
      <c r="A39" s="186"/>
      <c r="B39" s="188"/>
      <c r="C39" s="164" t="s">
        <v>31</v>
      </c>
      <c r="D39" s="44">
        <v>4</v>
      </c>
      <c r="E39" s="44">
        <v>0.66</v>
      </c>
      <c r="F39" s="3">
        <v>186</v>
      </c>
      <c r="G39" s="42">
        <v>49</v>
      </c>
      <c r="H39" s="13">
        <v>33</v>
      </c>
      <c r="I39" s="3">
        <v>120</v>
      </c>
      <c r="J39" s="30">
        <f t="shared" si="54"/>
        <v>0.64516129032258063</v>
      </c>
      <c r="K39" s="62">
        <f t="shared" si="249"/>
        <v>4</v>
      </c>
      <c r="L39" s="77">
        <v>1</v>
      </c>
      <c r="M39" s="30">
        <f>L39/$H39</f>
        <v>3.0303030303030304E-2</v>
      </c>
      <c r="N39" s="69">
        <f t="shared" ref="N39:N40" si="250">IF(M39=0,1,(IF(M39&lt;=0.05,1,(IF(M39&lt;=0.1,2,(IF(M39&lt;0.2,3,4)))))))</f>
        <v>1</v>
      </c>
      <c r="O39" s="78">
        <v>1</v>
      </c>
      <c r="P39" s="30">
        <f t="shared" ref="P39:P40" si="251">O39/$H39</f>
        <v>3.0303030303030304E-2</v>
      </c>
      <c r="Q39" s="69">
        <f t="shared" ref="Q39:Q40" si="252">IF(P39=0,1,(IF(P39&lt;=0.05,1,(IF(P39&lt;=0.1,2,(IF(P39&lt;0.2,3,4)))))))</f>
        <v>1</v>
      </c>
      <c r="R39" s="99">
        <v>21</v>
      </c>
      <c r="S39" s="79">
        <f t="shared" ref="S39:S40" si="253">R39/$I39</f>
        <v>0.17499999999999999</v>
      </c>
      <c r="T39" s="69">
        <f t="shared" ref="T39:T40" si="254">IF(S39=0,1,(IF(S39&lt;=0.05,1,(IF(S39&lt;=0.1,2,(IF(S39&lt;0.2,3,4)))))))</f>
        <v>3</v>
      </c>
      <c r="U39" s="99"/>
      <c r="V39" s="79">
        <f t="shared" ref="V39:V40" si="255">U39/$I39</f>
        <v>0</v>
      </c>
      <c r="W39" s="69">
        <f t="shared" ref="W39:W40" si="256">IF(V39=0,1,(IF(V39&lt;=0.05,1,(IF(V39&lt;=0.1,2,(IF(V39&lt;0.2,3,4)))))))</f>
        <v>1</v>
      </c>
      <c r="X39" s="78">
        <v>7</v>
      </c>
      <c r="Y39" s="30">
        <f t="shared" ref="Y39:Y40" si="257">X39/$H39</f>
        <v>0.21212121212121213</v>
      </c>
      <c r="Z39" s="69">
        <f t="shared" ref="Z39:Z40" si="258">IF(Y39=0,1,(IF(Y39&lt;=0.05,1,(IF(Y39&lt;=0.1,2,(IF(Y39&lt;0.2,3,4)))))))</f>
        <v>4</v>
      </c>
      <c r="AA39" s="99">
        <v>2</v>
      </c>
      <c r="AB39" s="79">
        <f t="shared" si="56"/>
        <v>1.6666666666666666E-2</v>
      </c>
      <c r="AC39" s="69">
        <f t="shared" ref="AC39:AC40" si="259">IF(AB39=0,1,(IF(AB39&lt;=0.05,1,(IF(AB39&lt;=0.1,2,(IF(AB39&lt;0.2,3,4)))))))</f>
        <v>1</v>
      </c>
      <c r="AD39" s="134">
        <f t="shared" ref="AD39:AD40" si="260">ROUNDUP((AVERAGE(AC39,Z39,W39,T39,Q39,N39)),0)</f>
        <v>2</v>
      </c>
      <c r="AE39" s="79">
        <v>0.2</v>
      </c>
      <c r="AF39" s="135">
        <f t="shared" ref="AF39:AF40" si="261">IF(AE39=0,1,(IF(AE39&lt;=0.05,1,(IF(AE39&lt;=0.1,2,(IF(AE39&lt;0.2,3,4)))))))</f>
        <v>4</v>
      </c>
      <c r="AG39" s="90">
        <v>0.12</v>
      </c>
      <c r="AH39" s="135">
        <f t="shared" ref="AH39:AH40" si="262">IF(AG39=0,1,(IF(AG39&lt;=0.05,1,(IF(AG39&lt;=0.1,2,(IF(AG39&lt;0.2,3,4)))))))</f>
        <v>3</v>
      </c>
      <c r="AI39" s="90">
        <v>0.13</v>
      </c>
      <c r="AJ39" s="135">
        <f t="shared" ref="AJ39:AJ40" si="263">IF(AI39=0,1,(IF(AI39&lt;=0.05,1,(IF(AI39&lt;=0.1,2,(IF(AI39&lt;0.2,3,4)))))))</f>
        <v>3</v>
      </c>
      <c r="AK39" s="90">
        <v>0.15</v>
      </c>
      <c r="AL39" s="135">
        <f t="shared" ref="AL39:AL40" si="264">IF(AK39=0,1,(IF(AK39&lt;=0.05,1,(IF(AK39&lt;=0.1,2,(IF(AK39&lt;0.2,3,4)))))))</f>
        <v>3</v>
      </c>
      <c r="AM39" s="89" t="s">
        <v>126</v>
      </c>
      <c r="AN39" s="135">
        <f t="shared" ref="AN39:AN40" si="265">(IF(AM39="very high",4,(IF(AM39="high",3,(IF(AM39="moderate",2,(IF(AM39="low",1))))))))</f>
        <v>2</v>
      </c>
      <c r="AO39" s="140">
        <f t="shared" ref="AO39:AO40" si="266">ROUNDDOWN((AVERAGE(AF39,AH39,AJ39,AL39,AN39)),0)</f>
        <v>3</v>
      </c>
      <c r="AP39" s="143">
        <f t="shared" ref="AP39:AP40" si="267">E39*K39</f>
        <v>2.64</v>
      </c>
      <c r="AQ39" s="81">
        <f t="shared" ref="AQ39:AQ40" si="268">AD39/AO39</f>
        <v>0.66666666666666663</v>
      </c>
      <c r="AR39" s="160">
        <f t="shared" ref="AR39:AR40" si="269">IF(AQ39&lt;=0.5,0.25,(IF(AQ39&lt;=1,0.5,(IF(AQ39&lt;=2,0.75,(IF(AQ39&lt;=4,1,1)))))))</f>
        <v>0.5</v>
      </c>
      <c r="AS39" s="136">
        <f t="shared" ref="AS39:AS40" si="270">ROUNDUP((AP39*AR39),0)</f>
        <v>2</v>
      </c>
      <c r="AT39" s="101">
        <f t="shared" si="57"/>
        <v>8</v>
      </c>
      <c r="AU39" s="163" t="str">
        <f t="shared" ref="AU39:AU40" si="271">IF(AT39=0,"none",(IF(AT39&lt;5,"low",(IF(AT39&lt;=12,"moderate","high")))))</f>
        <v>moderate</v>
      </c>
    </row>
    <row r="40" spans="1:47" s="6" customFormat="1" ht="17.25" customHeight="1">
      <c r="A40" s="186"/>
      <c r="B40" s="189"/>
      <c r="C40" s="164" t="s">
        <v>32</v>
      </c>
      <c r="D40" s="44">
        <v>5</v>
      </c>
      <c r="E40" s="44">
        <v>1</v>
      </c>
      <c r="F40" s="3"/>
      <c r="G40" s="42"/>
      <c r="H40" s="13"/>
      <c r="I40" s="3"/>
      <c r="J40" s="30" t="e">
        <f t="shared" si="54"/>
        <v>#DIV/0!</v>
      </c>
      <c r="K40" s="62" t="e">
        <f>IF(J40=0,0,(IF(J40&lt;=0.05,1,(IF(J40&lt;=0.1,2,(IF(J40&lt;0.2,3,4)))))))</f>
        <v>#DIV/0!</v>
      </c>
      <c r="L40" s="77"/>
      <c r="M40" s="30" t="e">
        <f t="shared" ref="M40" si="272">L40/$H40</f>
        <v>#DIV/0!</v>
      </c>
      <c r="N40" s="69" t="e">
        <f t="shared" si="250"/>
        <v>#DIV/0!</v>
      </c>
      <c r="O40" s="78"/>
      <c r="P40" s="30" t="e">
        <f t="shared" si="251"/>
        <v>#DIV/0!</v>
      </c>
      <c r="Q40" s="69" t="e">
        <f t="shared" si="252"/>
        <v>#DIV/0!</v>
      </c>
      <c r="R40" s="99"/>
      <c r="S40" s="79" t="e">
        <f t="shared" si="253"/>
        <v>#DIV/0!</v>
      </c>
      <c r="T40" s="69" t="e">
        <f t="shared" si="254"/>
        <v>#DIV/0!</v>
      </c>
      <c r="U40" s="99"/>
      <c r="V40" s="79" t="e">
        <f t="shared" si="255"/>
        <v>#DIV/0!</v>
      </c>
      <c r="W40" s="69" t="e">
        <f t="shared" si="256"/>
        <v>#DIV/0!</v>
      </c>
      <c r="X40" s="78"/>
      <c r="Y40" s="30" t="e">
        <f t="shared" si="257"/>
        <v>#DIV/0!</v>
      </c>
      <c r="Z40" s="69" t="e">
        <f t="shared" si="258"/>
        <v>#DIV/0!</v>
      </c>
      <c r="AA40" s="99"/>
      <c r="AB40" s="79" t="e">
        <f t="shared" si="56"/>
        <v>#DIV/0!</v>
      </c>
      <c r="AC40" s="69" t="e">
        <f t="shared" si="259"/>
        <v>#DIV/0!</v>
      </c>
      <c r="AD40" s="134" t="e">
        <f t="shared" si="260"/>
        <v>#DIV/0!</v>
      </c>
      <c r="AE40" s="79">
        <v>1.7094017094017096E-2</v>
      </c>
      <c r="AF40" s="135">
        <f t="shared" si="261"/>
        <v>1</v>
      </c>
      <c r="AG40" s="90">
        <v>0.11</v>
      </c>
      <c r="AH40" s="135">
        <f t="shared" si="262"/>
        <v>3</v>
      </c>
      <c r="AI40" s="90">
        <v>0.125</v>
      </c>
      <c r="AJ40" s="135">
        <f t="shared" si="263"/>
        <v>3</v>
      </c>
      <c r="AK40" s="90">
        <v>0.23</v>
      </c>
      <c r="AL40" s="135">
        <f t="shared" si="264"/>
        <v>4</v>
      </c>
      <c r="AM40" s="89" t="s">
        <v>127</v>
      </c>
      <c r="AN40" s="135">
        <f t="shared" si="265"/>
        <v>3</v>
      </c>
      <c r="AO40" s="140">
        <f t="shared" si="266"/>
        <v>2</v>
      </c>
      <c r="AP40" s="143" t="e">
        <f t="shared" si="267"/>
        <v>#DIV/0!</v>
      </c>
      <c r="AQ40" s="81" t="e">
        <f t="shared" si="268"/>
        <v>#DIV/0!</v>
      </c>
      <c r="AR40" s="160" t="e">
        <f t="shared" si="269"/>
        <v>#DIV/0!</v>
      </c>
      <c r="AS40" s="136" t="e">
        <f t="shared" si="270"/>
        <v>#DIV/0!</v>
      </c>
      <c r="AT40" s="101" t="e">
        <f t="shared" si="57"/>
        <v>#DIV/0!</v>
      </c>
      <c r="AU40" s="163" t="e">
        <f t="shared" si="271"/>
        <v>#DIV/0!</v>
      </c>
    </row>
    <row r="41" spans="1:47" s="6" customFormat="1" ht="18" customHeight="1">
      <c r="A41" s="186">
        <v>12</v>
      </c>
      <c r="B41" s="187" t="s">
        <v>189</v>
      </c>
      <c r="C41" s="164" t="s">
        <v>29</v>
      </c>
      <c r="D41" s="44">
        <v>3</v>
      </c>
      <c r="E41" s="44">
        <v>0.33</v>
      </c>
      <c r="F41" s="3">
        <v>166</v>
      </c>
      <c r="G41" s="42">
        <v>46</v>
      </c>
      <c r="H41" s="13">
        <v>32</v>
      </c>
      <c r="I41" s="3">
        <v>125</v>
      </c>
      <c r="J41" s="30">
        <f t="shared" si="54"/>
        <v>0.75301204819277112</v>
      </c>
      <c r="K41" s="62">
        <f t="shared" ref="K41:K42" si="273">IF(J41=0,0,(IF(J41&lt;=0.05,1,(IF(J41&lt;=0.1,2,(IF(J41&lt;0.2,3,4)))))))</f>
        <v>4</v>
      </c>
      <c r="L41" s="77">
        <v>0</v>
      </c>
      <c r="M41" s="30">
        <f>L41/$H41</f>
        <v>0</v>
      </c>
      <c r="N41" s="69">
        <f>IF(M41=0,1,(IF(M41&lt;=0.05,1,(IF(M41&lt;=0.1,2,(IF(M41&lt;0.2,3,4)))))))</f>
        <v>1</v>
      </c>
      <c r="O41" s="78">
        <v>0</v>
      </c>
      <c r="P41" s="30">
        <f>O41/$H41</f>
        <v>0</v>
      </c>
      <c r="Q41" s="69">
        <f>IF(P41=0,1,(IF(P41&lt;=0.05,1,(IF(P41&lt;=0.1,2,(IF(P41&lt;0.2,3,4)))))))</f>
        <v>1</v>
      </c>
      <c r="R41" s="99">
        <v>21</v>
      </c>
      <c r="S41" s="79">
        <f>R41/$I41</f>
        <v>0.16800000000000001</v>
      </c>
      <c r="T41" s="69">
        <f>IF(S41=0,1,(IF(S41&lt;=0.05,1,(IF(S41&lt;=0.1,2,(IF(S41&lt;0.2,3,4)))))))</f>
        <v>3</v>
      </c>
      <c r="U41" s="99"/>
      <c r="V41" s="79">
        <f>U41/$I41</f>
        <v>0</v>
      </c>
      <c r="W41" s="69">
        <f>IF(V41=0,1,(IF(V41&lt;=0.05,1,(IF(V41&lt;=0.1,2,(IF(V41&lt;0.2,3,4)))))))</f>
        <v>1</v>
      </c>
      <c r="X41" s="78">
        <v>13</v>
      </c>
      <c r="Y41" s="30">
        <f>X41/$H41</f>
        <v>0.40625</v>
      </c>
      <c r="Z41" s="69">
        <f>IF(Y41=0,1,(IF(Y41&lt;=0.05,1,(IF(Y41&lt;=0.1,2,(IF(Y41&lt;0.2,3,4)))))))</f>
        <v>4</v>
      </c>
      <c r="AA41" s="99">
        <v>3</v>
      </c>
      <c r="AB41" s="79">
        <f t="shared" si="56"/>
        <v>2.4E-2</v>
      </c>
      <c r="AC41" s="69">
        <f>IF(AB41=0,1,(IF(AB41&lt;=0.05,1,(IF(AB41&lt;=0.1,2,(IF(AB41&lt;0.2,3,4)))))))</f>
        <v>1</v>
      </c>
      <c r="AD41" s="134">
        <f>ROUNDUP((AVERAGE(AC41,Z41,W41,T41,Q41,N41)),0)</f>
        <v>2</v>
      </c>
      <c r="AE41" s="79">
        <v>0.125</v>
      </c>
      <c r="AF41" s="135">
        <f>IF(AE41=0,1,(IF(AE41&lt;=0.05,1,(IF(AE41&lt;=0.1,2,(IF(AE41&lt;0.2,3,4)))))))</f>
        <v>3</v>
      </c>
      <c r="AG41" s="90">
        <v>0.15</v>
      </c>
      <c r="AH41" s="135">
        <f>IF(AG41=0,1,(IF(AG41&lt;=0.05,1,(IF(AG41&lt;=0.1,2,(IF(AG41&lt;0.2,3,4)))))))</f>
        <v>3</v>
      </c>
      <c r="AI41" s="90">
        <v>0.14000000000000001</v>
      </c>
      <c r="AJ41" s="135">
        <f>IF(AI41=0,1,(IF(AI41&lt;=0.05,1,(IF(AI41&lt;=0.1,2,(IF(AI41&lt;0.2,3,4)))))))</f>
        <v>3</v>
      </c>
      <c r="AK41" s="90">
        <v>0.22</v>
      </c>
      <c r="AL41" s="135">
        <f>IF(AK41=0,1,(IF(AK41&lt;=0.05,1,(IF(AK41&lt;=0.1,2,(IF(AK41&lt;0.2,3,4)))))))</f>
        <v>4</v>
      </c>
      <c r="AM41" s="89" t="s">
        <v>123</v>
      </c>
      <c r="AN41" s="135">
        <f>(IF(AM41="very high",4,(IF(AM41="high",3,(IF(AM41="moderate",2,(IF(AM41="low",1))))))))</f>
        <v>1</v>
      </c>
      <c r="AO41" s="140">
        <f>ROUNDDOWN((AVERAGE(AF41,AH41,AJ41,AL41,AN41)),0)</f>
        <v>2</v>
      </c>
      <c r="AP41" s="143">
        <f>E41*K41</f>
        <v>1.32</v>
      </c>
      <c r="AQ41" s="81">
        <f>AD41/AO41</f>
        <v>1</v>
      </c>
      <c r="AR41" s="160">
        <f>IF(AQ41&lt;=0.5,0.25,(IF(AQ41&lt;=1,0.5,(IF(AQ41&lt;=2,0.75,(IF(AQ41&lt;=4,1,1)))))))</f>
        <v>0.5</v>
      </c>
      <c r="AS41" s="136">
        <f>ROUNDUP((AP41*AR41),0)</f>
        <v>1</v>
      </c>
      <c r="AT41" s="101">
        <f t="shared" si="57"/>
        <v>3</v>
      </c>
      <c r="AU41" s="163" t="str">
        <f>IF(AT41=0,"none",(IF(AT41&lt;5,"low",(IF(AT41&lt;=12,"moderate","high")))))</f>
        <v>low</v>
      </c>
    </row>
    <row r="42" spans="1:47" s="6" customFormat="1" ht="19.5" customHeight="1">
      <c r="A42" s="186"/>
      <c r="B42" s="188"/>
      <c r="C42" s="164" t="s">
        <v>31</v>
      </c>
      <c r="D42" s="44">
        <v>4</v>
      </c>
      <c r="E42" s="44">
        <v>0.66</v>
      </c>
      <c r="F42" s="3">
        <v>166</v>
      </c>
      <c r="G42" s="42">
        <v>46</v>
      </c>
      <c r="H42" s="13">
        <v>14</v>
      </c>
      <c r="I42" s="3">
        <v>41</v>
      </c>
      <c r="J42" s="30">
        <f t="shared" si="54"/>
        <v>0.24698795180722891</v>
      </c>
      <c r="K42" s="62">
        <f t="shared" si="273"/>
        <v>4</v>
      </c>
      <c r="L42" s="77">
        <v>0</v>
      </c>
      <c r="M42" s="30">
        <f>L42/$H42</f>
        <v>0</v>
      </c>
      <c r="N42" s="69">
        <f t="shared" ref="N42:N43" si="274">IF(M42=0,1,(IF(M42&lt;=0.05,1,(IF(M42&lt;=0.1,2,(IF(M42&lt;0.2,3,4)))))))</f>
        <v>1</v>
      </c>
      <c r="O42" s="78">
        <v>0</v>
      </c>
      <c r="P42" s="30">
        <f t="shared" ref="P42:P43" si="275">O42/$H42</f>
        <v>0</v>
      </c>
      <c r="Q42" s="69">
        <f t="shared" ref="Q42:Q43" si="276">IF(P42=0,1,(IF(P42&lt;=0.05,1,(IF(P42&lt;=0.1,2,(IF(P42&lt;0.2,3,4)))))))</f>
        <v>1</v>
      </c>
      <c r="R42" s="99">
        <v>14</v>
      </c>
      <c r="S42" s="79">
        <f t="shared" ref="S42:S43" si="277">R42/$I42</f>
        <v>0.34146341463414637</v>
      </c>
      <c r="T42" s="69">
        <f t="shared" ref="T42:T43" si="278">IF(S42=0,1,(IF(S42&lt;=0.05,1,(IF(S42&lt;=0.1,2,(IF(S42&lt;0.2,3,4)))))))</f>
        <v>4</v>
      </c>
      <c r="U42" s="99"/>
      <c r="V42" s="79">
        <f t="shared" ref="V42:V43" si="279">U42/$I42</f>
        <v>0</v>
      </c>
      <c r="W42" s="69">
        <f t="shared" ref="W42:W43" si="280">IF(V42=0,1,(IF(V42&lt;=0.05,1,(IF(V42&lt;=0.1,2,(IF(V42&lt;0.2,3,4)))))))</f>
        <v>1</v>
      </c>
      <c r="X42" s="78">
        <v>3</v>
      </c>
      <c r="Y42" s="30">
        <f t="shared" ref="Y42:Y43" si="281">X42/$H42</f>
        <v>0.21428571428571427</v>
      </c>
      <c r="Z42" s="69">
        <f t="shared" ref="Z42:Z43" si="282">IF(Y42=0,1,(IF(Y42&lt;=0.05,1,(IF(Y42&lt;=0.1,2,(IF(Y42&lt;0.2,3,4)))))))</f>
        <v>4</v>
      </c>
      <c r="AA42" s="99">
        <v>0</v>
      </c>
      <c r="AB42" s="79">
        <f t="shared" si="56"/>
        <v>0</v>
      </c>
      <c r="AC42" s="69">
        <f t="shared" ref="AC42:AC43" si="283">IF(AB42=0,1,(IF(AB42&lt;=0.05,1,(IF(AB42&lt;=0.1,2,(IF(AB42&lt;0.2,3,4)))))))</f>
        <v>1</v>
      </c>
      <c r="AD42" s="134">
        <f t="shared" ref="AD42:AD43" si="284">ROUNDUP((AVERAGE(AC42,Z42,W42,T42,Q42,N42)),0)</f>
        <v>2</v>
      </c>
      <c r="AE42" s="79">
        <v>0.2</v>
      </c>
      <c r="AF42" s="135">
        <f t="shared" ref="AF42:AF43" si="285">IF(AE42=0,1,(IF(AE42&lt;=0.05,1,(IF(AE42&lt;=0.1,2,(IF(AE42&lt;0.2,3,4)))))))</f>
        <v>4</v>
      </c>
      <c r="AG42" s="90">
        <v>0.12</v>
      </c>
      <c r="AH42" s="135">
        <f t="shared" ref="AH42:AH43" si="286">IF(AG42=0,1,(IF(AG42&lt;=0.05,1,(IF(AG42&lt;=0.1,2,(IF(AG42&lt;0.2,3,4)))))))</f>
        <v>3</v>
      </c>
      <c r="AI42" s="90">
        <v>0.13</v>
      </c>
      <c r="AJ42" s="135">
        <f t="shared" ref="AJ42:AJ43" si="287">IF(AI42=0,1,(IF(AI42&lt;=0.05,1,(IF(AI42&lt;=0.1,2,(IF(AI42&lt;0.2,3,4)))))))</f>
        <v>3</v>
      </c>
      <c r="AK42" s="90">
        <v>0.15</v>
      </c>
      <c r="AL42" s="135">
        <f t="shared" ref="AL42:AL43" si="288">IF(AK42=0,1,(IF(AK42&lt;=0.05,1,(IF(AK42&lt;=0.1,2,(IF(AK42&lt;0.2,3,4)))))))</f>
        <v>3</v>
      </c>
      <c r="AM42" s="89" t="s">
        <v>126</v>
      </c>
      <c r="AN42" s="135">
        <f t="shared" ref="AN42:AN43" si="289">(IF(AM42="very high",4,(IF(AM42="high",3,(IF(AM42="moderate",2,(IF(AM42="low",1))))))))</f>
        <v>2</v>
      </c>
      <c r="AO42" s="140">
        <f t="shared" ref="AO42:AO43" si="290">ROUNDDOWN((AVERAGE(AF42,AH42,AJ42,AL42,AN42)),0)</f>
        <v>3</v>
      </c>
      <c r="AP42" s="143">
        <f t="shared" ref="AP42:AP43" si="291">E42*K42</f>
        <v>2.64</v>
      </c>
      <c r="AQ42" s="81">
        <f t="shared" ref="AQ42:AQ43" si="292">AD42/AO42</f>
        <v>0.66666666666666663</v>
      </c>
      <c r="AR42" s="160">
        <f t="shared" ref="AR42:AR43" si="293">IF(AQ42&lt;=0.5,0.25,(IF(AQ42&lt;=1,0.5,(IF(AQ42&lt;=2,0.75,(IF(AQ42&lt;=4,1,1)))))))</f>
        <v>0.5</v>
      </c>
      <c r="AS42" s="136">
        <f t="shared" ref="AS42:AS43" si="294">ROUNDUP((AP42*AR42),0)</f>
        <v>2</v>
      </c>
      <c r="AT42" s="101">
        <f t="shared" si="57"/>
        <v>8</v>
      </c>
      <c r="AU42" s="163" t="str">
        <f t="shared" ref="AU42:AU43" si="295">IF(AT42=0,"none",(IF(AT42&lt;5,"low",(IF(AT42&lt;=12,"moderate","high")))))</f>
        <v>moderate</v>
      </c>
    </row>
    <row r="43" spans="1:47" s="6" customFormat="1" ht="17.25" customHeight="1">
      <c r="A43" s="186"/>
      <c r="B43" s="189"/>
      <c r="C43" s="164" t="s">
        <v>32</v>
      </c>
      <c r="D43" s="44">
        <v>5</v>
      </c>
      <c r="E43" s="44">
        <v>1</v>
      </c>
      <c r="F43" s="3"/>
      <c r="G43" s="42"/>
      <c r="H43" s="13"/>
      <c r="I43" s="3"/>
      <c r="J43" s="30" t="e">
        <f t="shared" si="54"/>
        <v>#DIV/0!</v>
      </c>
      <c r="K43" s="62" t="e">
        <f>IF(J43=0,0,(IF(J43&lt;=0.05,1,(IF(J43&lt;=0.1,2,(IF(J43&lt;0.2,3,4)))))))</f>
        <v>#DIV/0!</v>
      </c>
      <c r="L43" s="77"/>
      <c r="M43" s="30" t="e">
        <f t="shared" ref="M43" si="296">L43/$H43</f>
        <v>#DIV/0!</v>
      </c>
      <c r="N43" s="69" t="e">
        <f t="shared" si="274"/>
        <v>#DIV/0!</v>
      </c>
      <c r="O43" s="78"/>
      <c r="P43" s="30" t="e">
        <f t="shared" si="275"/>
        <v>#DIV/0!</v>
      </c>
      <c r="Q43" s="69" t="e">
        <f t="shared" si="276"/>
        <v>#DIV/0!</v>
      </c>
      <c r="R43" s="99"/>
      <c r="S43" s="79" t="e">
        <f t="shared" si="277"/>
        <v>#DIV/0!</v>
      </c>
      <c r="T43" s="69" t="e">
        <f t="shared" si="278"/>
        <v>#DIV/0!</v>
      </c>
      <c r="U43" s="99"/>
      <c r="V43" s="79" t="e">
        <f t="shared" si="279"/>
        <v>#DIV/0!</v>
      </c>
      <c r="W43" s="69" t="e">
        <f t="shared" si="280"/>
        <v>#DIV/0!</v>
      </c>
      <c r="X43" s="78"/>
      <c r="Y43" s="30" t="e">
        <f t="shared" si="281"/>
        <v>#DIV/0!</v>
      </c>
      <c r="Z43" s="69" t="e">
        <f t="shared" si="282"/>
        <v>#DIV/0!</v>
      </c>
      <c r="AA43" s="99"/>
      <c r="AB43" s="79" t="e">
        <f t="shared" si="56"/>
        <v>#DIV/0!</v>
      </c>
      <c r="AC43" s="69" t="e">
        <f t="shared" si="283"/>
        <v>#DIV/0!</v>
      </c>
      <c r="AD43" s="134" t="e">
        <f t="shared" si="284"/>
        <v>#DIV/0!</v>
      </c>
      <c r="AE43" s="79">
        <v>1.7094017094017096E-2</v>
      </c>
      <c r="AF43" s="135">
        <f t="shared" si="285"/>
        <v>1</v>
      </c>
      <c r="AG43" s="90">
        <v>0.11</v>
      </c>
      <c r="AH43" s="135">
        <f t="shared" si="286"/>
        <v>3</v>
      </c>
      <c r="AI43" s="90">
        <v>0.125</v>
      </c>
      <c r="AJ43" s="135">
        <f t="shared" si="287"/>
        <v>3</v>
      </c>
      <c r="AK43" s="90">
        <v>0.23</v>
      </c>
      <c r="AL43" s="135">
        <f t="shared" si="288"/>
        <v>4</v>
      </c>
      <c r="AM43" s="89" t="s">
        <v>127</v>
      </c>
      <c r="AN43" s="135">
        <f t="shared" si="289"/>
        <v>3</v>
      </c>
      <c r="AO43" s="140">
        <f t="shared" si="290"/>
        <v>2</v>
      </c>
      <c r="AP43" s="143" t="e">
        <f t="shared" si="291"/>
        <v>#DIV/0!</v>
      </c>
      <c r="AQ43" s="81" t="e">
        <f t="shared" si="292"/>
        <v>#DIV/0!</v>
      </c>
      <c r="AR43" s="160" t="e">
        <f t="shared" si="293"/>
        <v>#DIV/0!</v>
      </c>
      <c r="AS43" s="136" t="e">
        <f t="shared" si="294"/>
        <v>#DIV/0!</v>
      </c>
      <c r="AT43" s="101" t="e">
        <f t="shared" si="57"/>
        <v>#DIV/0!</v>
      </c>
      <c r="AU43" s="163" t="e">
        <f t="shared" si="295"/>
        <v>#DIV/0!</v>
      </c>
    </row>
    <row r="44" spans="1:47" s="6" customFormat="1" ht="18" customHeight="1">
      <c r="A44" s="186">
        <v>13</v>
      </c>
      <c r="B44" s="187" t="s">
        <v>176</v>
      </c>
      <c r="C44" s="164" t="s">
        <v>29</v>
      </c>
      <c r="D44" s="44">
        <v>3</v>
      </c>
      <c r="E44" s="44">
        <v>0.33</v>
      </c>
      <c r="F44" s="3">
        <v>543</v>
      </c>
      <c r="G44" s="42">
        <v>121</v>
      </c>
      <c r="H44" s="13">
        <v>103</v>
      </c>
      <c r="I44" s="3">
        <v>475</v>
      </c>
      <c r="J44" s="30">
        <f t="shared" ref="J44:J49" si="297">I44/F44</f>
        <v>0.87476979742173111</v>
      </c>
      <c r="K44" s="62">
        <f t="shared" ref="K44:K45" si="298">IF(J44=0,0,(IF(J44&lt;=0.05,1,(IF(J44&lt;=0.1,2,(IF(J44&lt;0.2,3,4)))))))</f>
        <v>4</v>
      </c>
      <c r="L44" s="77">
        <v>4</v>
      </c>
      <c r="M44" s="30">
        <f>L44/$H44</f>
        <v>3.8834951456310676E-2</v>
      </c>
      <c r="N44" s="69">
        <f>IF(M44=0,1,(IF(M44&lt;=0.05,1,(IF(M44&lt;=0.1,2,(IF(M44&lt;0.2,3,4)))))))</f>
        <v>1</v>
      </c>
      <c r="O44" s="78">
        <v>0</v>
      </c>
      <c r="P44" s="30">
        <f>O44/$H44</f>
        <v>0</v>
      </c>
      <c r="Q44" s="69">
        <f>IF(P44=0,1,(IF(P44&lt;=0.05,1,(IF(P44&lt;=0.1,2,(IF(P44&lt;0.2,3,4)))))))</f>
        <v>1</v>
      </c>
      <c r="R44" s="99">
        <v>51</v>
      </c>
      <c r="S44" s="79">
        <f>R44/$I44</f>
        <v>0.10736842105263159</v>
      </c>
      <c r="T44" s="69">
        <f>IF(S44=0,1,(IF(S44&lt;=0.05,1,(IF(S44&lt;=0.1,2,(IF(S44&lt;0.2,3,4)))))))</f>
        <v>3</v>
      </c>
      <c r="U44" s="99"/>
      <c r="V44" s="79">
        <f>U44/$I44</f>
        <v>0</v>
      </c>
      <c r="W44" s="69">
        <f>IF(V44=0,1,(IF(V44&lt;=0.05,1,(IF(V44&lt;=0.1,2,(IF(V44&lt;0.2,3,4)))))))</f>
        <v>1</v>
      </c>
      <c r="X44" s="78">
        <v>53</v>
      </c>
      <c r="Y44" s="30">
        <f>X44/$H44</f>
        <v>0.5145631067961165</v>
      </c>
      <c r="Z44" s="69">
        <f>IF(Y44=0,1,(IF(Y44&lt;=0.05,1,(IF(Y44&lt;=0.1,2,(IF(Y44&lt;0.2,3,4)))))))</f>
        <v>4</v>
      </c>
      <c r="AA44" s="99">
        <v>4</v>
      </c>
      <c r="AB44" s="79">
        <f t="shared" ref="AB44:AB49" si="299">AA44/$I44</f>
        <v>8.4210526315789472E-3</v>
      </c>
      <c r="AC44" s="69">
        <f>IF(AB44=0,1,(IF(AB44&lt;=0.05,1,(IF(AB44&lt;=0.1,2,(IF(AB44&lt;0.2,3,4)))))))</f>
        <v>1</v>
      </c>
      <c r="AD44" s="134">
        <f>ROUNDUP((AVERAGE(AC44,Z44,W44,T44,Q44,N44)),0)</f>
        <v>2</v>
      </c>
      <c r="AE44" s="79">
        <v>0.125</v>
      </c>
      <c r="AF44" s="135">
        <f>IF(AE44=0,1,(IF(AE44&lt;=0.05,1,(IF(AE44&lt;=0.1,2,(IF(AE44&lt;0.2,3,4)))))))</f>
        <v>3</v>
      </c>
      <c r="AG44" s="90">
        <v>0.15</v>
      </c>
      <c r="AH44" s="135">
        <f>IF(AG44=0,1,(IF(AG44&lt;=0.05,1,(IF(AG44&lt;=0.1,2,(IF(AG44&lt;0.2,3,4)))))))</f>
        <v>3</v>
      </c>
      <c r="AI44" s="90">
        <v>0.14000000000000001</v>
      </c>
      <c r="AJ44" s="135">
        <f>IF(AI44=0,1,(IF(AI44&lt;=0.05,1,(IF(AI44&lt;=0.1,2,(IF(AI44&lt;0.2,3,4)))))))</f>
        <v>3</v>
      </c>
      <c r="AK44" s="90">
        <v>0.22</v>
      </c>
      <c r="AL44" s="135">
        <f>IF(AK44=0,1,(IF(AK44&lt;=0.05,1,(IF(AK44&lt;=0.1,2,(IF(AK44&lt;0.2,3,4)))))))</f>
        <v>4</v>
      </c>
      <c r="AM44" s="89" t="s">
        <v>123</v>
      </c>
      <c r="AN44" s="135">
        <f>(IF(AM44="very high",4,(IF(AM44="high",3,(IF(AM44="moderate",2,(IF(AM44="low",1))))))))</f>
        <v>1</v>
      </c>
      <c r="AO44" s="140">
        <f>ROUNDDOWN((AVERAGE(AF44,AH44,AJ44,AL44,AN44)),0)</f>
        <v>2</v>
      </c>
      <c r="AP44" s="143">
        <f>E44*K44</f>
        <v>1.32</v>
      </c>
      <c r="AQ44" s="81">
        <f>AD44/AO44</f>
        <v>1</v>
      </c>
      <c r="AR44" s="160">
        <f>IF(AQ44&lt;=0.5,0.25,(IF(AQ44&lt;=1,0.5,(IF(AQ44&lt;=2,0.75,(IF(AQ44&lt;=4,1,1)))))))</f>
        <v>0.5</v>
      </c>
      <c r="AS44" s="136">
        <f>ROUNDUP((AP44*AR44),0)</f>
        <v>1</v>
      </c>
      <c r="AT44" s="101">
        <f t="shared" ref="AT44:AT49" si="300">AS44*D44</f>
        <v>3</v>
      </c>
      <c r="AU44" s="163" t="str">
        <f>IF(AT44=0,"none",(IF(AT44&lt;5,"low",(IF(AT44&lt;=12,"moderate","high")))))</f>
        <v>low</v>
      </c>
    </row>
    <row r="45" spans="1:47" s="6" customFormat="1" ht="19.5" customHeight="1">
      <c r="A45" s="186"/>
      <c r="B45" s="188"/>
      <c r="C45" s="164" t="s">
        <v>31</v>
      </c>
      <c r="D45" s="44">
        <v>4</v>
      </c>
      <c r="E45" s="44">
        <v>0.66</v>
      </c>
      <c r="F45" s="3"/>
      <c r="G45" s="42"/>
      <c r="H45" s="13"/>
      <c r="I45" s="3"/>
      <c r="J45" s="30" t="e">
        <f t="shared" si="297"/>
        <v>#DIV/0!</v>
      </c>
      <c r="K45" s="62" t="e">
        <f t="shared" si="298"/>
        <v>#DIV/0!</v>
      </c>
      <c r="L45" s="77"/>
      <c r="M45" s="30" t="e">
        <f>L45/$H45</f>
        <v>#DIV/0!</v>
      </c>
      <c r="N45" s="69" t="e">
        <f t="shared" ref="N45:N46" si="301">IF(M45=0,1,(IF(M45&lt;=0.05,1,(IF(M45&lt;=0.1,2,(IF(M45&lt;0.2,3,4)))))))</f>
        <v>#DIV/0!</v>
      </c>
      <c r="O45" s="78"/>
      <c r="P45" s="30" t="e">
        <f t="shared" ref="P45:P46" si="302">O45/$H45</f>
        <v>#DIV/0!</v>
      </c>
      <c r="Q45" s="69" t="e">
        <f t="shared" ref="Q45:Q46" si="303">IF(P45=0,1,(IF(P45&lt;=0.05,1,(IF(P45&lt;=0.1,2,(IF(P45&lt;0.2,3,4)))))))</f>
        <v>#DIV/0!</v>
      </c>
      <c r="R45" s="99"/>
      <c r="S45" s="79" t="e">
        <f t="shared" ref="S45:S46" si="304">R45/$I45</f>
        <v>#DIV/0!</v>
      </c>
      <c r="T45" s="69" t="e">
        <f t="shared" ref="T45:T46" si="305">IF(S45=0,1,(IF(S45&lt;=0.05,1,(IF(S45&lt;=0.1,2,(IF(S45&lt;0.2,3,4)))))))</f>
        <v>#DIV/0!</v>
      </c>
      <c r="U45" s="99"/>
      <c r="V45" s="79" t="e">
        <f t="shared" ref="V45:V46" si="306">U45/$I45</f>
        <v>#DIV/0!</v>
      </c>
      <c r="W45" s="69" t="e">
        <f t="shared" ref="W45:W46" si="307">IF(V45=0,1,(IF(V45&lt;=0.05,1,(IF(V45&lt;=0.1,2,(IF(V45&lt;0.2,3,4)))))))</f>
        <v>#DIV/0!</v>
      </c>
      <c r="X45" s="78"/>
      <c r="Y45" s="30" t="e">
        <f t="shared" ref="Y45:Y46" si="308">X45/$H45</f>
        <v>#DIV/0!</v>
      </c>
      <c r="Z45" s="69" t="e">
        <f t="shared" ref="Z45:Z46" si="309">IF(Y45=0,1,(IF(Y45&lt;=0.05,1,(IF(Y45&lt;=0.1,2,(IF(Y45&lt;0.2,3,4)))))))</f>
        <v>#DIV/0!</v>
      </c>
      <c r="AA45" s="99"/>
      <c r="AB45" s="79" t="e">
        <f t="shared" si="299"/>
        <v>#DIV/0!</v>
      </c>
      <c r="AC45" s="69" t="e">
        <f t="shared" ref="AC45:AC46" si="310">IF(AB45=0,1,(IF(AB45&lt;=0.05,1,(IF(AB45&lt;=0.1,2,(IF(AB45&lt;0.2,3,4)))))))</f>
        <v>#DIV/0!</v>
      </c>
      <c r="AD45" s="134" t="e">
        <f t="shared" ref="AD45:AD46" si="311">ROUNDUP((AVERAGE(AC45,Z45,W45,T45,Q45,N45)),0)</f>
        <v>#DIV/0!</v>
      </c>
      <c r="AE45" s="79">
        <v>0.2</v>
      </c>
      <c r="AF45" s="135">
        <f t="shared" ref="AF45:AF46" si="312">IF(AE45=0,1,(IF(AE45&lt;=0.05,1,(IF(AE45&lt;=0.1,2,(IF(AE45&lt;0.2,3,4)))))))</f>
        <v>4</v>
      </c>
      <c r="AG45" s="90">
        <v>0.12</v>
      </c>
      <c r="AH45" s="135">
        <f t="shared" ref="AH45:AH46" si="313">IF(AG45=0,1,(IF(AG45&lt;=0.05,1,(IF(AG45&lt;=0.1,2,(IF(AG45&lt;0.2,3,4)))))))</f>
        <v>3</v>
      </c>
      <c r="AI45" s="90">
        <v>0.13</v>
      </c>
      <c r="AJ45" s="135">
        <f t="shared" ref="AJ45:AJ46" si="314">IF(AI45=0,1,(IF(AI45&lt;=0.05,1,(IF(AI45&lt;=0.1,2,(IF(AI45&lt;0.2,3,4)))))))</f>
        <v>3</v>
      </c>
      <c r="AK45" s="90">
        <v>0.15</v>
      </c>
      <c r="AL45" s="135">
        <f t="shared" ref="AL45:AL46" si="315">IF(AK45=0,1,(IF(AK45&lt;=0.05,1,(IF(AK45&lt;=0.1,2,(IF(AK45&lt;0.2,3,4)))))))</f>
        <v>3</v>
      </c>
      <c r="AM45" s="89" t="s">
        <v>126</v>
      </c>
      <c r="AN45" s="135">
        <f t="shared" ref="AN45:AN46" si="316">(IF(AM45="very high",4,(IF(AM45="high",3,(IF(AM45="moderate",2,(IF(AM45="low",1))))))))</f>
        <v>2</v>
      </c>
      <c r="AO45" s="140">
        <f t="shared" ref="AO45:AO46" si="317">ROUNDDOWN((AVERAGE(AF45,AH45,AJ45,AL45,AN45)),0)</f>
        <v>3</v>
      </c>
      <c r="AP45" s="143" t="e">
        <f t="shared" ref="AP45:AP46" si="318">E45*K45</f>
        <v>#DIV/0!</v>
      </c>
      <c r="AQ45" s="81" t="e">
        <f t="shared" ref="AQ45:AQ46" si="319">AD45/AO45</f>
        <v>#DIV/0!</v>
      </c>
      <c r="AR45" s="160" t="e">
        <f t="shared" ref="AR45:AR46" si="320">IF(AQ45&lt;=0.5,0.25,(IF(AQ45&lt;=1,0.5,(IF(AQ45&lt;=2,0.75,(IF(AQ45&lt;=4,1,1)))))))</f>
        <v>#DIV/0!</v>
      </c>
      <c r="AS45" s="136" t="e">
        <f t="shared" ref="AS45:AS46" si="321">ROUNDUP((AP45*AR45),0)</f>
        <v>#DIV/0!</v>
      </c>
      <c r="AT45" s="101" t="e">
        <f t="shared" si="300"/>
        <v>#DIV/0!</v>
      </c>
      <c r="AU45" s="163" t="e">
        <f t="shared" ref="AU45:AU46" si="322">IF(AT45=0,"none",(IF(AT45&lt;5,"low",(IF(AT45&lt;=12,"moderate","high")))))</f>
        <v>#DIV/0!</v>
      </c>
    </row>
    <row r="46" spans="1:47" s="6" customFormat="1" ht="17.25" customHeight="1">
      <c r="A46" s="186"/>
      <c r="B46" s="189"/>
      <c r="C46" s="164" t="s">
        <v>32</v>
      </c>
      <c r="D46" s="44">
        <v>5</v>
      </c>
      <c r="E46" s="44">
        <v>1</v>
      </c>
      <c r="F46" s="3"/>
      <c r="G46" s="42"/>
      <c r="H46" s="13"/>
      <c r="I46" s="3"/>
      <c r="J46" s="30" t="e">
        <f t="shared" si="297"/>
        <v>#DIV/0!</v>
      </c>
      <c r="K46" s="62" t="e">
        <f>IF(J46=0,0,(IF(J46&lt;=0.05,1,(IF(J46&lt;=0.1,2,(IF(J46&lt;0.2,3,4)))))))</f>
        <v>#DIV/0!</v>
      </c>
      <c r="L46" s="77"/>
      <c r="M46" s="30" t="e">
        <f t="shared" ref="M46" si="323">L46/$H46</f>
        <v>#DIV/0!</v>
      </c>
      <c r="N46" s="69" t="e">
        <f t="shared" si="301"/>
        <v>#DIV/0!</v>
      </c>
      <c r="O46" s="78"/>
      <c r="P46" s="30" t="e">
        <f t="shared" si="302"/>
        <v>#DIV/0!</v>
      </c>
      <c r="Q46" s="69" t="e">
        <f t="shared" si="303"/>
        <v>#DIV/0!</v>
      </c>
      <c r="R46" s="99"/>
      <c r="S46" s="79" t="e">
        <f t="shared" si="304"/>
        <v>#DIV/0!</v>
      </c>
      <c r="T46" s="69" t="e">
        <f t="shared" si="305"/>
        <v>#DIV/0!</v>
      </c>
      <c r="U46" s="99"/>
      <c r="V46" s="79" t="e">
        <f t="shared" si="306"/>
        <v>#DIV/0!</v>
      </c>
      <c r="W46" s="69" t="e">
        <f t="shared" si="307"/>
        <v>#DIV/0!</v>
      </c>
      <c r="X46" s="78"/>
      <c r="Y46" s="30" t="e">
        <f t="shared" si="308"/>
        <v>#DIV/0!</v>
      </c>
      <c r="Z46" s="69" t="e">
        <f t="shared" si="309"/>
        <v>#DIV/0!</v>
      </c>
      <c r="AA46" s="99"/>
      <c r="AB46" s="79" t="e">
        <f t="shared" si="299"/>
        <v>#DIV/0!</v>
      </c>
      <c r="AC46" s="69" t="e">
        <f t="shared" si="310"/>
        <v>#DIV/0!</v>
      </c>
      <c r="AD46" s="134" t="e">
        <f t="shared" si="311"/>
        <v>#DIV/0!</v>
      </c>
      <c r="AE46" s="79">
        <v>1.7094017094017096E-2</v>
      </c>
      <c r="AF46" s="135">
        <f t="shared" si="312"/>
        <v>1</v>
      </c>
      <c r="AG46" s="90">
        <v>0.11</v>
      </c>
      <c r="AH46" s="135">
        <f t="shared" si="313"/>
        <v>3</v>
      </c>
      <c r="AI46" s="90">
        <v>0.125</v>
      </c>
      <c r="AJ46" s="135">
        <f t="shared" si="314"/>
        <v>3</v>
      </c>
      <c r="AK46" s="90">
        <v>0.23</v>
      </c>
      <c r="AL46" s="135">
        <f t="shared" si="315"/>
        <v>4</v>
      </c>
      <c r="AM46" s="89" t="s">
        <v>127</v>
      </c>
      <c r="AN46" s="135">
        <f t="shared" si="316"/>
        <v>3</v>
      </c>
      <c r="AO46" s="140">
        <f t="shared" si="317"/>
        <v>2</v>
      </c>
      <c r="AP46" s="143" t="e">
        <f t="shared" si="318"/>
        <v>#DIV/0!</v>
      </c>
      <c r="AQ46" s="81" t="e">
        <f t="shared" si="319"/>
        <v>#DIV/0!</v>
      </c>
      <c r="AR46" s="160" t="e">
        <f t="shared" si="320"/>
        <v>#DIV/0!</v>
      </c>
      <c r="AS46" s="136" t="e">
        <f t="shared" si="321"/>
        <v>#DIV/0!</v>
      </c>
      <c r="AT46" s="101" t="e">
        <f t="shared" si="300"/>
        <v>#DIV/0!</v>
      </c>
      <c r="AU46" s="163" t="e">
        <f t="shared" si="322"/>
        <v>#DIV/0!</v>
      </c>
    </row>
    <row r="47" spans="1:47" s="6" customFormat="1" ht="18" customHeight="1">
      <c r="A47" s="186">
        <v>14</v>
      </c>
      <c r="B47" s="187" t="s">
        <v>190</v>
      </c>
      <c r="C47" s="164" t="s">
        <v>29</v>
      </c>
      <c r="D47" s="44">
        <v>3</v>
      </c>
      <c r="E47" s="44">
        <v>0.33</v>
      </c>
      <c r="F47" s="3">
        <v>850</v>
      </c>
      <c r="G47" s="42">
        <v>187</v>
      </c>
      <c r="H47" s="13">
        <v>153</v>
      </c>
      <c r="I47" s="3">
        <v>708</v>
      </c>
      <c r="J47" s="30">
        <f t="shared" si="297"/>
        <v>0.83294117647058818</v>
      </c>
      <c r="K47" s="62">
        <f t="shared" ref="K47:K48" si="324">IF(J47=0,0,(IF(J47&lt;=0.05,1,(IF(J47&lt;=0.1,2,(IF(J47&lt;0.2,3,4)))))))</f>
        <v>4</v>
      </c>
      <c r="L47" s="77">
        <v>0</v>
      </c>
      <c r="M47" s="30">
        <f>L47/$H47</f>
        <v>0</v>
      </c>
      <c r="N47" s="69">
        <f>IF(M47=0,1,(IF(M47&lt;=0.05,1,(IF(M47&lt;=0.1,2,(IF(M47&lt;0.2,3,4)))))))</f>
        <v>1</v>
      </c>
      <c r="O47" s="78">
        <v>1</v>
      </c>
      <c r="P47" s="30">
        <f>O47/$H47</f>
        <v>6.5359477124183009E-3</v>
      </c>
      <c r="Q47" s="69">
        <f>IF(P47=0,1,(IF(P47&lt;=0.05,1,(IF(P47&lt;=0.1,2,(IF(P47&lt;0.2,3,4)))))))</f>
        <v>1</v>
      </c>
      <c r="R47" s="99">
        <v>79</v>
      </c>
      <c r="S47" s="79">
        <f>R47/$I47</f>
        <v>0.1115819209039548</v>
      </c>
      <c r="T47" s="69">
        <f>IF(S47=0,1,(IF(S47&lt;=0.05,1,(IF(S47&lt;=0.1,2,(IF(S47&lt;0.2,3,4)))))))</f>
        <v>3</v>
      </c>
      <c r="U47" s="99"/>
      <c r="V47" s="79">
        <f>U47/$I47</f>
        <v>0</v>
      </c>
      <c r="W47" s="69">
        <f>IF(V47=0,1,(IF(V47&lt;=0.05,1,(IF(V47&lt;=0.1,2,(IF(V47&lt;0.2,3,4)))))))</f>
        <v>1</v>
      </c>
      <c r="X47" s="78">
        <v>55</v>
      </c>
      <c r="Y47" s="30">
        <f>X47/$H47</f>
        <v>0.35947712418300654</v>
      </c>
      <c r="Z47" s="69">
        <f>IF(Y47=0,1,(IF(Y47&lt;=0.05,1,(IF(Y47&lt;=0.1,2,(IF(Y47&lt;0.2,3,4)))))))</f>
        <v>4</v>
      </c>
      <c r="AA47" s="99">
        <v>0</v>
      </c>
      <c r="AB47" s="79">
        <f t="shared" si="299"/>
        <v>0</v>
      </c>
      <c r="AC47" s="69">
        <f>IF(AB47=0,1,(IF(AB47&lt;=0.05,1,(IF(AB47&lt;=0.1,2,(IF(AB47&lt;0.2,3,4)))))))</f>
        <v>1</v>
      </c>
      <c r="AD47" s="134">
        <f>ROUNDUP((AVERAGE(AC47,Z47,W47,T47,Q47,N47)),0)</f>
        <v>2</v>
      </c>
      <c r="AE47" s="79">
        <v>0.125</v>
      </c>
      <c r="AF47" s="135">
        <f>IF(AE47=0,1,(IF(AE47&lt;=0.05,1,(IF(AE47&lt;=0.1,2,(IF(AE47&lt;0.2,3,4)))))))</f>
        <v>3</v>
      </c>
      <c r="AG47" s="90">
        <v>0.15</v>
      </c>
      <c r="AH47" s="135">
        <f>IF(AG47=0,1,(IF(AG47&lt;=0.05,1,(IF(AG47&lt;=0.1,2,(IF(AG47&lt;0.2,3,4)))))))</f>
        <v>3</v>
      </c>
      <c r="AI47" s="90">
        <v>0.14000000000000001</v>
      </c>
      <c r="AJ47" s="135">
        <f>IF(AI47=0,1,(IF(AI47&lt;=0.05,1,(IF(AI47&lt;=0.1,2,(IF(AI47&lt;0.2,3,4)))))))</f>
        <v>3</v>
      </c>
      <c r="AK47" s="90">
        <v>0.22</v>
      </c>
      <c r="AL47" s="135">
        <f>IF(AK47=0,1,(IF(AK47&lt;=0.05,1,(IF(AK47&lt;=0.1,2,(IF(AK47&lt;0.2,3,4)))))))</f>
        <v>4</v>
      </c>
      <c r="AM47" s="89" t="s">
        <v>123</v>
      </c>
      <c r="AN47" s="135">
        <f>(IF(AM47="very high",4,(IF(AM47="high",3,(IF(AM47="moderate",2,(IF(AM47="low",1))))))))</f>
        <v>1</v>
      </c>
      <c r="AO47" s="140">
        <f>ROUNDDOWN((AVERAGE(AF47,AH47,AJ47,AL47,AN47)),0)</f>
        <v>2</v>
      </c>
      <c r="AP47" s="143">
        <f>E47*K47</f>
        <v>1.32</v>
      </c>
      <c r="AQ47" s="81">
        <f>AD47/AO47</f>
        <v>1</v>
      </c>
      <c r="AR47" s="160">
        <f>IF(AQ47&lt;=0.5,0.25,(IF(AQ47&lt;=1,0.5,(IF(AQ47&lt;=2,0.75,(IF(AQ47&lt;=4,1,1)))))))</f>
        <v>0.5</v>
      </c>
      <c r="AS47" s="136">
        <f>ROUNDUP((AP47*AR47),0)</f>
        <v>1</v>
      </c>
      <c r="AT47" s="101">
        <f t="shared" si="300"/>
        <v>3</v>
      </c>
      <c r="AU47" s="163" t="str">
        <f>IF(AT47=0,"none",(IF(AT47&lt;5,"low",(IF(AT47&lt;=12,"moderate","high")))))</f>
        <v>low</v>
      </c>
    </row>
    <row r="48" spans="1:47" s="6" customFormat="1" ht="19.5" customHeight="1">
      <c r="A48" s="186"/>
      <c r="B48" s="188"/>
      <c r="C48" s="164" t="s">
        <v>31</v>
      </c>
      <c r="D48" s="44">
        <v>4</v>
      </c>
      <c r="E48" s="44">
        <v>0.66</v>
      </c>
      <c r="F48" s="3">
        <v>850</v>
      </c>
      <c r="G48" s="42">
        <v>187</v>
      </c>
      <c r="H48" s="13">
        <v>34</v>
      </c>
      <c r="I48" s="3">
        <v>142</v>
      </c>
      <c r="J48" s="30">
        <f t="shared" si="297"/>
        <v>0.16705882352941176</v>
      </c>
      <c r="K48" s="62">
        <f t="shared" si="324"/>
        <v>3</v>
      </c>
      <c r="L48" s="77">
        <v>0</v>
      </c>
      <c r="M48" s="30">
        <f>L48/$H48</f>
        <v>0</v>
      </c>
      <c r="N48" s="69">
        <f t="shared" ref="N48:N49" si="325">IF(M48=0,1,(IF(M48&lt;=0.05,1,(IF(M48&lt;=0.1,2,(IF(M48&lt;0.2,3,4)))))))</f>
        <v>1</v>
      </c>
      <c r="O48" s="78">
        <v>0</v>
      </c>
      <c r="P48" s="30">
        <f t="shared" ref="P48:P49" si="326">O48/$H48</f>
        <v>0</v>
      </c>
      <c r="Q48" s="69">
        <f t="shared" ref="Q48:Q49" si="327">IF(P48=0,1,(IF(P48&lt;=0.05,1,(IF(P48&lt;=0.1,2,(IF(P48&lt;0.2,3,4)))))))</f>
        <v>1</v>
      </c>
      <c r="R48" s="99">
        <v>26</v>
      </c>
      <c r="S48" s="79">
        <f t="shared" ref="S48:S49" si="328">R48/$I48</f>
        <v>0.18309859154929578</v>
      </c>
      <c r="T48" s="69">
        <f t="shared" ref="T48:T49" si="329">IF(S48=0,1,(IF(S48&lt;=0.05,1,(IF(S48&lt;=0.1,2,(IF(S48&lt;0.2,3,4)))))))</f>
        <v>3</v>
      </c>
      <c r="U48" s="99"/>
      <c r="V48" s="79">
        <f t="shared" ref="V48:V49" si="330">U48/$I48</f>
        <v>0</v>
      </c>
      <c r="W48" s="69">
        <f t="shared" ref="W48:W49" si="331">IF(V48=0,1,(IF(V48&lt;=0.05,1,(IF(V48&lt;=0.1,2,(IF(V48&lt;0.2,3,4)))))))</f>
        <v>1</v>
      </c>
      <c r="X48" s="78">
        <v>15</v>
      </c>
      <c r="Y48" s="30">
        <f t="shared" ref="Y48:Y49" si="332">X48/$H48</f>
        <v>0.44117647058823528</v>
      </c>
      <c r="Z48" s="69">
        <f t="shared" ref="Z48:Z49" si="333">IF(Y48=0,1,(IF(Y48&lt;=0.05,1,(IF(Y48&lt;=0.1,2,(IF(Y48&lt;0.2,3,4)))))))</f>
        <v>4</v>
      </c>
      <c r="AA48" s="99">
        <v>0</v>
      </c>
      <c r="AB48" s="79">
        <f t="shared" si="299"/>
        <v>0</v>
      </c>
      <c r="AC48" s="69">
        <f t="shared" ref="AC48:AC49" si="334">IF(AB48=0,1,(IF(AB48&lt;=0.05,1,(IF(AB48&lt;=0.1,2,(IF(AB48&lt;0.2,3,4)))))))</f>
        <v>1</v>
      </c>
      <c r="AD48" s="134">
        <f t="shared" ref="AD48:AD49" si="335">ROUNDUP((AVERAGE(AC48,Z48,W48,T48,Q48,N48)),0)</f>
        <v>2</v>
      </c>
      <c r="AE48" s="79">
        <v>0.2</v>
      </c>
      <c r="AF48" s="135">
        <f t="shared" ref="AF48:AF49" si="336">IF(AE48=0,1,(IF(AE48&lt;=0.05,1,(IF(AE48&lt;=0.1,2,(IF(AE48&lt;0.2,3,4)))))))</f>
        <v>4</v>
      </c>
      <c r="AG48" s="90">
        <v>0.12</v>
      </c>
      <c r="AH48" s="135">
        <f t="shared" ref="AH48:AH49" si="337">IF(AG48=0,1,(IF(AG48&lt;=0.05,1,(IF(AG48&lt;=0.1,2,(IF(AG48&lt;0.2,3,4)))))))</f>
        <v>3</v>
      </c>
      <c r="AI48" s="90">
        <v>0.13</v>
      </c>
      <c r="AJ48" s="135">
        <f t="shared" ref="AJ48:AJ49" si="338">IF(AI48=0,1,(IF(AI48&lt;=0.05,1,(IF(AI48&lt;=0.1,2,(IF(AI48&lt;0.2,3,4)))))))</f>
        <v>3</v>
      </c>
      <c r="AK48" s="90">
        <v>0.15</v>
      </c>
      <c r="AL48" s="135">
        <f t="shared" ref="AL48:AL49" si="339">IF(AK48=0,1,(IF(AK48&lt;=0.05,1,(IF(AK48&lt;=0.1,2,(IF(AK48&lt;0.2,3,4)))))))</f>
        <v>3</v>
      </c>
      <c r="AM48" s="89" t="s">
        <v>126</v>
      </c>
      <c r="AN48" s="135">
        <f t="shared" ref="AN48:AN49" si="340">(IF(AM48="very high",4,(IF(AM48="high",3,(IF(AM48="moderate",2,(IF(AM48="low",1))))))))</f>
        <v>2</v>
      </c>
      <c r="AO48" s="140">
        <f t="shared" ref="AO48:AO49" si="341">ROUNDDOWN((AVERAGE(AF48,AH48,AJ48,AL48,AN48)),0)</f>
        <v>3</v>
      </c>
      <c r="AP48" s="143">
        <f t="shared" ref="AP48:AP49" si="342">E48*K48</f>
        <v>1.98</v>
      </c>
      <c r="AQ48" s="81">
        <f t="shared" ref="AQ48:AQ49" si="343">AD48/AO48</f>
        <v>0.66666666666666663</v>
      </c>
      <c r="AR48" s="160">
        <f t="shared" ref="AR48:AR49" si="344">IF(AQ48&lt;=0.5,0.25,(IF(AQ48&lt;=1,0.5,(IF(AQ48&lt;=2,0.75,(IF(AQ48&lt;=4,1,1)))))))</f>
        <v>0.5</v>
      </c>
      <c r="AS48" s="136">
        <f t="shared" ref="AS48:AS49" si="345">ROUNDUP((AP48*AR48),0)</f>
        <v>1</v>
      </c>
      <c r="AT48" s="101">
        <f t="shared" si="300"/>
        <v>4</v>
      </c>
      <c r="AU48" s="163" t="str">
        <f t="shared" ref="AU48:AU49" si="346">IF(AT48=0,"none",(IF(AT48&lt;5,"low",(IF(AT48&lt;=12,"moderate","high")))))</f>
        <v>low</v>
      </c>
    </row>
    <row r="49" spans="1:47" s="6" customFormat="1" ht="17.25" customHeight="1">
      <c r="A49" s="186"/>
      <c r="B49" s="189"/>
      <c r="C49" s="164" t="s">
        <v>32</v>
      </c>
      <c r="D49" s="44">
        <v>5</v>
      </c>
      <c r="E49" s="44">
        <v>1</v>
      </c>
      <c r="F49" s="3"/>
      <c r="G49" s="42"/>
      <c r="H49" s="13"/>
      <c r="I49" s="3"/>
      <c r="J49" s="30" t="e">
        <f t="shared" si="297"/>
        <v>#DIV/0!</v>
      </c>
      <c r="K49" s="62" t="e">
        <f>IF(J49=0,0,(IF(J49&lt;=0.05,1,(IF(J49&lt;=0.1,2,(IF(J49&lt;0.2,3,4)))))))</f>
        <v>#DIV/0!</v>
      </c>
      <c r="L49" s="77"/>
      <c r="M49" s="30" t="e">
        <f t="shared" ref="M49" si="347">L49/$H49</f>
        <v>#DIV/0!</v>
      </c>
      <c r="N49" s="69" t="e">
        <f t="shared" si="325"/>
        <v>#DIV/0!</v>
      </c>
      <c r="O49" s="78"/>
      <c r="P49" s="30" t="e">
        <f t="shared" si="326"/>
        <v>#DIV/0!</v>
      </c>
      <c r="Q49" s="69" t="e">
        <f t="shared" si="327"/>
        <v>#DIV/0!</v>
      </c>
      <c r="R49" s="99"/>
      <c r="S49" s="79" t="e">
        <f t="shared" si="328"/>
        <v>#DIV/0!</v>
      </c>
      <c r="T49" s="69" t="e">
        <f t="shared" si="329"/>
        <v>#DIV/0!</v>
      </c>
      <c r="U49" s="99"/>
      <c r="V49" s="79" t="e">
        <f t="shared" si="330"/>
        <v>#DIV/0!</v>
      </c>
      <c r="W49" s="69" t="e">
        <f t="shared" si="331"/>
        <v>#DIV/0!</v>
      </c>
      <c r="X49" s="78"/>
      <c r="Y49" s="30" t="e">
        <f t="shared" si="332"/>
        <v>#DIV/0!</v>
      </c>
      <c r="Z49" s="69" t="e">
        <f t="shared" si="333"/>
        <v>#DIV/0!</v>
      </c>
      <c r="AA49" s="99"/>
      <c r="AB49" s="79" t="e">
        <f t="shared" si="299"/>
        <v>#DIV/0!</v>
      </c>
      <c r="AC49" s="69" t="e">
        <f t="shared" si="334"/>
        <v>#DIV/0!</v>
      </c>
      <c r="AD49" s="134" t="e">
        <f t="shared" si="335"/>
        <v>#DIV/0!</v>
      </c>
      <c r="AE49" s="79">
        <v>1.7094017094017096E-2</v>
      </c>
      <c r="AF49" s="135">
        <f t="shared" si="336"/>
        <v>1</v>
      </c>
      <c r="AG49" s="90">
        <v>0.11</v>
      </c>
      <c r="AH49" s="135">
        <f t="shared" si="337"/>
        <v>3</v>
      </c>
      <c r="AI49" s="90">
        <v>0.125</v>
      </c>
      <c r="AJ49" s="135">
        <f t="shared" si="338"/>
        <v>3</v>
      </c>
      <c r="AK49" s="90">
        <v>0.23</v>
      </c>
      <c r="AL49" s="135">
        <f t="shared" si="339"/>
        <v>4</v>
      </c>
      <c r="AM49" s="89" t="s">
        <v>127</v>
      </c>
      <c r="AN49" s="135">
        <f t="shared" si="340"/>
        <v>3</v>
      </c>
      <c r="AO49" s="140">
        <f t="shared" si="341"/>
        <v>2</v>
      </c>
      <c r="AP49" s="143" t="e">
        <f t="shared" si="342"/>
        <v>#DIV/0!</v>
      </c>
      <c r="AQ49" s="81" t="e">
        <f t="shared" si="343"/>
        <v>#DIV/0!</v>
      </c>
      <c r="AR49" s="160" t="e">
        <f t="shared" si="344"/>
        <v>#DIV/0!</v>
      </c>
      <c r="AS49" s="136" t="e">
        <f t="shared" si="345"/>
        <v>#DIV/0!</v>
      </c>
      <c r="AT49" s="101" t="e">
        <f t="shared" si="300"/>
        <v>#DIV/0!</v>
      </c>
      <c r="AU49" s="163" t="e">
        <f t="shared" si="346"/>
        <v>#DIV/0!</v>
      </c>
    </row>
    <row r="50" spans="1:47">
      <c r="AE50" s="10"/>
    </row>
    <row r="51" spans="1:47">
      <c r="AE51" s="10"/>
    </row>
    <row r="52" spans="1:47">
      <c r="D52" s="172" t="s">
        <v>155</v>
      </c>
      <c r="E52" s="173"/>
    </row>
    <row r="53" spans="1:47">
      <c r="D53" s="172"/>
      <c r="E53" s="173"/>
    </row>
    <row r="54" spans="1:47">
      <c r="D54" s="172"/>
      <c r="E54" s="173"/>
    </row>
    <row r="55" spans="1:47">
      <c r="D55" s="172" t="s">
        <v>156</v>
      </c>
      <c r="E55" s="173"/>
    </row>
    <row r="56" spans="1:47">
      <c r="D56" s="172"/>
      <c r="E56" s="173"/>
    </row>
    <row r="57" spans="1:47" ht="15" thickBot="1">
      <c r="D57" s="174"/>
      <c r="E57" s="175"/>
    </row>
  </sheetData>
  <mergeCells count="55">
    <mergeCell ref="A41:A43"/>
    <mergeCell ref="B41:B43"/>
    <mergeCell ref="A44:A46"/>
    <mergeCell ref="B44:B46"/>
    <mergeCell ref="A47:A49"/>
    <mergeCell ref="B47:B49"/>
    <mergeCell ref="C3:D3"/>
    <mergeCell ref="F3:J3"/>
    <mergeCell ref="N3:AC3"/>
    <mergeCell ref="A4:AU4"/>
    <mergeCell ref="A5:B6"/>
    <mergeCell ref="F5:K5"/>
    <mergeCell ref="AU5:AU6"/>
    <mergeCell ref="L6:N6"/>
    <mergeCell ref="O6:Q6"/>
    <mergeCell ref="R6:T6"/>
    <mergeCell ref="AT5:AT6"/>
    <mergeCell ref="U6:W6"/>
    <mergeCell ref="X6:Z6"/>
    <mergeCell ref="AA6:AC6"/>
    <mergeCell ref="AE6:AF6"/>
    <mergeCell ref="AK6:AL6"/>
    <mergeCell ref="AM6:AN6"/>
    <mergeCell ref="AP5:AP6"/>
    <mergeCell ref="AQ5:AR5"/>
    <mergeCell ref="A11:A13"/>
    <mergeCell ref="B11:B13"/>
    <mergeCell ref="A8:A10"/>
    <mergeCell ref="B8:B10"/>
    <mergeCell ref="AS5:AS6"/>
    <mergeCell ref="C5:E5"/>
    <mergeCell ref="A38:A40"/>
    <mergeCell ref="B38:B40"/>
    <mergeCell ref="A29:A31"/>
    <mergeCell ref="B29:B31"/>
    <mergeCell ref="A32:A34"/>
    <mergeCell ref="B32:B34"/>
    <mergeCell ref="A35:A37"/>
    <mergeCell ref="B35:B37"/>
    <mergeCell ref="A23:A25"/>
    <mergeCell ref="B23:B25"/>
    <mergeCell ref="A26:A28"/>
    <mergeCell ref="B26:B28"/>
    <mergeCell ref="A14:A16"/>
    <mergeCell ref="B14:B16"/>
    <mergeCell ref="A17:A19"/>
    <mergeCell ref="B17:B19"/>
    <mergeCell ref="A20:A22"/>
    <mergeCell ref="B20:B22"/>
    <mergeCell ref="D52:E54"/>
    <mergeCell ref="D55:E57"/>
    <mergeCell ref="L5:AD5"/>
    <mergeCell ref="AE5:AO5"/>
    <mergeCell ref="AG6:AH6"/>
    <mergeCell ref="AI6:AJ6"/>
  </mergeCells>
  <conditionalFormatting sqref="AU1:AU7 AU11:AU65527">
    <cfRule type="containsText" dxfId="13" priority="82" stopIfTrue="1" operator="containsText" text="high">
      <formula>NOT(ISERROR(SEARCH("high",AU1)))</formula>
    </cfRule>
    <cfRule type="containsText" dxfId="12" priority="83" stopIfTrue="1" operator="containsText" text="moderate">
      <formula>NOT(ISERROR(SEARCH("moderate",AU1)))</formula>
    </cfRule>
    <cfRule type="containsText" dxfId="11" priority="84" stopIfTrue="1" operator="containsText" text="low">
      <formula>NOT(ISERROR(SEARCH("low",AU1)))</formula>
    </cfRule>
  </conditionalFormatting>
  <conditionalFormatting sqref="AU8:AU49">
    <cfRule type="containsText" dxfId="10" priority="81" operator="containsText" text="&quot;low&quot;">
      <formula>NOT(ISERROR(SEARCH("""low""",AU8)))</formula>
    </cfRule>
  </conditionalFormatting>
  <conditionalFormatting sqref="AU8:AU49">
    <cfRule type="containsText" dxfId="9" priority="77" stopIfTrue="1" operator="containsText" text="moderate">
      <formula>NOT(ISERROR(SEARCH("moderate",AU8)))</formula>
    </cfRule>
    <cfRule type="containsText" dxfId="8" priority="78" stopIfTrue="1" operator="containsText" text="low">
      <formula>NOT(ISERROR(SEARCH("low",AU8)))</formula>
    </cfRule>
    <cfRule type="containsText" dxfId="7" priority="79" stopIfTrue="1" operator="containsText" text="high">
      <formula>NOT(ISERROR(SEARCH("high",AU8)))</formula>
    </cfRule>
    <cfRule type="containsText" dxfId="6" priority="80" operator="containsText" text="&quot;low&quot;">
      <formula>NOT(ISERROR(SEARCH("""low""",AU8)))</formula>
    </cfRule>
  </conditionalFormatting>
  <conditionalFormatting sqref="AU8:AU10">
    <cfRule type="containsText" dxfId="5" priority="4" stopIfTrue="1" operator="containsText" text="high">
      <formula>NOT(ISERROR(SEARCH("high",AU8)))</formula>
    </cfRule>
    <cfRule type="containsText" dxfId="4" priority="5" stopIfTrue="1" operator="containsText" text="moderate">
      <formula>NOT(ISERROR(SEARCH("moderate",AU8)))</formula>
    </cfRule>
    <cfRule type="containsText" dxfId="3" priority="6" stopIfTrue="1" operator="containsText" text="low">
      <formula>NOT(ISERROR(SEARCH("low",AU8)))</formula>
    </cfRule>
  </conditionalFormatting>
  <conditionalFormatting sqref="AU11:AU13">
    <cfRule type="containsText" dxfId="2" priority="1" stopIfTrue="1" operator="containsText" text="high">
      <formula>NOT(ISERROR(SEARCH("high",AU11)))</formula>
    </cfRule>
    <cfRule type="containsText" dxfId="1" priority="2" stopIfTrue="1" operator="containsText" text="moderate">
      <formula>NOT(ISERROR(SEARCH("moderate",AU11)))</formula>
    </cfRule>
    <cfRule type="containsText" dxfId="0" priority="3" stopIfTrue="1" operator="containsText" text="low">
      <formula>NOT(ISERROR(SEARCH("low",AU11)))</formula>
    </cfRule>
  </conditionalFormatting>
  <pageMargins left="0.7" right="0.7" top="0.75" bottom="0.75" header="0.3" footer="0.3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V60"/>
  <sheetViews>
    <sheetView topLeftCell="A25" zoomScale="85" zoomScaleNormal="85" workbookViewId="0">
      <selection activeCell="E54" sqref="E54:F60"/>
    </sheetView>
  </sheetViews>
  <sheetFormatPr defaultColWidth="8.81640625" defaultRowHeight="14.5"/>
  <cols>
    <col min="1" max="1" width="3.453125" customWidth="1"/>
    <col min="2" max="2" width="25.453125" style="22" customWidth="1"/>
    <col min="3" max="3" width="16.36328125" style="8" customWidth="1"/>
    <col min="4" max="5" width="13" customWidth="1"/>
    <col min="6" max="6" width="14.81640625" style="129" customWidth="1"/>
    <col min="7" max="7" width="10.453125" customWidth="1"/>
    <col min="8" max="8" width="10.6328125" customWidth="1"/>
    <col min="9" max="9" width="10.1796875" style="10" customWidth="1"/>
    <col min="10" max="10" width="14.36328125" customWidth="1"/>
    <col min="11" max="11" width="12.6328125" customWidth="1"/>
    <col min="12" max="12" width="9.36328125" customWidth="1"/>
    <col min="13" max="13" width="9" customWidth="1"/>
    <col min="14" max="14" width="10.1796875" customWidth="1"/>
    <col min="15" max="15" width="8.453125" customWidth="1"/>
    <col min="16" max="16" width="10.36328125" customWidth="1"/>
    <col min="17" max="17" width="10" customWidth="1"/>
    <col min="18" max="18" width="8.36328125" customWidth="1"/>
    <col min="19" max="19" width="9.6328125" customWidth="1"/>
    <col min="20" max="20" width="9.36328125" customWidth="1"/>
    <col min="21" max="21" width="8.1796875" customWidth="1"/>
    <col min="22" max="23" width="9.1796875" customWidth="1"/>
    <col min="24" max="26" width="8.1796875" customWidth="1"/>
    <col min="27" max="27" width="8.453125" customWidth="1"/>
    <col min="28" max="28" width="8.6328125" customWidth="1"/>
    <col min="29" max="29" width="8.453125" customWidth="1"/>
    <col min="30" max="30" width="8.36328125" customWidth="1"/>
    <col min="31" max="31" width="11.36328125" style="129" customWidth="1"/>
    <col min="32" max="32" width="8.453125" customWidth="1"/>
    <col min="33" max="33" width="9.1796875" customWidth="1"/>
    <col min="34" max="34" width="8.453125" customWidth="1"/>
    <col min="35" max="35" width="8.36328125" customWidth="1"/>
    <col min="36" max="37" width="8.453125" customWidth="1"/>
    <col min="38" max="38" width="9.453125" customWidth="1"/>
    <col min="39" max="39" width="8.453125" customWidth="1"/>
    <col min="40" max="40" width="12.453125" customWidth="1"/>
    <col min="41" max="41" width="8.1796875" customWidth="1"/>
    <col min="42" max="43" width="12.36328125" style="129" customWidth="1"/>
    <col min="44" max="44" width="12.453125" customWidth="1"/>
    <col min="45" max="45" width="12.453125" style="129" customWidth="1"/>
    <col min="46" max="46" width="13" customWidth="1"/>
    <col min="47" max="47" width="12" customWidth="1"/>
    <col min="48" max="48" width="10.81640625" customWidth="1"/>
  </cols>
  <sheetData>
    <row r="1" spans="1:48" hidden="1">
      <c r="B1" s="22" t="s">
        <v>0</v>
      </c>
    </row>
    <row r="2" spans="1:48" s="9" customFormat="1" hidden="1">
      <c r="B2" s="110" t="s">
        <v>1</v>
      </c>
      <c r="C2" s="110" t="s">
        <v>2</v>
      </c>
      <c r="D2" s="110" t="s">
        <v>3</v>
      </c>
      <c r="E2" s="114"/>
      <c r="F2" s="130"/>
      <c r="G2" s="110" t="s">
        <v>5</v>
      </c>
      <c r="H2" s="110"/>
      <c r="I2" s="11"/>
      <c r="J2" s="110" t="s">
        <v>6</v>
      </c>
      <c r="K2" s="110" t="s">
        <v>7</v>
      </c>
      <c r="L2" s="110"/>
      <c r="M2" s="110"/>
      <c r="N2" s="110"/>
      <c r="O2" s="110" t="s">
        <v>8</v>
      </c>
      <c r="P2" s="110"/>
      <c r="Q2" s="110"/>
      <c r="R2" s="110" t="s">
        <v>9</v>
      </c>
      <c r="S2" s="110"/>
      <c r="T2" s="110"/>
      <c r="U2" s="110" t="s">
        <v>10</v>
      </c>
      <c r="V2" s="110"/>
      <c r="W2" s="110"/>
      <c r="X2" s="110" t="s">
        <v>11</v>
      </c>
      <c r="Y2" s="110"/>
      <c r="Z2" s="110"/>
      <c r="AA2" s="110" t="s">
        <v>12</v>
      </c>
      <c r="AB2" s="110"/>
      <c r="AC2" s="110"/>
      <c r="AD2" s="110" t="s">
        <v>13</v>
      </c>
      <c r="AE2" s="39"/>
      <c r="AF2" s="39"/>
      <c r="AP2" s="132"/>
      <c r="AQ2" s="132"/>
      <c r="AR2" s="110"/>
      <c r="AS2" s="130"/>
      <c r="AT2" s="110" t="s">
        <v>14</v>
      </c>
    </row>
    <row r="3" spans="1:48" s="9" customFormat="1" hidden="1">
      <c r="B3" s="107"/>
      <c r="C3" s="190" t="s">
        <v>15</v>
      </c>
      <c r="D3" s="190"/>
      <c r="E3" s="113"/>
      <c r="F3" s="123"/>
      <c r="G3" s="190" t="s">
        <v>16</v>
      </c>
      <c r="H3" s="190"/>
      <c r="I3" s="190"/>
      <c r="J3" s="190"/>
      <c r="K3" s="190"/>
      <c r="L3" s="108"/>
      <c r="M3" s="108"/>
      <c r="N3" s="108"/>
      <c r="O3" s="178" t="s">
        <v>17</v>
      </c>
      <c r="P3" s="179"/>
      <c r="Q3" s="179"/>
      <c r="R3" s="179"/>
      <c r="S3" s="179"/>
      <c r="T3" s="179"/>
      <c r="U3" s="179"/>
      <c r="V3" s="179"/>
      <c r="W3" s="179"/>
      <c r="X3" s="179"/>
      <c r="Y3" s="179"/>
      <c r="Z3" s="179"/>
      <c r="AA3" s="179"/>
      <c r="AB3" s="179"/>
      <c r="AC3" s="179"/>
      <c r="AD3" s="179"/>
      <c r="AE3" s="39"/>
      <c r="AF3" s="39"/>
      <c r="AP3" s="132"/>
      <c r="AQ3" s="132"/>
      <c r="AR3" s="109"/>
      <c r="AS3" s="124"/>
      <c r="AT3" s="111"/>
    </row>
    <row r="4" spans="1:48" s="39" customFormat="1" ht="18.5">
      <c r="A4" s="191" t="s">
        <v>135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  <c r="AV4" s="191"/>
    </row>
    <row r="5" spans="1:48" s="39" customFormat="1" ht="15" customHeight="1">
      <c r="A5" s="178" t="s">
        <v>18</v>
      </c>
      <c r="B5" s="180"/>
      <c r="C5" s="169" t="s">
        <v>15</v>
      </c>
      <c r="D5" s="170"/>
      <c r="E5" s="170"/>
      <c r="F5" s="171"/>
      <c r="G5" s="169" t="s">
        <v>16</v>
      </c>
      <c r="H5" s="170"/>
      <c r="I5" s="170"/>
      <c r="J5" s="170"/>
      <c r="K5" s="170"/>
      <c r="L5" s="171"/>
      <c r="M5" s="169" t="s">
        <v>50</v>
      </c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  <c r="AA5" s="170"/>
      <c r="AB5" s="170"/>
      <c r="AC5" s="170"/>
      <c r="AD5" s="170"/>
      <c r="AE5" s="171"/>
      <c r="AF5" s="169" t="s">
        <v>48</v>
      </c>
      <c r="AG5" s="170"/>
      <c r="AH5" s="170"/>
      <c r="AI5" s="170"/>
      <c r="AJ5" s="170"/>
      <c r="AK5" s="170"/>
      <c r="AL5" s="170"/>
      <c r="AM5" s="170"/>
      <c r="AN5" s="170"/>
      <c r="AO5" s="170"/>
      <c r="AP5" s="171"/>
      <c r="AQ5" s="165" t="s">
        <v>157</v>
      </c>
      <c r="AR5" s="183" t="s">
        <v>17</v>
      </c>
      <c r="AS5" s="184"/>
      <c r="AT5" s="194" t="s">
        <v>111</v>
      </c>
      <c r="AU5" s="195" t="s">
        <v>38</v>
      </c>
      <c r="AV5" s="194" t="s">
        <v>39</v>
      </c>
    </row>
    <row r="6" spans="1:48" s="4" customFormat="1" ht="59.25" customHeight="1">
      <c r="A6" s="192"/>
      <c r="B6" s="193"/>
      <c r="C6" s="5" t="s">
        <v>132</v>
      </c>
      <c r="D6" s="103" t="s">
        <v>20</v>
      </c>
      <c r="E6" s="112" t="s">
        <v>136</v>
      </c>
      <c r="F6" s="131" t="s">
        <v>143</v>
      </c>
      <c r="G6" s="103" t="s">
        <v>22</v>
      </c>
      <c r="H6" s="103" t="s">
        <v>49</v>
      </c>
      <c r="I6" s="12" t="s">
        <v>30</v>
      </c>
      <c r="J6" s="103" t="s">
        <v>47</v>
      </c>
      <c r="K6" s="103" t="s">
        <v>129</v>
      </c>
      <c r="L6" s="102" t="s">
        <v>57</v>
      </c>
      <c r="M6" s="183" t="s">
        <v>42</v>
      </c>
      <c r="N6" s="185"/>
      <c r="O6" s="184"/>
      <c r="P6" s="183" t="s">
        <v>27</v>
      </c>
      <c r="Q6" s="185"/>
      <c r="R6" s="184"/>
      <c r="S6" s="183" t="s">
        <v>23</v>
      </c>
      <c r="T6" s="185"/>
      <c r="U6" s="184"/>
      <c r="V6" s="183" t="s">
        <v>24</v>
      </c>
      <c r="W6" s="185"/>
      <c r="X6" s="184"/>
      <c r="Y6" s="183" t="s">
        <v>25</v>
      </c>
      <c r="Z6" s="185"/>
      <c r="AA6" s="184"/>
      <c r="AB6" s="183" t="s">
        <v>26</v>
      </c>
      <c r="AC6" s="185"/>
      <c r="AD6" s="184"/>
      <c r="AE6" s="131" t="s">
        <v>159</v>
      </c>
      <c r="AF6" s="183" t="s">
        <v>113</v>
      </c>
      <c r="AG6" s="184"/>
      <c r="AH6" s="183" t="s">
        <v>114</v>
      </c>
      <c r="AI6" s="184"/>
      <c r="AJ6" s="183" t="s">
        <v>115</v>
      </c>
      <c r="AK6" s="184"/>
      <c r="AL6" s="183" t="s">
        <v>117</v>
      </c>
      <c r="AM6" s="184"/>
      <c r="AN6" s="183" t="s">
        <v>116</v>
      </c>
      <c r="AO6" s="184"/>
      <c r="AP6" s="131" t="s">
        <v>161</v>
      </c>
      <c r="AQ6" s="166"/>
      <c r="AR6" s="131" t="s">
        <v>163</v>
      </c>
      <c r="AS6" s="131" t="s">
        <v>165</v>
      </c>
      <c r="AT6" s="194"/>
      <c r="AU6" s="195"/>
      <c r="AV6" s="194"/>
    </row>
    <row r="7" spans="1:48" s="29" customFormat="1" ht="91.5" customHeight="1">
      <c r="A7" s="25"/>
      <c r="B7" s="26"/>
      <c r="C7" s="27" t="s">
        <v>133</v>
      </c>
      <c r="D7" s="28" t="s">
        <v>44</v>
      </c>
      <c r="E7" s="28" t="s">
        <v>137</v>
      </c>
      <c r="F7" s="133" t="s">
        <v>153</v>
      </c>
      <c r="G7" s="28" t="s">
        <v>52</v>
      </c>
      <c r="H7" s="28" t="s">
        <v>53</v>
      </c>
      <c r="I7" s="28" t="s">
        <v>40</v>
      </c>
      <c r="J7" s="28" t="s">
        <v>41</v>
      </c>
      <c r="K7" s="28" t="s">
        <v>130</v>
      </c>
      <c r="L7" s="28" t="s">
        <v>57</v>
      </c>
      <c r="M7" s="28" t="s">
        <v>105</v>
      </c>
      <c r="N7" s="28" t="s">
        <v>56</v>
      </c>
      <c r="O7" s="28" t="s">
        <v>51</v>
      </c>
      <c r="P7" s="28" t="s">
        <v>106</v>
      </c>
      <c r="Q7" s="28" t="s">
        <v>103</v>
      </c>
      <c r="R7" s="28" t="s">
        <v>51</v>
      </c>
      <c r="S7" s="28" t="s">
        <v>107</v>
      </c>
      <c r="T7" s="28" t="s">
        <v>104</v>
      </c>
      <c r="U7" s="28" t="s">
        <v>51</v>
      </c>
      <c r="V7" s="28" t="s">
        <v>108</v>
      </c>
      <c r="W7" s="28" t="s">
        <v>104</v>
      </c>
      <c r="X7" s="28" t="s">
        <v>51</v>
      </c>
      <c r="Y7" s="28" t="s">
        <v>109</v>
      </c>
      <c r="Z7" s="28" t="s">
        <v>103</v>
      </c>
      <c r="AA7" s="28" t="s">
        <v>51</v>
      </c>
      <c r="AB7" s="28" t="s">
        <v>110</v>
      </c>
      <c r="AC7" s="28" t="s">
        <v>104</v>
      </c>
      <c r="AD7" s="28" t="s">
        <v>51</v>
      </c>
      <c r="AE7" s="133" t="s">
        <v>160</v>
      </c>
      <c r="AF7" s="28" t="s">
        <v>118</v>
      </c>
      <c r="AG7" s="28" t="s">
        <v>60</v>
      </c>
      <c r="AH7" s="28" t="s">
        <v>119</v>
      </c>
      <c r="AI7" s="28" t="s">
        <v>60</v>
      </c>
      <c r="AJ7" s="28" t="s">
        <v>120</v>
      </c>
      <c r="AK7" s="28" t="s">
        <v>60</v>
      </c>
      <c r="AL7" s="28" t="s">
        <v>121</v>
      </c>
      <c r="AM7" s="28" t="s">
        <v>60</v>
      </c>
      <c r="AN7" s="28" t="s">
        <v>122</v>
      </c>
      <c r="AO7" s="28" t="s">
        <v>60</v>
      </c>
      <c r="AP7" s="133" t="s">
        <v>162</v>
      </c>
      <c r="AQ7" s="133" t="s">
        <v>158</v>
      </c>
      <c r="AR7" s="133" t="s">
        <v>164</v>
      </c>
      <c r="AS7" s="133" t="s">
        <v>174</v>
      </c>
      <c r="AT7" s="133" t="s">
        <v>175</v>
      </c>
      <c r="AU7" s="133" t="s">
        <v>43</v>
      </c>
      <c r="AV7" s="28" t="s">
        <v>134</v>
      </c>
    </row>
    <row r="8" spans="1:48" s="6" customFormat="1" ht="18" customHeight="1">
      <c r="A8" s="186">
        <v>1</v>
      </c>
      <c r="B8" s="187" t="s">
        <v>28</v>
      </c>
      <c r="C8" s="105" t="s">
        <v>29</v>
      </c>
      <c r="D8" s="44">
        <v>3</v>
      </c>
      <c r="E8" s="116" t="s">
        <v>138</v>
      </c>
      <c r="F8" s="44">
        <v>0.33</v>
      </c>
      <c r="G8" s="3">
        <v>1479</v>
      </c>
      <c r="H8" s="42">
        <v>328.66666666666669</v>
      </c>
      <c r="I8" s="13">
        <v>3</v>
      </c>
      <c r="J8" s="3">
        <v>8</v>
      </c>
      <c r="K8" s="30">
        <f t="shared" ref="K8:K19" si="0">J8/G8</f>
        <v>5.4090601757944556E-3</v>
      </c>
      <c r="L8" s="62">
        <f t="shared" ref="L8:L19" si="1">IF(K8=0,0,(IF(K8&lt;=0.05,1,(IF(K8&lt;=0.1,2,(IF(K8&lt;0.2,3,4)))))))</f>
        <v>1</v>
      </c>
      <c r="M8" s="77">
        <v>3</v>
      </c>
      <c r="N8" s="30">
        <f>M8/$I8</f>
        <v>1</v>
      </c>
      <c r="O8" s="69">
        <f>IF(N8=0,1,(IF(N8&lt;=0.05,1,(IF(N8&lt;=0.1,2,(IF(N8&lt;0.2,3,4)))))))</f>
        <v>4</v>
      </c>
      <c r="P8" s="78">
        <v>1</v>
      </c>
      <c r="Q8" s="30">
        <f>P8/$I8</f>
        <v>0.33333333333333331</v>
      </c>
      <c r="R8" s="69">
        <f>IF(Q8=0,1,(IF(Q8&lt;=0.05,1,(IF(Q8&lt;=0.1,2,(IF(Q8&lt;0.2,3,4)))))))</f>
        <v>4</v>
      </c>
      <c r="S8" s="99">
        <v>3</v>
      </c>
      <c r="T8" s="79">
        <f>S8/$J8</f>
        <v>0.375</v>
      </c>
      <c r="U8" s="69">
        <f>IF(T8=0,1,(IF(T8&lt;=0.05,1,(IF(T8&lt;=0.1,2,(IF(T8&lt;0.2,3,4)))))))</f>
        <v>4</v>
      </c>
      <c r="V8" s="99">
        <v>1</v>
      </c>
      <c r="W8" s="79">
        <f>V8/$J8</f>
        <v>0.125</v>
      </c>
      <c r="X8" s="69">
        <f>IF(W8=0,1,(IF(W8&lt;=0.05,1,(IF(W8&lt;=0.1,2,(IF(W8&lt;0.2,3,4)))))))</f>
        <v>3</v>
      </c>
      <c r="Y8" s="78">
        <v>1</v>
      </c>
      <c r="Z8" s="30">
        <f>Y8/$I8</f>
        <v>0.33333333333333331</v>
      </c>
      <c r="AA8" s="69">
        <f>IF(Z8=0,1,(IF(Z8&lt;=0.05,1,(IF(Z8&lt;=0.1,2,(IF(Z8&lt;0.2,3,4)))))))</f>
        <v>4</v>
      </c>
      <c r="AB8" s="99">
        <v>1</v>
      </c>
      <c r="AC8" s="79">
        <f t="shared" ref="AC8:AC19" si="2">AB8/$J8</f>
        <v>0.125</v>
      </c>
      <c r="AD8" s="69">
        <f>IF(AC8=0,1,(IF(AC8&lt;=0.05,1,(IF(AC8&lt;=0.1,2,(IF(AC8&lt;0.2,3,4)))))))</f>
        <v>3</v>
      </c>
      <c r="AE8" s="134">
        <f>ROUNDUP((AVERAGE(AD8,AA8,X8,U8,R8,O8)),0)</f>
        <v>4</v>
      </c>
      <c r="AF8" s="79">
        <v>0.125</v>
      </c>
      <c r="AG8" s="135">
        <f>IF(AF8=0,1,(IF(AF8&lt;=0.05,1,(IF(AF8&lt;=0.1,2,(IF(AF8&lt;0.2,3,4)))))))</f>
        <v>3</v>
      </c>
      <c r="AH8" s="90">
        <v>0.15</v>
      </c>
      <c r="AI8" s="135">
        <f>IF(AH8=0,1,(IF(AH8&lt;=0.05,1,(IF(AH8&lt;=0.1,2,(IF(AH8&lt;0.2,3,4)))))))</f>
        <v>3</v>
      </c>
      <c r="AJ8" s="90">
        <v>0.14000000000000001</v>
      </c>
      <c r="AK8" s="135">
        <f>IF(AJ8=0,1,(IF(AJ8&lt;=0.05,1,(IF(AJ8&lt;=0.1,2,(IF(AJ8&lt;0.2,3,4)))))))</f>
        <v>3</v>
      </c>
      <c r="AL8" s="90">
        <v>0.22</v>
      </c>
      <c r="AM8" s="135">
        <f>IF(AL8=0,1,(IF(AL8&lt;=0.05,1,(IF(AL8&lt;=0.1,2,(IF(AL8&lt;0.2,3,4)))))))</f>
        <v>4</v>
      </c>
      <c r="AN8" s="89" t="s">
        <v>123</v>
      </c>
      <c r="AO8" s="135">
        <f>(IF(AN8="very high",4,(IF(AN8="high",3,(IF(AN8="moderate",2,(IF(AN8="low",1))))))))</f>
        <v>1</v>
      </c>
      <c r="AP8" s="140">
        <f>ROUNDDOWN((AVERAGE(AG8,AI8,AK8,AM8,AO8)),0)</f>
        <v>2</v>
      </c>
      <c r="AQ8" s="143">
        <f>F8*L8</f>
        <v>0.33</v>
      </c>
      <c r="AR8" s="81">
        <f>AE8/AP8</f>
        <v>2</v>
      </c>
      <c r="AS8" s="160">
        <f>IF(AR8&lt;=0.5,0.25,(IF(AR8&lt;=1,0.5,(IF(AR8&lt;=2,0.75,(IF(AR8&lt;=4,1,1)))))))</f>
        <v>0.75</v>
      </c>
      <c r="AT8" s="136">
        <f>ROUNDUP((AQ8*AS8),0)</f>
        <v>1</v>
      </c>
      <c r="AU8" s="101">
        <f t="shared" ref="AU8:AU19" si="3">AT8*D8</f>
        <v>3</v>
      </c>
      <c r="AV8" s="115" t="str">
        <f>IF(AU8=0,"none",(IF(AU8&lt;5,"low",(IF(AU8&lt;=12,"moderate","high")))))</f>
        <v>low</v>
      </c>
    </row>
    <row r="9" spans="1:48" s="6" customFormat="1" ht="19.5" customHeight="1">
      <c r="A9" s="186"/>
      <c r="B9" s="188"/>
      <c r="C9" s="105" t="s">
        <v>31</v>
      </c>
      <c r="D9" s="44">
        <v>4</v>
      </c>
      <c r="E9" s="116" t="s">
        <v>139</v>
      </c>
      <c r="F9" s="44">
        <v>0.66</v>
      </c>
      <c r="G9" s="3">
        <v>1479</v>
      </c>
      <c r="H9" s="42">
        <v>328.66666666666669</v>
      </c>
      <c r="I9" s="13">
        <v>5</v>
      </c>
      <c r="J9" s="3">
        <v>15</v>
      </c>
      <c r="K9" s="30">
        <f t="shared" si="0"/>
        <v>1.0141987829614604E-2</v>
      </c>
      <c r="L9" s="62">
        <f t="shared" si="1"/>
        <v>1</v>
      </c>
      <c r="M9" s="77">
        <v>4</v>
      </c>
      <c r="N9" s="30">
        <f>M9/$I9</f>
        <v>0.8</v>
      </c>
      <c r="O9" s="69">
        <f t="shared" ref="O9:O19" si="4">IF(N9=0,1,(IF(N9&lt;=0.05,1,(IF(N9&lt;=0.1,2,(IF(N9&lt;0.2,3,4)))))))</f>
        <v>4</v>
      </c>
      <c r="P9" s="78">
        <v>2</v>
      </c>
      <c r="Q9" s="30">
        <f t="shared" ref="Q9:Q19" si="5">P9/$I9</f>
        <v>0.4</v>
      </c>
      <c r="R9" s="69">
        <f t="shared" ref="R9:R19" si="6">IF(Q9=0,1,(IF(Q9&lt;=0.05,1,(IF(Q9&lt;=0.1,2,(IF(Q9&lt;0.2,3,4)))))))</f>
        <v>4</v>
      </c>
      <c r="S9" s="99">
        <v>5</v>
      </c>
      <c r="T9" s="79">
        <f t="shared" ref="T9:T19" si="7">S9/$J9</f>
        <v>0.33333333333333331</v>
      </c>
      <c r="U9" s="69">
        <f t="shared" ref="U9:U19" si="8">IF(T9=0,1,(IF(T9&lt;=0.05,1,(IF(T9&lt;=0.1,2,(IF(T9&lt;0.2,3,4)))))))</f>
        <v>4</v>
      </c>
      <c r="V9" s="99">
        <v>3</v>
      </c>
      <c r="W9" s="79">
        <f t="shared" ref="W9:W19" si="9">V9/$J9</f>
        <v>0.2</v>
      </c>
      <c r="X9" s="69">
        <f t="shared" ref="X9:X19" si="10">IF(W9=0,1,(IF(W9&lt;=0.05,1,(IF(W9&lt;=0.1,2,(IF(W9&lt;0.2,3,4)))))))</f>
        <v>4</v>
      </c>
      <c r="Y9" s="78">
        <v>2</v>
      </c>
      <c r="Z9" s="30">
        <f t="shared" ref="Z9:Z19" si="11">Y9/$I9</f>
        <v>0.4</v>
      </c>
      <c r="AA9" s="69">
        <f t="shared" ref="AA9:AA19" si="12">IF(Z9=0,1,(IF(Z9&lt;=0.05,1,(IF(Z9&lt;=0.1,2,(IF(Z9&lt;0.2,3,4)))))))</f>
        <v>4</v>
      </c>
      <c r="AB9" s="99">
        <v>3</v>
      </c>
      <c r="AC9" s="79">
        <f t="shared" si="2"/>
        <v>0.2</v>
      </c>
      <c r="AD9" s="69">
        <f t="shared" ref="AD9:AD19" si="13">IF(AC9=0,1,(IF(AC9&lt;=0.05,1,(IF(AC9&lt;=0.1,2,(IF(AC9&lt;0.2,3,4)))))))</f>
        <v>4</v>
      </c>
      <c r="AE9" s="134">
        <f t="shared" ref="AE9:AE19" si="14">ROUNDUP((AVERAGE(AD9,AA9,X9,U9,R9,O9)),0)</f>
        <v>4</v>
      </c>
      <c r="AF9" s="79">
        <v>0.2</v>
      </c>
      <c r="AG9" s="135">
        <f t="shared" ref="AG9:AG19" si="15">IF(AF9=0,1,(IF(AF9&lt;=0.05,1,(IF(AF9&lt;=0.1,2,(IF(AF9&lt;0.2,3,4)))))))</f>
        <v>4</v>
      </c>
      <c r="AH9" s="90">
        <v>0.12</v>
      </c>
      <c r="AI9" s="135">
        <f t="shared" ref="AI9:AI19" si="16">IF(AH9=0,1,(IF(AH9&lt;=0.05,1,(IF(AH9&lt;=0.1,2,(IF(AH9&lt;0.2,3,4)))))))</f>
        <v>3</v>
      </c>
      <c r="AJ9" s="90">
        <v>0.13</v>
      </c>
      <c r="AK9" s="135">
        <f t="shared" ref="AK9:AK19" si="17">IF(AJ9=0,1,(IF(AJ9&lt;=0.05,1,(IF(AJ9&lt;=0.1,2,(IF(AJ9&lt;0.2,3,4)))))))</f>
        <v>3</v>
      </c>
      <c r="AL9" s="90">
        <v>0.15</v>
      </c>
      <c r="AM9" s="135">
        <f t="shared" ref="AM9:AM19" si="18">IF(AL9=0,1,(IF(AL9&lt;=0.05,1,(IF(AL9&lt;=0.1,2,(IF(AL9&lt;0.2,3,4)))))))</f>
        <v>3</v>
      </c>
      <c r="AN9" s="89" t="s">
        <v>126</v>
      </c>
      <c r="AO9" s="135">
        <f t="shared" ref="AO9:AO19" si="19">(IF(AN9="very high",4,(IF(AN9="high",3,(IF(AN9="moderate",2,(IF(AN9="low",1))))))))</f>
        <v>2</v>
      </c>
      <c r="AP9" s="140">
        <f t="shared" ref="AP9:AP19" si="20">ROUNDDOWN((AVERAGE(AG9,AI9,AK9,AM9,AO9)),0)</f>
        <v>3</v>
      </c>
      <c r="AQ9" s="143">
        <f t="shared" ref="AQ9:AQ19" si="21">F9*L9</f>
        <v>0.66</v>
      </c>
      <c r="AR9" s="81">
        <f t="shared" ref="AR9:AR19" si="22">AE9/AP9</f>
        <v>1.3333333333333333</v>
      </c>
      <c r="AS9" s="160">
        <f t="shared" ref="AS9:AS19" si="23">IF(AR9&lt;=0.5,0.25,(IF(AR9&lt;=1,0.5,(IF(AR9&lt;=2,0.75,(IF(AR9&lt;=4,1,1)))))))</f>
        <v>0.75</v>
      </c>
      <c r="AT9" s="136">
        <f t="shared" ref="AT9:AT19" si="24">ROUNDUP((AQ9*AS9),0)</f>
        <v>1</v>
      </c>
      <c r="AU9" s="101">
        <f t="shared" si="3"/>
        <v>4</v>
      </c>
      <c r="AV9" s="115" t="str">
        <f t="shared" ref="AV9:AV19" si="25">IF(AU9=0,"none",(IF(AU9&lt;5,"low",(IF(AU9&lt;=12,"moderate","high")))))</f>
        <v>low</v>
      </c>
    </row>
    <row r="10" spans="1:48" s="6" customFormat="1" ht="17.25" customHeight="1">
      <c r="A10" s="186"/>
      <c r="B10" s="189"/>
      <c r="C10" s="105" t="s">
        <v>32</v>
      </c>
      <c r="D10" s="44">
        <v>5</v>
      </c>
      <c r="E10" s="116" t="s">
        <v>140</v>
      </c>
      <c r="F10" s="44">
        <v>1</v>
      </c>
      <c r="G10" s="3">
        <v>1479</v>
      </c>
      <c r="H10" s="42">
        <v>328.66666666666669</v>
      </c>
      <c r="I10" s="13">
        <v>20</v>
      </c>
      <c r="J10" s="3">
        <v>117</v>
      </c>
      <c r="K10" s="30">
        <f t="shared" si="0"/>
        <v>7.9107505070993914E-2</v>
      </c>
      <c r="L10" s="62">
        <f>IF(K10=0,0,(IF(K10&lt;=0.05,1,(IF(K10&lt;=0.1,2,(IF(K10&lt;0.2,3,4)))))))</f>
        <v>2</v>
      </c>
      <c r="M10" s="77">
        <v>3</v>
      </c>
      <c r="N10" s="30">
        <f t="shared" ref="N10:N19" si="26">M10/$I10</f>
        <v>0.15</v>
      </c>
      <c r="O10" s="69">
        <f t="shared" si="4"/>
        <v>3</v>
      </c>
      <c r="P10" s="78">
        <v>4</v>
      </c>
      <c r="Q10" s="30">
        <f t="shared" si="5"/>
        <v>0.2</v>
      </c>
      <c r="R10" s="69">
        <f t="shared" si="6"/>
        <v>4</v>
      </c>
      <c r="S10" s="99">
        <v>20</v>
      </c>
      <c r="T10" s="79">
        <f t="shared" si="7"/>
        <v>0.17094017094017094</v>
      </c>
      <c r="U10" s="69">
        <f t="shared" si="8"/>
        <v>3</v>
      </c>
      <c r="V10" s="99">
        <v>10</v>
      </c>
      <c r="W10" s="79">
        <f t="shared" si="9"/>
        <v>8.5470085470085472E-2</v>
      </c>
      <c r="X10" s="69">
        <f t="shared" si="10"/>
        <v>2</v>
      </c>
      <c r="Y10" s="78">
        <v>3</v>
      </c>
      <c r="Z10" s="30">
        <f t="shared" si="11"/>
        <v>0.15</v>
      </c>
      <c r="AA10" s="69">
        <f t="shared" si="12"/>
        <v>3</v>
      </c>
      <c r="AB10" s="99">
        <v>2</v>
      </c>
      <c r="AC10" s="79">
        <f t="shared" si="2"/>
        <v>1.7094017094017096E-2</v>
      </c>
      <c r="AD10" s="69">
        <f t="shared" si="13"/>
        <v>1</v>
      </c>
      <c r="AE10" s="134">
        <f t="shared" si="14"/>
        <v>3</v>
      </c>
      <c r="AF10" s="79">
        <v>1.7094017094017096E-2</v>
      </c>
      <c r="AG10" s="135">
        <f t="shared" si="15"/>
        <v>1</v>
      </c>
      <c r="AH10" s="90">
        <v>0.11</v>
      </c>
      <c r="AI10" s="135">
        <f t="shared" si="16"/>
        <v>3</v>
      </c>
      <c r="AJ10" s="90">
        <v>0.125</v>
      </c>
      <c r="AK10" s="135">
        <f t="shared" si="17"/>
        <v>3</v>
      </c>
      <c r="AL10" s="90">
        <v>0.23</v>
      </c>
      <c r="AM10" s="135">
        <f t="shared" si="18"/>
        <v>4</v>
      </c>
      <c r="AN10" s="89" t="s">
        <v>127</v>
      </c>
      <c r="AO10" s="135">
        <f t="shared" si="19"/>
        <v>3</v>
      </c>
      <c r="AP10" s="140">
        <f t="shared" si="20"/>
        <v>2</v>
      </c>
      <c r="AQ10" s="143">
        <f t="shared" si="21"/>
        <v>2</v>
      </c>
      <c r="AR10" s="81">
        <f t="shared" si="22"/>
        <v>1.5</v>
      </c>
      <c r="AS10" s="160">
        <f t="shared" si="23"/>
        <v>0.75</v>
      </c>
      <c r="AT10" s="136">
        <f t="shared" si="24"/>
        <v>2</v>
      </c>
      <c r="AU10" s="101">
        <f t="shared" si="3"/>
        <v>10</v>
      </c>
      <c r="AV10" s="115" t="str">
        <f t="shared" si="25"/>
        <v>moderate</v>
      </c>
    </row>
    <row r="11" spans="1:48" s="6" customFormat="1" ht="18" customHeight="1">
      <c r="A11" s="186">
        <v>2</v>
      </c>
      <c r="B11" s="187" t="s">
        <v>33</v>
      </c>
      <c r="C11" s="105" t="s">
        <v>34</v>
      </c>
      <c r="D11" s="44">
        <v>3</v>
      </c>
      <c r="E11" s="116" t="s">
        <v>138</v>
      </c>
      <c r="F11" s="44">
        <v>0.33</v>
      </c>
      <c r="G11" s="3">
        <v>1982</v>
      </c>
      <c r="H11" s="42">
        <v>440.44444444444446</v>
      </c>
      <c r="I11" s="13">
        <v>10</v>
      </c>
      <c r="J11" s="3">
        <v>27</v>
      </c>
      <c r="K11" s="30">
        <f t="shared" si="0"/>
        <v>1.3622603430877902E-2</v>
      </c>
      <c r="L11" s="62">
        <f t="shared" si="1"/>
        <v>1</v>
      </c>
      <c r="M11" s="77">
        <v>2</v>
      </c>
      <c r="N11" s="30">
        <f t="shared" si="26"/>
        <v>0.2</v>
      </c>
      <c r="O11" s="69">
        <f t="shared" si="4"/>
        <v>4</v>
      </c>
      <c r="P11" s="78">
        <v>4</v>
      </c>
      <c r="Q11" s="30">
        <f t="shared" si="5"/>
        <v>0.4</v>
      </c>
      <c r="R11" s="69">
        <f t="shared" si="6"/>
        <v>4</v>
      </c>
      <c r="S11" s="99">
        <v>13</v>
      </c>
      <c r="T11" s="79">
        <f t="shared" si="7"/>
        <v>0.48148148148148145</v>
      </c>
      <c r="U11" s="69">
        <f t="shared" si="8"/>
        <v>4</v>
      </c>
      <c r="V11" s="99">
        <v>5</v>
      </c>
      <c r="W11" s="79">
        <f t="shared" si="9"/>
        <v>0.18518518518518517</v>
      </c>
      <c r="X11" s="69">
        <f t="shared" si="10"/>
        <v>3</v>
      </c>
      <c r="Y11" s="78">
        <v>3</v>
      </c>
      <c r="Z11" s="30">
        <f t="shared" si="11"/>
        <v>0.3</v>
      </c>
      <c r="AA11" s="69">
        <f t="shared" si="12"/>
        <v>4</v>
      </c>
      <c r="AB11" s="99">
        <v>3</v>
      </c>
      <c r="AC11" s="79">
        <f t="shared" si="2"/>
        <v>0.1111111111111111</v>
      </c>
      <c r="AD11" s="69">
        <f t="shared" si="13"/>
        <v>3</v>
      </c>
      <c r="AE11" s="134">
        <f t="shared" si="14"/>
        <v>4</v>
      </c>
      <c r="AF11" s="79">
        <v>0.1111111111111111</v>
      </c>
      <c r="AG11" s="135">
        <f t="shared" si="15"/>
        <v>3</v>
      </c>
      <c r="AH11" s="90">
        <v>0.1</v>
      </c>
      <c r="AI11" s="135">
        <f t="shared" si="16"/>
        <v>2</v>
      </c>
      <c r="AJ11" s="90">
        <v>0.15</v>
      </c>
      <c r="AK11" s="135">
        <f t="shared" si="17"/>
        <v>3</v>
      </c>
      <c r="AL11" s="90">
        <v>0.18</v>
      </c>
      <c r="AM11" s="135">
        <f t="shared" si="18"/>
        <v>3</v>
      </c>
      <c r="AN11" s="89" t="s">
        <v>128</v>
      </c>
      <c r="AO11" s="135">
        <f t="shared" si="19"/>
        <v>4</v>
      </c>
      <c r="AP11" s="140">
        <f t="shared" si="20"/>
        <v>3</v>
      </c>
      <c r="AQ11" s="143">
        <f t="shared" si="21"/>
        <v>0.33</v>
      </c>
      <c r="AR11" s="81">
        <f t="shared" si="22"/>
        <v>1.3333333333333333</v>
      </c>
      <c r="AS11" s="160">
        <f t="shared" si="23"/>
        <v>0.75</v>
      </c>
      <c r="AT11" s="136">
        <f t="shared" si="24"/>
        <v>1</v>
      </c>
      <c r="AU11" s="101">
        <f t="shared" si="3"/>
        <v>3</v>
      </c>
      <c r="AV11" s="115" t="str">
        <f t="shared" si="25"/>
        <v>low</v>
      </c>
    </row>
    <row r="12" spans="1:48">
      <c r="A12" s="186"/>
      <c r="B12" s="188"/>
      <c r="C12" s="105" t="s">
        <v>31</v>
      </c>
      <c r="D12" s="44">
        <v>4</v>
      </c>
      <c r="E12" s="116" t="s">
        <v>139</v>
      </c>
      <c r="F12" s="44">
        <v>0.66</v>
      </c>
      <c r="G12" s="3">
        <v>1982</v>
      </c>
      <c r="H12" s="42">
        <v>440.44444444444446</v>
      </c>
      <c r="I12" s="15">
        <v>20</v>
      </c>
      <c r="J12" s="14">
        <v>79</v>
      </c>
      <c r="K12" s="30">
        <f t="shared" si="0"/>
        <v>3.9858728557013119E-2</v>
      </c>
      <c r="L12" s="62">
        <f t="shared" si="1"/>
        <v>1</v>
      </c>
      <c r="M12" s="77">
        <v>6</v>
      </c>
      <c r="N12" s="30">
        <f t="shared" si="26"/>
        <v>0.3</v>
      </c>
      <c r="O12" s="69">
        <f t="shared" si="4"/>
        <v>4</v>
      </c>
      <c r="P12" s="78">
        <v>10</v>
      </c>
      <c r="Q12" s="30">
        <f t="shared" si="5"/>
        <v>0.5</v>
      </c>
      <c r="R12" s="69">
        <f t="shared" si="6"/>
        <v>4</v>
      </c>
      <c r="S12" s="99">
        <v>10</v>
      </c>
      <c r="T12" s="79">
        <f t="shared" si="7"/>
        <v>0.12658227848101267</v>
      </c>
      <c r="U12" s="69">
        <f t="shared" si="8"/>
        <v>3</v>
      </c>
      <c r="V12" s="99">
        <v>4</v>
      </c>
      <c r="W12" s="79">
        <f t="shared" si="9"/>
        <v>5.0632911392405063E-2</v>
      </c>
      <c r="X12" s="69">
        <f t="shared" si="10"/>
        <v>2</v>
      </c>
      <c r="Y12" s="78">
        <v>8</v>
      </c>
      <c r="Z12" s="30">
        <f t="shared" si="11"/>
        <v>0.4</v>
      </c>
      <c r="AA12" s="69">
        <f t="shared" si="12"/>
        <v>4</v>
      </c>
      <c r="AB12" s="99">
        <v>1</v>
      </c>
      <c r="AC12" s="79">
        <f t="shared" si="2"/>
        <v>1.2658227848101266E-2</v>
      </c>
      <c r="AD12" s="69">
        <f t="shared" si="13"/>
        <v>1</v>
      </c>
      <c r="AE12" s="134">
        <f t="shared" si="14"/>
        <v>3</v>
      </c>
      <c r="AF12" s="79">
        <v>1.2658227848101266E-2</v>
      </c>
      <c r="AG12" s="135">
        <f t="shared" si="15"/>
        <v>1</v>
      </c>
      <c r="AH12" s="90">
        <v>7.0000000000000007E-2</v>
      </c>
      <c r="AI12" s="135">
        <f t="shared" si="16"/>
        <v>2</v>
      </c>
      <c r="AJ12" s="90">
        <v>0.11</v>
      </c>
      <c r="AK12" s="135">
        <f t="shared" si="17"/>
        <v>3</v>
      </c>
      <c r="AL12" s="90">
        <v>0.19</v>
      </c>
      <c r="AM12" s="135">
        <f t="shared" si="18"/>
        <v>3</v>
      </c>
      <c r="AN12" s="89" t="s">
        <v>127</v>
      </c>
      <c r="AO12" s="135">
        <f t="shared" si="19"/>
        <v>3</v>
      </c>
      <c r="AP12" s="140">
        <f t="shared" si="20"/>
        <v>2</v>
      </c>
      <c r="AQ12" s="143">
        <f t="shared" si="21"/>
        <v>0.66</v>
      </c>
      <c r="AR12" s="81">
        <f t="shared" si="22"/>
        <v>1.5</v>
      </c>
      <c r="AS12" s="160">
        <f t="shared" si="23"/>
        <v>0.75</v>
      </c>
      <c r="AT12" s="136">
        <f t="shared" si="24"/>
        <v>1</v>
      </c>
      <c r="AU12" s="101">
        <f t="shared" si="3"/>
        <v>4</v>
      </c>
      <c r="AV12" s="115" t="str">
        <f t="shared" si="25"/>
        <v>low</v>
      </c>
    </row>
    <row r="13" spans="1:48">
      <c r="A13" s="186"/>
      <c r="B13" s="189"/>
      <c r="C13" s="105" t="s">
        <v>32</v>
      </c>
      <c r="D13" s="44">
        <v>5</v>
      </c>
      <c r="E13" s="116" t="s">
        <v>140</v>
      </c>
      <c r="F13" s="44">
        <v>1</v>
      </c>
      <c r="G13" s="3">
        <v>1982</v>
      </c>
      <c r="H13" s="42">
        <v>440.44444444444446</v>
      </c>
      <c r="I13" s="15">
        <v>30</v>
      </c>
      <c r="J13" s="14">
        <v>95</v>
      </c>
      <c r="K13" s="30">
        <f t="shared" si="0"/>
        <v>4.7931382441977803E-2</v>
      </c>
      <c r="L13" s="62">
        <f t="shared" si="1"/>
        <v>1</v>
      </c>
      <c r="M13" s="77">
        <v>8</v>
      </c>
      <c r="N13" s="30">
        <f t="shared" si="26"/>
        <v>0.26666666666666666</v>
      </c>
      <c r="O13" s="69">
        <f t="shared" si="4"/>
        <v>4</v>
      </c>
      <c r="P13" s="78">
        <v>11</v>
      </c>
      <c r="Q13" s="30">
        <f t="shared" si="5"/>
        <v>0.36666666666666664</v>
      </c>
      <c r="R13" s="69">
        <f t="shared" si="6"/>
        <v>4</v>
      </c>
      <c r="S13" s="99">
        <v>50</v>
      </c>
      <c r="T13" s="79">
        <f t="shared" si="7"/>
        <v>0.52631578947368418</v>
      </c>
      <c r="U13" s="69">
        <f t="shared" si="8"/>
        <v>4</v>
      </c>
      <c r="V13" s="99">
        <v>10</v>
      </c>
      <c r="W13" s="79">
        <f t="shared" si="9"/>
        <v>0.10526315789473684</v>
      </c>
      <c r="X13" s="69">
        <f t="shared" si="10"/>
        <v>3</v>
      </c>
      <c r="Y13" s="78">
        <v>7</v>
      </c>
      <c r="Z13" s="30">
        <f t="shared" si="11"/>
        <v>0.23333333333333334</v>
      </c>
      <c r="AA13" s="69">
        <f t="shared" si="12"/>
        <v>4</v>
      </c>
      <c r="AB13" s="99">
        <v>8</v>
      </c>
      <c r="AC13" s="79">
        <f t="shared" si="2"/>
        <v>8.4210526315789472E-2</v>
      </c>
      <c r="AD13" s="69">
        <f t="shared" si="13"/>
        <v>2</v>
      </c>
      <c r="AE13" s="134">
        <f t="shared" si="14"/>
        <v>4</v>
      </c>
      <c r="AF13" s="79">
        <v>8.4210526315789472E-2</v>
      </c>
      <c r="AG13" s="135">
        <f t="shared" si="15"/>
        <v>2</v>
      </c>
      <c r="AH13" s="90">
        <v>0.89</v>
      </c>
      <c r="AI13" s="135">
        <f t="shared" si="16"/>
        <v>4</v>
      </c>
      <c r="AJ13" s="90">
        <v>0.1</v>
      </c>
      <c r="AK13" s="135">
        <f t="shared" si="17"/>
        <v>2</v>
      </c>
      <c r="AL13" s="90">
        <v>0.21</v>
      </c>
      <c r="AM13" s="135">
        <f t="shared" si="18"/>
        <v>4</v>
      </c>
      <c r="AN13" s="89" t="s">
        <v>128</v>
      </c>
      <c r="AO13" s="135">
        <f t="shared" si="19"/>
        <v>4</v>
      </c>
      <c r="AP13" s="140">
        <f t="shared" si="20"/>
        <v>3</v>
      </c>
      <c r="AQ13" s="143">
        <f t="shared" si="21"/>
        <v>1</v>
      </c>
      <c r="AR13" s="81">
        <f t="shared" si="22"/>
        <v>1.3333333333333333</v>
      </c>
      <c r="AS13" s="160">
        <f t="shared" si="23"/>
        <v>0.75</v>
      </c>
      <c r="AT13" s="136">
        <f t="shared" si="24"/>
        <v>1</v>
      </c>
      <c r="AU13" s="101">
        <f t="shared" si="3"/>
        <v>5</v>
      </c>
      <c r="AV13" s="115" t="str">
        <f t="shared" si="25"/>
        <v>moderate</v>
      </c>
    </row>
    <row r="14" spans="1:48">
      <c r="A14" s="186">
        <v>3</v>
      </c>
      <c r="B14" s="187" t="s">
        <v>35</v>
      </c>
      <c r="C14" s="105" t="s">
        <v>34</v>
      </c>
      <c r="D14" s="44">
        <v>3</v>
      </c>
      <c r="E14" s="116" t="s">
        <v>138</v>
      </c>
      <c r="F14" s="44">
        <v>0.33</v>
      </c>
      <c r="G14" s="14">
        <v>1629</v>
      </c>
      <c r="H14" s="42">
        <v>362</v>
      </c>
      <c r="I14" s="15">
        <v>19</v>
      </c>
      <c r="J14" s="14">
        <v>93</v>
      </c>
      <c r="K14" s="30">
        <f t="shared" si="0"/>
        <v>5.70902394106814E-2</v>
      </c>
      <c r="L14" s="62">
        <f t="shared" si="1"/>
        <v>2</v>
      </c>
      <c r="M14" s="77">
        <v>4</v>
      </c>
      <c r="N14" s="30">
        <f t="shared" si="26"/>
        <v>0.21052631578947367</v>
      </c>
      <c r="O14" s="69">
        <f t="shared" si="4"/>
        <v>4</v>
      </c>
      <c r="P14" s="78">
        <v>4</v>
      </c>
      <c r="Q14" s="30">
        <f t="shared" si="5"/>
        <v>0.21052631578947367</v>
      </c>
      <c r="R14" s="69">
        <f t="shared" si="6"/>
        <v>4</v>
      </c>
      <c r="S14" s="99">
        <v>45</v>
      </c>
      <c r="T14" s="79">
        <f t="shared" si="7"/>
        <v>0.4838709677419355</v>
      </c>
      <c r="U14" s="69">
        <f t="shared" si="8"/>
        <v>4</v>
      </c>
      <c r="V14" s="99">
        <v>15</v>
      </c>
      <c r="W14" s="79">
        <f t="shared" si="9"/>
        <v>0.16129032258064516</v>
      </c>
      <c r="X14" s="69">
        <f t="shared" si="10"/>
        <v>3</v>
      </c>
      <c r="Y14" s="78">
        <v>2</v>
      </c>
      <c r="Z14" s="30">
        <f t="shared" si="11"/>
        <v>0.10526315789473684</v>
      </c>
      <c r="AA14" s="69">
        <f t="shared" si="12"/>
        <v>3</v>
      </c>
      <c r="AB14" s="99">
        <v>4</v>
      </c>
      <c r="AC14" s="79">
        <f t="shared" si="2"/>
        <v>4.3010752688172046E-2</v>
      </c>
      <c r="AD14" s="69">
        <f t="shared" si="13"/>
        <v>1</v>
      </c>
      <c r="AE14" s="134">
        <f t="shared" si="14"/>
        <v>4</v>
      </c>
      <c r="AF14" s="79">
        <v>4.3010752688172046E-2</v>
      </c>
      <c r="AG14" s="135">
        <f t="shared" si="15"/>
        <v>1</v>
      </c>
      <c r="AH14" s="90">
        <v>0.05</v>
      </c>
      <c r="AI14" s="135">
        <f t="shared" si="16"/>
        <v>1</v>
      </c>
      <c r="AJ14" s="90">
        <v>0.25</v>
      </c>
      <c r="AK14" s="135">
        <f t="shared" si="17"/>
        <v>4</v>
      </c>
      <c r="AL14" s="90">
        <v>0.22</v>
      </c>
      <c r="AM14" s="135">
        <f t="shared" si="18"/>
        <v>4</v>
      </c>
      <c r="AN14" s="89" t="s">
        <v>126</v>
      </c>
      <c r="AO14" s="135">
        <f t="shared" si="19"/>
        <v>2</v>
      </c>
      <c r="AP14" s="140">
        <f t="shared" si="20"/>
        <v>2</v>
      </c>
      <c r="AQ14" s="143">
        <f t="shared" si="21"/>
        <v>0.66</v>
      </c>
      <c r="AR14" s="81">
        <f t="shared" si="22"/>
        <v>2</v>
      </c>
      <c r="AS14" s="160">
        <f t="shared" si="23"/>
        <v>0.75</v>
      </c>
      <c r="AT14" s="136">
        <f t="shared" si="24"/>
        <v>1</v>
      </c>
      <c r="AU14" s="101">
        <f t="shared" si="3"/>
        <v>3</v>
      </c>
      <c r="AV14" s="115" t="str">
        <f t="shared" si="25"/>
        <v>low</v>
      </c>
    </row>
    <row r="15" spans="1:48">
      <c r="A15" s="186"/>
      <c r="B15" s="188"/>
      <c r="C15" s="105" t="s">
        <v>31</v>
      </c>
      <c r="D15" s="44">
        <v>4</v>
      </c>
      <c r="E15" s="116" t="s">
        <v>139</v>
      </c>
      <c r="F15" s="44">
        <v>0.66</v>
      </c>
      <c r="G15" s="14">
        <v>1629</v>
      </c>
      <c r="H15" s="42">
        <v>362</v>
      </c>
      <c r="I15" s="15">
        <v>30</v>
      </c>
      <c r="J15" s="14">
        <v>62</v>
      </c>
      <c r="K15" s="30">
        <f t="shared" si="0"/>
        <v>3.8060159607120933E-2</v>
      </c>
      <c r="L15" s="62">
        <f t="shared" si="1"/>
        <v>1</v>
      </c>
      <c r="M15" s="77">
        <v>1</v>
      </c>
      <c r="N15" s="30">
        <f t="shared" si="26"/>
        <v>3.3333333333333333E-2</v>
      </c>
      <c r="O15" s="69">
        <f t="shared" si="4"/>
        <v>1</v>
      </c>
      <c r="P15" s="78">
        <v>2</v>
      </c>
      <c r="Q15" s="30">
        <f t="shared" si="5"/>
        <v>6.6666666666666666E-2</v>
      </c>
      <c r="R15" s="69">
        <f t="shared" si="6"/>
        <v>2</v>
      </c>
      <c r="S15" s="99">
        <v>23</v>
      </c>
      <c r="T15" s="79">
        <f t="shared" si="7"/>
        <v>0.37096774193548387</v>
      </c>
      <c r="U15" s="69">
        <f t="shared" si="8"/>
        <v>4</v>
      </c>
      <c r="V15" s="99">
        <v>1</v>
      </c>
      <c r="W15" s="79">
        <f t="shared" si="9"/>
        <v>1.6129032258064516E-2</v>
      </c>
      <c r="X15" s="69">
        <f t="shared" si="10"/>
        <v>1</v>
      </c>
      <c r="Y15" s="78">
        <v>1</v>
      </c>
      <c r="Z15" s="30">
        <f t="shared" si="11"/>
        <v>3.3333333333333333E-2</v>
      </c>
      <c r="AA15" s="69">
        <f t="shared" si="12"/>
        <v>1</v>
      </c>
      <c r="AB15" s="99">
        <v>1</v>
      </c>
      <c r="AC15" s="79">
        <f t="shared" si="2"/>
        <v>1.6129032258064516E-2</v>
      </c>
      <c r="AD15" s="69">
        <f t="shared" si="13"/>
        <v>1</v>
      </c>
      <c r="AE15" s="134">
        <f t="shared" si="14"/>
        <v>2</v>
      </c>
      <c r="AF15" s="79">
        <v>1.6129032258064516E-2</v>
      </c>
      <c r="AG15" s="135">
        <f t="shared" si="15"/>
        <v>1</v>
      </c>
      <c r="AH15" s="90">
        <v>0.62</v>
      </c>
      <c r="AI15" s="135">
        <f t="shared" si="16"/>
        <v>4</v>
      </c>
      <c r="AJ15" s="90">
        <v>0.3</v>
      </c>
      <c r="AK15" s="135">
        <f t="shared" si="17"/>
        <v>4</v>
      </c>
      <c r="AL15" s="90">
        <v>0.23</v>
      </c>
      <c r="AM15" s="135">
        <f t="shared" si="18"/>
        <v>4</v>
      </c>
      <c r="AN15" s="89" t="s">
        <v>123</v>
      </c>
      <c r="AO15" s="135">
        <f t="shared" si="19"/>
        <v>1</v>
      </c>
      <c r="AP15" s="140">
        <f t="shared" si="20"/>
        <v>2</v>
      </c>
      <c r="AQ15" s="143">
        <f t="shared" si="21"/>
        <v>0.66</v>
      </c>
      <c r="AR15" s="81">
        <f t="shared" si="22"/>
        <v>1</v>
      </c>
      <c r="AS15" s="160">
        <f t="shared" si="23"/>
        <v>0.5</v>
      </c>
      <c r="AT15" s="136">
        <f t="shared" si="24"/>
        <v>1</v>
      </c>
      <c r="AU15" s="101">
        <f t="shared" si="3"/>
        <v>4</v>
      </c>
      <c r="AV15" s="115" t="str">
        <f t="shared" si="25"/>
        <v>low</v>
      </c>
    </row>
    <row r="16" spans="1:48">
      <c r="A16" s="186"/>
      <c r="B16" s="189"/>
      <c r="C16" s="105" t="s">
        <v>32</v>
      </c>
      <c r="D16" s="44">
        <v>5</v>
      </c>
      <c r="E16" s="116" t="s">
        <v>140</v>
      </c>
      <c r="F16" s="44">
        <v>1</v>
      </c>
      <c r="G16" s="14">
        <v>1629</v>
      </c>
      <c r="H16" s="42">
        <v>362</v>
      </c>
      <c r="I16" s="15">
        <v>40</v>
      </c>
      <c r="J16" s="14">
        <v>207</v>
      </c>
      <c r="K16" s="30">
        <f t="shared" si="0"/>
        <v>0.1270718232044199</v>
      </c>
      <c r="L16" s="62">
        <f t="shared" si="1"/>
        <v>3</v>
      </c>
      <c r="M16" s="77">
        <v>34</v>
      </c>
      <c r="N16" s="30">
        <f t="shared" si="26"/>
        <v>0.85</v>
      </c>
      <c r="O16" s="69">
        <f t="shared" si="4"/>
        <v>4</v>
      </c>
      <c r="P16" s="78">
        <v>11</v>
      </c>
      <c r="Q16" s="30">
        <f t="shared" si="5"/>
        <v>0.27500000000000002</v>
      </c>
      <c r="R16" s="69">
        <f t="shared" si="6"/>
        <v>4</v>
      </c>
      <c r="S16" s="99">
        <v>105</v>
      </c>
      <c r="T16" s="79">
        <f t="shared" si="7"/>
        <v>0.50724637681159424</v>
      </c>
      <c r="U16" s="69">
        <f t="shared" si="8"/>
        <v>4</v>
      </c>
      <c r="V16" s="99">
        <v>20</v>
      </c>
      <c r="W16" s="79">
        <f t="shared" si="9"/>
        <v>9.6618357487922704E-2</v>
      </c>
      <c r="X16" s="69">
        <f t="shared" si="10"/>
        <v>2</v>
      </c>
      <c r="Y16" s="78">
        <v>15</v>
      </c>
      <c r="Z16" s="30">
        <f t="shared" si="11"/>
        <v>0.375</v>
      </c>
      <c r="AA16" s="69">
        <f t="shared" si="12"/>
        <v>4</v>
      </c>
      <c r="AB16" s="99">
        <v>10</v>
      </c>
      <c r="AC16" s="79">
        <f t="shared" si="2"/>
        <v>4.8309178743961352E-2</v>
      </c>
      <c r="AD16" s="69">
        <f t="shared" si="13"/>
        <v>1</v>
      </c>
      <c r="AE16" s="134">
        <f t="shared" si="14"/>
        <v>4</v>
      </c>
      <c r="AF16" s="79">
        <v>4.8309178743961352E-2</v>
      </c>
      <c r="AG16" s="135">
        <f t="shared" si="15"/>
        <v>1</v>
      </c>
      <c r="AH16" s="90">
        <v>0.03</v>
      </c>
      <c r="AI16" s="135">
        <f t="shared" si="16"/>
        <v>1</v>
      </c>
      <c r="AJ16" s="90">
        <v>0.5</v>
      </c>
      <c r="AK16" s="135">
        <f t="shared" si="17"/>
        <v>4</v>
      </c>
      <c r="AL16" s="90">
        <v>0.24</v>
      </c>
      <c r="AM16" s="135">
        <f t="shared" si="18"/>
        <v>4</v>
      </c>
      <c r="AN16" s="89" t="s">
        <v>127</v>
      </c>
      <c r="AO16" s="135">
        <f t="shared" si="19"/>
        <v>3</v>
      </c>
      <c r="AP16" s="140">
        <f t="shared" si="20"/>
        <v>2</v>
      </c>
      <c r="AQ16" s="143">
        <f t="shared" si="21"/>
        <v>3</v>
      </c>
      <c r="AR16" s="81">
        <f t="shared" si="22"/>
        <v>2</v>
      </c>
      <c r="AS16" s="160">
        <f t="shared" si="23"/>
        <v>0.75</v>
      </c>
      <c r="AT16" s="136">
        <f t="shared" si="24"/>
        <v>3</v>
      </c>
      <c r="AU16" s="101">
        <f t="shared" si="3"/>
        <v>15</v>
      </c>
      <c r="AV16" s="115" t="str">
        <f t="shared" si="25"/>
        <v>high</v>
      </c>
    </row>
    <row r="17" spans="1:48">
      <c r="A17" s="187">
        <v>4</v>
      </c>
      <c r="B17" s="186" t="s">
        <v>36</v>
      </c>
      <c r="C17" s="105" t="s">
        <v>34</v>
      </c>
      <c r="D17" s="44">
        <v>3</v>
      </c>
      <c r="E17" s="116" t="s">
        <v>138</v>
      </c>
      <c r="F17" s="44">
        <v>0.33</v>
      </c>
      <c r="G17" s="14">
        <v>2562</v>
      </c>
      <c r="H17" s="42">
        <v>569.33333333333337</v>
      </c>
      <c r="I17" s="15">
        <v>44</v>
      </c>
      <c r="J17" s="14">
        <v>114</v>
      </c>
      <c r="K17" s="30">
        <f t="shared" si="0"/>
        <v>4.449648711943794E-2</v>
      </c>
      <c r="L17" s="62">
        <f t="shared" si="1"/>
        <v>1</v>
      </c>
      <c r="M17" s="77">
        <v>4</v>
      </c>
      <c r="N17" s="30">
        <f t="shared" si="26"/>
        <v>9.0909090909090912E-2</v>
      </c>
      <c r="O17" s="69">
        <f t="shared" si="4"/>
        <v>2</v>
      </c>
      <c r="P17" s="78">
        <v>12</v>
      </c>
      <c r="Q17" s="30">
        <f t="shared" si="5"/>
        <v>0.27272727272727271</v>
      </c>
      <c r="R17" s="69">
        <f t="shared" si="6"/>
        <v>4</v>
      </c>
      <c r="S17" s="99">
        <v>20</v>
      </c>
      <c r="T17" s="79">
        <f t="shared" si="7"/>
        <v>0.17543859649122806</v>
      </c>
      <c r="U17" s="69">
        <f t="shared" si="8"/>
        <v>3</v>
      </c>
      <c r="V17" s="99">
        <v>1</v>
      </c>
      <c r="W17" s="79">
        <f t="shared" si="9"/>
        <v>8.771929824561403E-3</v>
      </c>
      <c r="X17" s="69">
        <f t="shared" si="10"/>
        <v>1</v>
      </c>
      <c r="Y17" s="78">
        <v>12</v>
      </c>
      <c r="Z17" s="30">
        <f t="shared" si="11"/>
        <v>0.27272727272727271</v>
      </c>
      <c r="AA17" s="69">
        <f t="shared" si="12"/>
        <v>4</v>
      </c>
      <c r="AB17" s="99">
        <v>1</v>
      </c>
      <c r="AC17" s="79">
        <f t="shared" si="2"/>
        <v>8.771929824561403E-3</v>
      </c>
      <c r="AD17" s="69">
        <f t="shared" si="13"/>
        <v>1</v>
      </c>
      <c r="AE17" s="134">
        <f t="shared" si="14"/>
        <v>3</v>
      </c>
      <c r="AF17" s="79">
        <v>8.771929824561403E-3</v>
      </c>
      <c r="AG17" s="135">
        <f t="shared" si="15"/>
        <v>1</v>
      </c>
      <c r="AH17" s="90">
        <v>0.25</v>
      </c>
      <c r="AI17" s="135">
        <f t="shared" si="16"/>
        <v>4</v>
      </c>
      <c r="AJ17" s="90">
        <v>0.48</v>
      </c>
      <c r="AK17" s="135">
        <f t="shared" si="17"/>
        <v>4</v>
      </c>
      <c r="AL17" s="90">
        <v>0.24</v>
      </c>
      <c r="AM17" s="135">
        <f t="shared" si="18"/>
        <v>4</v>
      </c>
      <c r="AN17" s="89" t="s">
        <v>123</v>
      </c>
      <c r="AO17" s="135">
        <f t="shared" si="19"/>
        <v>1</v>
      </c>
      <c r="AP17" s="140">
        <f t="shared" si="20"/>
        <v>2</v>
      </c>
      <c r="AQ17" s="143">
        <f t="shared" si="21"/>
        <v>0.33</v>
      </c>
      <c r="AR17" s="81">
        <f t="shared" si="22"/>
        <v>1.5</v>
      </c>
      <c r="AS17" s="160">
        <f t="shared" si="23"/>
        <v>0.75</v>
      </c>
      <c r="AT17" s="136">
        <f t="shared" si="24"/>
        <v>1</v>
      </c>
      <c r="AU17" s="101">
        <f t="shared" si="3"/>
        <v>3</v>
      </c>
      <c r="AV17" s="115" t="str">
        <f t="shared" si="25"/>
        <v>low</v>
      </c>
    </row>
    <row r="18" spans="1:48">
      <c r="A18" s="188"/>
      <c r="B18" s="186"/>
      <c r="C18" s="105" t="s">
        <v>31</v>
      </c>
      <c r="D18" s="44">
        <v>4</v>
      </c>
      <c r="E18" s="116" t="s">
        <v>139</v>
      </c>
      <c r="F18" s="44">
        <v>0.66</v>
      </c>
      <c r="G18" s="14">
        <v>2562</v>
      </c>
      <c r="H18" s="42">
        <v>569.33333333333337</v>
      </c>
      <c r="I18" s="15">
        <v>41</v>
      </c>
      <c r="J18" s="14">
        <v>212</v>
      </c>
      <c r="K18" s="30">
        <f t="shared" si="0"/>
        <v>8.2747853239656513E-2</v>
      </c>
      <c r="L18" s="62">
        <f t="shared" si="1"/>
        <v>2</v>
      </c>
      <c r="M18" s="77">
        <v>25</v>
      </c>
      <c r="N18" s="30">
        <f t="shared" si="26"/>
        <v>0.6097560975609756</v>
      </c>
      <c r="O18" s="69">
        <f t="shared" si="4"/>
        <v>4</v>
      </c>
      <c r="P18" s="78">
        <v>10</v>
      </c>
      <c r="Q18" s="30">
        <f t="shared" si="5"/>
        <v>0.24390243902439024</v>
      </c>
      <c r="R18" s="69">
        <f t="shared" si="6"/>
        <v>4</v>
      </c>
      <c r="S18" s="99">
        <v>100</v>
      </c>
      <c r="T18" s="79">
        <f t="shared" si="7"/>
        <v>0.47169811320754718</v>
      </c>
      <c r="U18" s="69">
        <f t="shared" si="8"/>
        <v>4</v>
      </c>
      <c r="V18" s="99">
        <v>25</v>
      </c>
      <c r="W18" s="79">
        <f t="shared" si="9"/>
        <v>0.11792452830188679</v>
      </c>
      <c r="X18" s="69">
        <f t="shared" si="10"/>
        <v>3</v>
      </c>
      <c r="Y18" s="78">
        <v>13</v>
      </c>
      <c r="Z18" s="30">
        <f t="shared" si="11"/>
        <v>0.31707317073170732</v>
      </c>
      <c r="AA18" s="69">
        <f t="shared" si="12"/>
        <v>4</v>
      </c>
      <c r="AB18" s="99">
        <v>18</v>
      </c>
      <c r="AC18" s="79">
        <f t="shared" si="2"/>
        <v>8.4905660377358486E-2</v>
      </c>
      <c r="AD18" s="69">
        <f t="shared" si="13"/>
        <v>2</v>
      </c>
      <c r="AE18" s="134">
        <f t="shared" si="14"/>
        <v>4</v>
      </c>
      <c r="AF18" s="79">
        <v>8.4905660377358486E-2</v>
      </c>
      <c r="AG18" s="135">
        <f t="shared" si="15"/>
        <v>2</v>
      </c>
      <c r="AH18" s="90">
        <v>0.04</v>
      </c>
      <c r="AI18" s="135">
        <f t="shared" si="16"/>
        <v>1</v>
      </c>
      <c r="AJ18" s="90">
        <v>0.54</v>
      </c>
      <c r="AK18" s="135">
        <f t="shared" si="17"/>
        <v>4</v>
      </c>
      <c r="AL18" s="90">
        <v>0.25</v>
      </c>
      <c r="AM18" s="135">
        <f t="shared" si="18"/>
        <v>4</v>
      </c>
      <c r="AN18" s="89" t="s">
        <v>123</v>
      </c>
      <c r="AO18" s="135">
        <f t="shared" si="19"/>
        <v>1</v>
      </c>
      <c r="AP18" s="140">
        <f t="shared" si="20"/>
        <v>2</v>
      </c>
      <c r="AQ18" s="143">
        <f t="shared" si="21"/>
        <v>1.32</v>
      </c>
      <c r="AR18" s="81">
        <f t="shared" si="22"/>
        <v>2</v>
      </c>
      <c r="AS18" s="160">
        <f t="shared" si="23"/>
        <v>0.75</v>
      </c>
      <c r="AT18" s="136">
        <f t="shared" si="24"/>
        <v>1</v>
      </c>
      <c r="AU18" s="101">
        <f t="shared" si="3"/>
        <v>4</v>
      </c>
      <c r="AV18" s="115" t="str">
        <f t="shared" si="25"/>
        <v>low</v>
      </c>
    </row>
    <row r="19" spans="1:48">
      <c r="A19" s="189"/>
      <c r="B19" s="186"/>
      <c r="C19" s="105" t="s">
        <v>32</v>
      </c>
      <c r="D19" s="44">
        <v>5</v>
      </c>
      <c r="E19" s="116" t="s">
        <v>140</v>
      </c>
      <c r="F19" s="44">
        <v>1</v>
      </c>
      <c r="G19" s="14">
        <v>2562</v>
      </c>
      <c r="H19" s="42">
        <v>569.33333333333337</v>
      </c>
      <c r="I19" s="15">
        <v>63</v>
      </c>
      <c r="J19" s="14">
        <v>312</v>
      </c>
      <c r="K19" s="30">
        <f t="shared" si="0"/>
        <v>0.12177985948477751</v>
      </c>
      <c r="L19" s="62">
        <f t="shared" si="1"/>
        <v>3</v>
      </c>
      <c r="M19" s="77">
        <v>5</v>
      </c>
      <c r="N19" s="30">
        <f t="shared" si="26"/>
        <v>7.9365079365079361E-2</v>
      </c>
      <c r="O19" s="69">
        <f t="shared" si="4"/>
        <v>2</v>
      </c>
      <c r="P19" s="78">
        <v>15</v>
      </c>
      <c r="Q19" s="30">
        <f t="shared" si="5"/>
        <v>0.23809523809523808</v>
      </c>
      <c r="R19" s="69">
        <f t="shared" si="6"/>
        <v>4</v>
      </c>
      <c r="S19" s="99">
        <v>150</v>
      </c>
      <c r="T19" s="79">
        <f t="shared" si="7"/>
        <v>0.48076923076923078</v>
      </c>
      <c r="U19" s="69">
        <f t="shared" si="8"/>
        <v>4</v>
      </c>
      <c r="V19" s="99">
        <v>28</v>
      </c>
      <c r="W19" s="79">
        <f t="shared" si="9"/>
        <v>8.9743589743589744E-2</v>
      </c>
      <c r="X19" s="69">
        <f t="shared" si="10"/>
        <v>2</v>
      </c>
      <c r="Y19" s="78">
        <v>18</v>
      </c>
      <c r="Z19" s="30">
        <f t="shared" si="11"/>
        <v>0.2857142857142857</v>
      </c>
      <c r="AA19" s="69">
        <f t="shared" si="12"/>
        <v>4</v>
      </c>
      <c r="AB19" s="99">
        <v>11</v>
      </c>
      <c r="AC19" s="79">
        <f t="shared" si="2"/>
        <v>3.5256410256410256E-2</v>
      </c>
      <c r="AD19" s="69">
        <f t="shared" si="13"/>
        <v>1</v>
      </c>
      <c r="AE19" s="134">
        <f t="shared" si="14"/>
        <v>3</v>
      </c>
      <c r="AF19" s="79">
        <v>3.5256410256410256E-2</v>
      </c>
      <c r="AG19" s="135">
        <f t="shared" si="15"/>
        <v>1</v>
      </c>
      <c r="AH19" s="90">
        <v>0.05</v>
      </c>
      <c r="AI19" s="135">
        <f t="shared" si="16"/>
        <v>1</v>
      </c>
      <c r="AJ19" s="90">
        <v>0.81</v>
      </c>
      <c r="AK19" s="135">
        <f t="shared" si="17"/>
        <v>4</v>
      </c>
      <c r="AL19" s="90">
        <v>0.2</v>
      </c>
      <c r="AM19" s="135">
        <f t="shared" si="18"/>
        <v>4</v>
      </c>
      <c r="AN19" s="89" t="s">
        <v>123</v>
      </c>
      <c r="AO19" s="135">
        <f t="shared" si="19"/>
        <v>1</v>
      </c>
      <c r="AP19" s="140">
        <f t="shared" si="20"/>
        <v>2</v>
      </c>
      <c r="AQ19" s="143">
        <f t="shared" si="21"/>
        <v>3</v>
      </c>
      <c r="AR19" s="81">
        <f t="shared" si="22"/>
        <v>1.5</v>
      </c>
      <c r="AS19" s="160">
        <f t="shared" si="23"/>
        <v>0.75</v>
      </c>
      <c r="AT19" s="136">
        <f t="shared" si="24"/>
        <v>3</v>
      </c>
      <c r="AU19" s="101">
        <f t="shared" si="3"/>
        <v>15</v>
      </c>
      <c r="AV19" s="115" t="str">
        <f t="shared" si="25"/>
        <v>high</v>
      </c>
    </row>
    <row r="20" spans="1:48">
      <c r="A20" s="187"/>
      <c r="B20" s="187"/>
      <c r="C20" s="105"/>
      <c r="D20" s="63"/>
      <c r="E20" s="117"/>
      <c r="F20" s="44"/>
      <c r="G20" s="91"/>
      <c r="H20" s="91"/>
      <c r="I20" s="91"/>
      <c r="J20" s="91"/>
      <c r="K20" s="40"/>
      <c r="L20" s="66"/>
      <c r="M20" s="91"/>
      <c r="N20" s="40"/>
      <c r="O20" s="70"/>
      <c r="P20" s="91"/>
      <c r="Q20" s="40"/>
      <c r="R20" s="70"/>
      <c r="S20" s="91"/>
      <c r="T20" s="40"/>
      <c r="U20" s="70"/>
      <c r="V20" s="91"/>
      <c r="W20" s="40"/>
      <c r="X20" s="70"/>
      <c r="Y20" s="91"/>
      <c r="Z20" s="40"/>
      <c r="AA20" s="70"/>
      <c r="AB20" s="91"/>
      <c r="AC20" s="40"/>
      <c r="AD20" s="70"/>
      <c r="AE20" s="146"/>
      <c r="AF20" s="40"/>
      <c r="AG20" s="85"/>
      <c r="AH20" s="90"/>
      <c r="AI20" s="85"/>
      <c r="AJ20" s="90"/>
      <c r="AK20" s="85"/>
      <c r="AL20" s="90"/>
      <c r="AM20" s="85"/>
      <c r="AN20" s="51"/>
      <c r="AO20" s="85"/>
      <c r="AP20" s="141"/>
      <c r="AQ20" s="144"/>
      <c r="AR20" s="152"/>
      <c r="AS20" s="139"/>
      <c r="AT20" s="82"/>
      <c r="AU20" s="83"/>
      <c r="AV20" s="14"/>
    </row>
    <row r="21" spans="1:48">
      <c r="A21" s="188"/>
      <c r="B21" s="188"/>
      <c r="C21" s="105"/>
      <c r="D21" s="63"/>
      <c r="E21" s="117"/>
      <c r="F21" s="44"/>
      <c r="G21" s="91"/>
      <c r="H21" s="91"/>
      <c r="I21" s="91"/>
      <c r="J21" s="91"/>
      <c r="K21" s="40"/>
      <c r="L21" s="66"/>
      <c r="M21" s="91"/>
      <c r="N21" s="40"/>
      <c r="O21" s="70"/>
      <c r="P21" s="91"/>
      <c r="Q21" s="40"/>
      <c r="R21" s="70"/>
      <c r="S21" s="91"/>
      <c r="T21" s="40"/>
      <c r="U21" s="70"/>
      <c r="V21" s="91"/>
      <c r="W21" s="40"/>
      <c r="X21" s="70"/>
      <c r="Y21" s="91"/>
      <c r="Z21" s="40"/>
      <c r="AA21" s="70"/>
      <c r="AB21" s="91"/>
      <c r="AC21" s="40"/>
      <c r="AD21" s="70"/>
      <c r="AE21" s="146"/>
      <c r="AF21" s="40"/>
      <c r="AG21" s="85"/>
      <c r="AH21" s="90"/>
      <c r="AI21" s="85"/>
      <c r="AJ21" s="90"/>
      <c r="AK21" s="85"/>
      <c r="AL21" s="90"/>
      <c r="AM21" s="85"/>
      <c r="AN21" s="51"/>
      <c r="AO21" s="85"/>
      <c r="AP21" s="141"/>
      <c r="AQ21" s="144"/>
      <c r="AR21" s="152"/>
      <c r="AS21" s="139"/>
      <c r="AT21" s="82"/>
      <c r="AU21" s="83"/>
      <c r="AV21" s="14"/>
    </row>
    <row r="22" spans="1:48">
      <c r="A22" s="189"/>
      <c r="B22" s="189"/>
      <c r="C22" s="105"/>
      <c r="D22" s="63"/>
      <c r="E22" s="117"/>
      <c r="F22" s="44"/>
      <c r="G22" s="91"/>
      <c r="H22" s="91"/>
      <c r="I22" s="91"/>
      <c r="J22" s="91"/>
      <c r="K22" s="40"/>
      <c r="L22" s="66"/>
      <c r="M22" s="91"/>
      <c r="N22" s="40"/>
      <c r="O22" s="70"/>
      <c r="P22" s="91"/>
      <c r="Q22" s="40"/>
      <c r="R22" s="70"/>
      <c r="S22" s="91"/>
      <c r="T22" s="40"/>
      <c r="U22" s="70"/>
      <c r="V22" s="91"/>
      <c r="W22" s="40"/>
      <c r="X22" s="70"/>
      <c r="Y22" s="91"/>
      <c r="Z22" s="40"/>
      <c r="AA22" s="70"/>
      <c r="AB22" s="91"/>
      <c r="AC22" s="40"/>
      <c r="AD22" s="70"/>
      <c r="AE22" s="146"/>
      <c r="AF22" s="40"/>
      <c r="AG22" s="85"/>
      <c r="AH22" s="90"/>
      <c r="AI22" s="85"/>
      <c r="AJ22" s="90"/>
      <c r="AK22" s="85"/>
      <c r="AL22" s="90"/>
      <c r="AM22" s="85"/>
      <c r="AN22" s="51"/>
      <c r="AO22" s="85"/>
      <c r="AP22" s="141"/>
      <c r="AQ22" s="144"/>
      <c r="AR22" s="152"/>
      <c r="AS22" s="139"/>
      <c r="AT22" s="82"/>
      <c r="AU22" s="83"/>
      <c r="AV22" s="14"/>
    </row>
    <row r="23" spans="1:48">
      <c r="A23" s="196"/>
      <c r="B23" s="196"/>
      <c r="C23" s="105"/>
      <c r="D23" s="63"/>
      <c r="E23" s="117"/>
      <c r="F23" s="44"/>
      <c r="G23" s="91"/>
      <c r="H23" s="91"/>
      <c r="I23" s="91"/>
      <c r="J23" s="91"/>
      <c r="K23" s="40"/>
      <c r="L23" s="66"/>
      <c r="M23" s="91"/>
      <c r="N23" s="40"/>
      <c r="O23" s="70"/>
      <c r="P23" s="91"/>
      <c r="Q23" s="40"/>
      <c r="R23" s="70"/>
      <c r="S23" s="91"/>
      <c r="T23" s="40"/>
      <c r="U23" s="70"/>
      <c r="V23" s="91"/>
      <c r="W23" s="40"/>
      <c r="X23" s="70"/>
      <c r="Y23" s="91"/>
      <c r="Z23" s="40"/>
      <c r="AA23" s="70"/>
      <c r="AB23" s="91"/>
      <c r="AC23" s="40"/>
      <c r="AD23" s="70"/>
      <c r="AE23" s="146"/>
      <c r="AF23" s="40"/>
      <c r="AG23" s="85"/>
      <c r="AH23" s="90"/>
      <c r="AI23" s="85"/>
      <c r="AJ23" s="90"/>
      <c r="AK23" s="85"/>
      <c r="AL23" s="90"/>
      <c r="AM23" s="85"/>
      <c r="AN23" s="51"/>
      <c r="AO23" s="85"/>
      <c r="AP23" s="141"/>
      <c r="AQ23" s="144"/>
      <c r="AR23" s="152"/>
      <c r="AS23" s="139"/>
      <c r="AT23" s="82"/>
      <c r="AU23" s="83"/>
      <c r="AV23" s="14"/>
    </row>
    <row r="24" spans="1:48">
      <c r="A24" s="196"/>
      <c r="B24" s="196"/>
      <c r="C24" s="105"/>
      <c r="D24" s="63"/>
      <c r="E24" s="117"/>
      <c r="F24" s="44"/>
      <c r="G24" s="91"/>
      <c r="H24" s="91"/>
      <c r="I24" s="91"/>
      <c r="J24" s="92"/>
      <c r="K24" s="40"/>
      <c r="L24" s="66"/>
      <c r="M24" s="92"/>
      <c r="N24" s="40"/>
      <c r="O24" s="70"/>
      <c r="P24" s="92"/>
      <c r="Q24" s="40"/>
      <c r="R24" s="70"/>
      <c r="S24" s="92"/>
      <c r="T24" s="40"/>
      <c r="U24" s="70"/>
      <c r="V24" s="92"/>
      <c r="W24" s="40"/>
      <c r="X24" s="70"/>
      <c r="Y24" s="92"/>
      <c r="Z24" s="40"/>
      <c r="AA24" s="70"/>
      <c r="AB24" s="92"/>
      <c r="AC24" s="40"/>
      <c r="AD24" s="70"/>
      <c r="AE24" s="146"/>
      <c r="AF24" s="40"/>
      <c r="AG24" s="85"/>
      <c r="AH24" s="90"/>
      <c r="AI24" s="85"/>
      <c r="AJ24" s="90"/>
      <c r="AK24" s="85"/>
      <c r="AL24" s="90"/>
      <c r="AM24" s="85"/>
      <c r="AN24" s="51"/>
      <c r="AO24" s="85"/>
      <c r="AP24" s="141"/>
      <c r="AQ24" s="144"/>
      <c r="AR24" s="152"/>
      <c r="AS24" s="139"/>
      <c r="AT24" s="82"/>
      <c r="AU24" s="83"/>
      <c r="AV24" s="14"/>
    </row>
    <row r="25" spans="1:48">
      <c r="A25" s="196"/>
      <c r="B25" s="196"/>
      <c r="C25" s="105"/>
      <c r="D25" s="63"/>
      <c r="E25" s="117"/>
      <c r="F25" s="44"/>
      <c r="G25" s="91"/>
      <c r="H25" s="91"/>
      <c r="I25" s="91"/>
      <c r="J25" s="91"/>
      <c r="K25" s="40"/>
      <c r="L25" s="66"/>
      <c r="M25" s="91"/>
      <c r="N25" s="40"/>
      <c r="O25" s="70"/>
      <c r="P25" s="91"/>
      <c r="Q25" s="40"/>
      <c r="R25" s="70"/>
      <c r="S25" s="91"/>
      <c r="T25" s="40"/>
      <c r="U25" s="70"/>
      <c r="V25" s="91"/>
      <c r="W25" s="40"/>
      <c r="X25" s="70"/>
      <c r="Y25" s="91"/>
      <c r="Z25" s="40"/>
      <c r="AA25" s="70"/>
      <c r="AB25" s="91"/>
      <c r="AC25" s="40"/>
      <c r="AD25" s="70"/>
      <c r="AE25" s="146"/>
      <c r="AF25" s="40"/>
      <c r="AG25" s="85"/>
      <c r="AH25" s="90"/>
      <c r="AI25" s="85"/>
      <c r="AJ25" s="90"/>
      <c r="AK25" s="85"/>
      <c r="AL25" s="90"/>
      <c r="AM25" s="85"/>
      <c r="AN25" s="51"/>
      <c r="AO25" s="85"/>
      <c r="AP25" s="141"/>
      <c r="AQ25" s="144"/>
      <c r="AR25" s="152"/>
      <c r="AS25" s="139"/>
      <c r="AT25" s="82"/>
      <c r="AU25" s="83"/>
      <c r="AV25" s="14"/>
    </row>
    <row r="26" spans="1:48">
      <c r="A26" s="196"/>
      <c r="B26" s="196"/>
      <c r="C26" s="105"/>
      <c r="D26" s="63"/>
      <c r="E26" s="117"/>
      <c r="F26" s="44"/>
      <c r="G26" s="91"/>
      <c r="H26" s="91"/>
      <c r="I26" s="91"/>
      <c r="J26" s="91"/>
      <c r="K26" s="40"/>
      <c r="L26" s="66"/>
      <c r="M26" s="91"/>
      <c r="N26" s="40"/>
      <c r="O26" s="70"/>
      <c r="P26" s="91"/>
      <c r="Q26" s="40"/>
      <c r="R26" s="70"/>
      <c r="S26" s="91"/>
      <c r="T26" s="40"/>
      <c r="U26" s="70"/>
      <c r="V26" s="91"/>
      <c r="W26" s="40"/>
      <c r="X26" s="70"/>
      <c r="Y26" s="91"/>
      <c r="Z26" s="40"/>
      <c r="AA26" s="70"/>
      <c r="AB26" s="91"/>
      <c r="AC26" s="40"/>
      <c r="AD26" s="70"/>
      <c r="AE26" s="146"/>
      <c r="AF26" s="40"/>
      <c r="AG26" s="85"/>
      <c r="AH26" s="90"/>
      <c r="AI26" s="85"/>
      <c r="AJ26" s="90"/>
      <c r="AK26" s="85"/>
      <c r="AL26" s="90"/>
      <c r="AM26" s="85"/>
      <c r="AN26" s="51"/>
      <c r="AO26" s="85"/>
      <c r="AP26" s="141"/>
      <c r="AQ26" s="144"/>
      <c r="AR26" s="152"/>
      <c r="AS26" s="139"/>
      <c r="AT26" s="82"/>
      <c r="AU26" s="83"/>
      <c r="AV26" s="14"/>
    </row>
    <row r="27" spans="1:48">
      <c r="A27" s="196"/>
      <c r="B27" s="196"/>
      <c r="C27" s="105"/>
      <c r="D27" s="63"/>
      <c r="E27" s="117"/>
      <c r="F27" s="44"/>
      <c r="G27" s="91"/>
      <c r="H27" s="91"/>
      <c r="I27" s="91"/>
      <c r="J27" s="91"/>
      <c r="K27" s="40"/>
      <c r="L27" s="66"/>
      <c r="M27" s="91"/>
      <c r="N27" s="40"/>
      <c r="O27" s="70"/>
      <c r="P27" s="91"/>
      <c r="Q27" s="40"/>
      <c r="R27" s="70"/>
      <c r="S27" s="91"/>
      <c r="T27" s="40"/>
      <c r="U27" s="70"/>
      <c r="V27" s="91"/>
      <c r="W27" s="40"/>
      <c r="X27" s="70"/>
      <c r="Y27" s="91"/>
      <c r="Z27" s="40"/>
      <c r="AA27" s="70"/>
      <c r="AB27" s="91"/>
      <c r="AC27" s="40"/>
      <c r="AD27" s="70"/>
      <c r="AE27" s="146"/>
      <c r="AF27" s="40"/>
      <c r="AG27" s="85"/>
      <c r="AH27" s="90"/>
      <c r="AI27" s="85"/>
      <c r="AJ27" s="90"/>
      <c r="AK27" s="85"/>
      <c r="AL27" s="90"/>
      <c r="AM27" s="85"/>
      <c r="AN27" s="51"/>
      <c r="AO27" s="85"/>
      <c r="AP27" s="141"/>
      <c r="AQ27" s="144"/>
      <c r="AR27" s="152"/>
      <c r="AS27" s="139"/>
      <c r="AT27" s="82"/>
      <c r="AU27" s="83"/>
      <c r="AV27" s="14"/>
    </row>
    <row r="28" spans="1:48">
      <c r="A28" s="196"/>
      <c r="B28" s="196"/>
      <c r="C28" s="105"/>
      <c r="D28" s="63"/>
      <c r="E28" s="117"/>
      <c r="F28" s="44"/>
      <c r="G28" s="91"/>
      <c r="H28" s="91"/>
      <c r="I28" s="91"/>
      <c r="J28" s="91"/>
      <c r="K28" s="40"/>
      <c r="L28" s="66"/>
      <c r="M28" s="91"/>
      <c r="N28" s="40"/>
      <c r="O28" s="70"/>
      <c r="P28" s="91"/>
      <c r="Q28" s="40"/>
      <c r="R28" s="70"/>
      <c r="S28" s="91"/>
      <c r="T28" s="40"/>
      <c r="U28" s="70"/>
      <c r="V28" s="91"/>
      <c r="W28" s="40"/>
      <c r="X28" s="70"/>
      <c r="Y28" s="91"/>
      <c r="Z28" s="40"/>
      <c r="AA28" s="70"/>
      <c r="AB28" s="91"/>
      <c r="AC28" s="40"/>
      <c r="AD28" s="70"/>
      <c r="AE28" s="146"/>
      <c r="AF28" s="40"/>
      <c r="AG28" s="85"/>
      <c r="AH28" s="90"/>
      <c r="AI28" s="85"/>
      <c r="AJ28" s="90"/>
      <c r="AK28" s="85"/>
      <c r="AL28" s="90"/>
      <c r="AM28" s="85"/>
      <c r="AN28" s="51"/>
      <c r="AO28" s="85"/>
      <c r="AP28" s="141"/>
      <c r="AQ28" s="144"/>
      <c r="AR28" s="152"/>
      <c r="AS28" s="139"/>
      <c r="AT28" s="82"/>
      <c r="AU28" s="83"/>
      <c r="AV28" s="14"/>
    </row>
    <row r="29" spans="1:48">
      <c r="A29" s="196"/>
      <c r="B29" s="196"/>
      <c r="C29" s="105"/>
      <c r="D29" s="64"/>
      <c r="E29" s="118"/>
      <c r="F29" s="44"/>
      <c r="G29" s="93"/>
      <c r="H29" s="93"/>
      <c r="I29" s="94"/>
      <c r="J29" s="93"/>
      <c r="K29" s="40"/>
      <c r="L29" s="67"/>
      <c r="M29" s="93"/>
      <c r="N29" s="40"/>
      <c r="O29" s="71"/>
      <c r="P29" s="93"/>
      <c r="Q29" s="40"/>
      <c r="R29" s="71"/>
      <c r="S29" s="93"/>
      <c r="T29" s="40"/>
      <c r="U29" s="75"/>
      <c r="V29" s="93"/>
      <c r="W29" s="40"/>
      <c r="X29" s="75"/>
      <c r="Y29" s="93"/>
      <c r="Z29" s="40"/>
      <c r="AA29" s="75"/>
      <c r="AB29" s="93"/>
      <c r="AC29" s="40"/>
      <c r="AD29" s="75"/>
      <c r="AE29" s="147"/>
      <c r="AF29" s="40"/>
      <c r="AG29" s="85"/>
      <c r="AH29" s="90"/>
      <c r="AI29" s="85"/>
      <c r="AJ29" s="90"/>
      <c r="AK29" s="85"/>
      <c r="AL29" s="90"/>
      <c r="AM29" s="85"/>
      <c r="AN29" s="51"/>
      <c r="AO29" s="85"/>
      <c r="AP29" s="141"/>
      <c r="AQ29" s="144"/>
      <c r="AR29" s="152"/>
      <c r="AS29" s="139"/>
      <c r="AT29" s="82"/>
      <c r="AU29" s="83"/>
      <c r="AV29" s="14"/>
    </row>
    <row r="30" spans="1:48">
      <c r="A30" s="196"/>
      <c r="B30" s="196"/>
      <c r="C30" s="105"/>
      <c r="D30" s="64"/>
      <c r="E30" s="118"/>
      <c r="F30" s="44"/>
      <c r="G30" s="93"/>
      <c r="H30" s="93"/>
      <c r="I30" s="94"/>
      <c r="J30" s="93"/>
      <c r="K30" s="40"/>
      <c r="L30" s="67"/>
      <c r="M30" s="93"/>
      <c r="N30" s="40"/>
      <c r="O30" s="71"/>
      <c r="P30" s="93"/>
      <c r="Q30" s="40"/>
      <c r="R30" s="71"/>
      <c r="S30" s="93"/>
      <c r="T30" s="40"/>
      <c r="U30" s="75"/>
      <c r="V30" s="93"/>
      <c r="W30" s="40"/>
      <c r="X30" s="75"/>
      <c r="Y30" s="93"/>
      <c r="Z30" s="40"/>
      <c r="AA30" s="75"/>
      <c r="AB30" s="93"/>
      <c r="AC30" s="40"/>
      <c r="AD30" s="75"/>
      <c r="AE30" s="147"/>
      <c r="AF30" s="40"/>
      <c r="AG30" s="85"/>
      <c r="AH30" s="90"/>
      <c r="AI30" s="85"/>
      <c r="AJ30" s="90"/>
      <c r="AK30" s="85"/>
      <c r="AL30" s="90"/>
      <c r="AM30" s="85"/>
      <c r="AN30" s="51"/>
      <c r="AO30" s="85"/>
      <c r="AP30" s="141"/>
      <c r="AQ30" s="144"/>
      <c r="AR30" s="152"/>
      <c r="AS30" s="139"/>
      <c r="AT30" s="82"/>
      <c r="AU30" s="83"/>
      <c r="AV30" s="14"/>
    </row>
    <row r="31" spans="1:48">
      <c r="A31" s="196"/>
      <c r="B31" s="196"/>
      <c r="C31" s="105"/>
      <c r="D31" s="64"/>
      <c r="E31" s="118"/>
      <c r="F31" s="44"/>
      <c r="G31" s="93"/>
      <c r="H31" s="93"/>
      <c r="I31" s="94"/>
      <c r="J31" s="93"/>
      <c r="K31" s="40"/>
      <c r="L31" s="67"/>
      <c r="M31" s="93"/>
      <c r="N31" s="40"/>
      <c r="O31" s="71"/>
      <c r="P31" s="93"/>
      <c r="Q31" s="40"/>
      <c r="R31" s="75"/>
      <c r="S31" s="93"/>
      <c r="T31" s="40"/>
      <c r="U31" s="69"/>
      <c r="V31" s="93"/>
      <c r="W31" s="40"/>
      <c r="X31" s="69"/>
      <c r="Y31" s="93"/>
      <c r="Z31" s="40"/>
      <c r="AA31" s="69"/>
      <c r="AB31" s="93"/>
      <c r="AC31" s="40"/>
      <c r="AD31" s="69"/>
      <c r="AE31" s="134"/>
      <c r="AF31" s="40"/>
      <c r="AG31" s="85"/>
      <c r="AH31" s="90"/>
      <c r="AI31" s="85"/>
      <c r="AJ31" s="90"/>
      <c r="AK31" s="85"/>
      <c r="AL31" s="90"/>
      <c r="AM31" s="85"/>
      <c r="AN31" s="51"/>
      <c r="AO31" s="85"/>
      <c r="AP31" s="141"/>
      <c r="AQ31" s="144"/>
      <c r="AR31" s="152"/>
      <c r="AS31" s="139"/>
      <c r="AT31" s="82"/>
      <c r="AU31" s="83"/>
      <c r="AV31" s="14"/>
    </row>
    <row r="32" spans="1:48">
      <c r="A32" s="196"/>
      <c r="B32" s="196"/>
      <c r="C32" s="105"/>
      <c r="D32" s="64"/>
      <c r="E32" s="118"/>
      <c r="F32" s="44"/>
      <c r="G32" s="93"/>
      <c r="H32" s="93"/>
      <c r="I32" s="94"/>
      <c r="J32" s="93"/>
      <c r="K32" s="40"/>
      <c r="L32" s="67"/>
      <c r="M32" s="93"/>
      <c r="N32" s="40"/>
      <c r="O32" s="71"/>
      <c r="P32" s="93"/>
      <c r="Q32" s="40"/>
      <c r="R32" s="71"/>
      <c r="S32" s="93"/>
      <c r="T32" s="40"/>
      <c r="U32" s="71"/>
      <c r="V32" s="93"/>
      <c r="W32" s="40"/>
      <c r="X32" s="71"/>
      <c r="Y32" s="93"/>
      <c r="Z32" s="40"/>
      <c r="AA32" s="71"/>
      <c r="AB32" s="93"/>
      <c r="AC32" s="40"/>
      <c r="AD32" s="71"/>
      <c r="AE32" s="148"/>
      <c r="AF32" s="40"/>
      <c r="AG32" s="85"/>
      <c r="AH32" s="90"/>
      <c r="AI32" s="85"/>
      <c r="AJ32" s="90"/>
      <c r="AK32" s="85"/>
      <c r="AL32" s="90"/>
      <c r="AM32" s="85"/>
      <c r="AN32" s="51"/>
      <c r="AO32" s="85"/>
      <c r="AP32" s="141"/>
      <c r="AQ32" s="144"/>
      <c r="AR32" s="152"/>
      <c r="AS32" s="139"/>
      <c r="AT32" s="82"/>
      <c r="AU32" s="83"/>
      <c r="AV32" s="14"/>
    </row>
    <row r="33" spans="1:48">
      <c r="A33" s="196"/>
      <c r="B33" s="196"/>
      <c r="C33" s="105"/>
      <c r="D33" s="63"/>
      <c r="E33" s="117"/>
      <c r="F33" s="44"/>
      <c r="G33" s="93"/>
      <c r="H33" s="93"/>
      <c r="I33" s="95"/>
      <c r="J33" s="96"/>
      <c r="K33" s="40"/>
      <c r="L33" s="67"/>
      <c r="M33" s="96"/>
      <c r="N33" s="40"/>
      <c r="O33" s="71"/>
      <c r="P33" s="96"/>
      <c r="Q33" s="40"/>
      <c r="R33" s="71"/>
      <c r="S33" s="96"/>
      <c r="T33" s="40"/>
      <c r="U33" s="72"/>
      <c r="V33" s="96"/>
      <c r="W33" s="40"/>
      <c r="X33" s="72"/>
      <c r="Y33" s="96"/>
      <c r="Z33" s="40"/>
      <c r="AA33" s="72"/>
      <c r="AB33" s="96"/>
      <c r="AC33" s="40"/>
      <c r="AD33" s="72"/>
      <c r="AE33" s="149"/>
      <c r="AF33" s="40"/>
      <c r="AG33" s="85"/>
      <c r="AH33" s="90"/>
      <c r="AI33" s="85"/>
      <c r="AJ33" s="90"/>
      <c r="AK33" s="85"/>
      <c r="AL33" s="90"/>
      <c r="AM33" s="85"/>
      <c r="AN33" s="51"/>
      <c r="AO33" s="85"/>
      <c r="AP33" s="141"/>
      <c r="AQ33" s="144"/>
      <c r="AR33" s="152"/>
      <c r="AS33" s="139"/>
      <c r="AT33" s="82"/>
      <c r="AU33" s="83"/>
      <c r="AV33" s="14"/>
    </row>
    <row r="34" spans="1:48">
      <c r="A34" s="196"/>
      <c r="B34" s="196"/>
      <c r="C34" s="105"/>
      <c r="D34" s="63"/>
      <c r="E34" s="117"/>
      <c r="F34" s="44"/>
      <c r="G34" s="93"/>
      <c r="H34" s="93"/>
      <c r="I34" s="95"/>
      <c r="J34" s="96"/>
      <c r="K34" s="40"/>
      <c r="L34" s="67"/>
      <c r="M34" s="96"/>
      <c r="N34" s="40"/>
      <c r="O34" s="71"/>
      <c r="P34" s="96"/>
      <c r="Q34" s="40"/>
      <c r="R34" s="71"/>
      <c r="S34" s="96"/>
      <c r="T34" s="40"/>
      <c r="U34" s="72"/>
      <c r="V34" s="96"/>
      <c r="W34" s="40"/>
      <c r="X34" s="72"/>
      <c r="Y34" s="96"/>
      <c r="Z34" s="40"/>
      <c r="AA34" s="72"/>
      <c r="AB34" s="96"/>
      <c r="AC34" s="40"/>
      <c r="AD34" s="72"/>
      <c r="AE34" s="149"/>
      <c r="AF34" s="40"/>
      <c r="AG34" s="85"/>
      <c r="AH34" s="90"/>
      <c r="AI34" s="85"/>
      <c r="AJ34" s="90"/>
      <c r="AK34" s="85"/>
      <c r="AL34" s="90"/>
      <c r="AM34" s="85"/>
      <c r="AN34" s="51"/>
      <c r="AO34" s="85"/>
      <c r="AP34" s="141"/>
      <c r="AQ34" s="144"/>
      <c r="AR34" s="152"/>
      <c r="AS34" s="139"/>
      <c r="AT34" s="82"/>
      <c r="AU34" s="83"/>
      <c r="AV34" s="14"/>
    </row>
    <row r="35" spans="1:48">
      <c r="A35" s="196"/>
      <c r="B35" s="196"/>
      <c r="C35" s="105"/>
      <c r="D35" s="63"/>
      <c r="E35" s="117"/>
      <c r="F35" s="44"/>
      <c r="G35" s="96"/>
      <c r="H35" s="96"/>
      <c r="I35" s="95"/>
      <c r="J35" s="96"/>
      <c r="K35" s="40"/>
      <c r="L35" s="67"/>
      <c r="M35" s="96"/>
      <c r="N35" s="40"/>
      <c r="O35" s="72"/>
      <c r="P35" s="96"/>
      <c r="Q35" s="40"/>
      <c r="R35" s="73"/>
      <c r="S35" s="96"/>
      <c r="T35" s="40"/>
      <c r="U35" s="73"/>
      <c r="V35" s="96"/>
      <c r="W35" s="40"/>
      <c r="X35" s="73"/>
      <c r="Y35" s="96"/>
      <c r="Z35" s="40"/>
      <c r="AA35" s="73"/>
      <c r="AB35" s="96"/>
      <c r="AC35" s="40"/>
      <c r="AD35" s="73"/>
      <c r="AE35" s="150"/>
      <c r="AF35" s="40"/>
      <c r="AG35" s="86"/>
      <c r="AH35" s="90"/>
      <c r="AI35" s="86"/>
      <c r="AJ35" s="90"/>
      <c r="AK35" s="86"/>
      <c r="AL35" s="90"/>
      <c r="AM35" s="86"/>
      <c r="AN35" s="14"/>
      <c r="AO35" s="86"/>
      <c r="AP35" s="142"/>
      <c r="AQ35" s="145"/>
      <c r="AR35" s="153"/>
      <c r="AS35" s="139"/>
      <c r="AT35" s="82"/>
      <c r="AU35" s="83"/>
      <c r="AV35" s="14"/>
    </row>
    <row r="36" spans="1:48">
      <c r="A36" s="196"/>
      <c r="B36" s="196"/>
      <c r="C36" s="105"/>
      <c r="D36" s="63"/>
      <c r="E36" s="117"/>
      <c r="F36" s="44"/>
      <c r="G36" s="96"/>
      <c r="H36" s="96"/>
      <c r="I36" s="95"/>
      <c r="J36" s="96"/>
      <c r="K36" s="40"/>
      <c r="L36" s="67"/>
      <c r="M36" s="96"/>
      <c r="N36" s="40"/>
      <c r="O36" s="73"/>
      <c r="P36" s="96"/>
      <c r="Q36" s="40"/>
      <c r="R36" s="73"/>
      <c r="S36" s="96"/>
      <c r="T36" s="40"/>
      <c r="U36" s="73"/>
      <c r="V36" s="96"/>
      <c r="W36" s="40"/>
      <c r="X36" s="73"/>
      <c r="Y36" s="96"/>
      <c r="Z36" s="40"/>
      <c r="AA36" s="73"/>
      <c r="AB36" s="96"/>
      <c r="AC36" s="40"/>
      <c r="AD36" s="73"/>
      <c r="AE36" s="150"/>
      <c r="AF36" s="40"/>
      <c r="AG36" s="86"/>
      <c r="AH36" s="90"/>
      <c r="AI36" s="86"/>
      <c r="AJ36" s="90"/>
      <c r="AK36" s="86"/>
      <c r="AL36" s="90"/>
      <c r="AM36" s="86"/>
      <c r="AN36" s="14"/>
      <c r="AO36" s="86"/>
      <c r="AP36" s="142"/>
      <c r="AQ36" s="145"/>
      <c r="AR36" s="153"/>
      <c r="AS36" s="139"/>
      <c r="AT36" s="82"/>
      <c r="AU36" s="83"/>
      <c r="AV36" s="14"/>
    </row>
    <row r="37" spans="1:48">
      <c r="A37" s="196"/>
      <c r="B37" s="196"/>
      <c r="C37" s="105"/>
      <c r="D37" s="63"/>
      <c r="E37" s="117"/>
      <c r="F37" s="44"/>
      <c r="G37" s="96"/>
      <c r="H37" s="96"/>
      <c r="I37" s="95"/>
      <c r="J37" s="96"/>
      <c r="K37" s="40"/>
      <c r="L37" s="67"/>
      <c r="M37" s="96"/>
      <c r="N37" s="40"/>
      <c r="O37" s="73"/>
      <c r="P37" s="96"/>
      <c r="Q37" s="40"/>
      <c r="R37" s="73"/>
      <c r="S37" s="96"/>
      <c r="T37" s="40"/>
      <c r="U37" s="72"/>
      <c r="V37" s="96"/>
      <c r="W37" s="40"/>
      <c r="X37" s="72"/>
      <c r="Y37" s="96"/>
      <c r="Z37" s="40"/>
      <c r="AA37" s="72"/>
      <c r="AB37" s="96"/>
      <c r="AC37" s="40"/>
      <c r="AD37" s="72"/>
      <c r="AE37" s="149"/>
      <c r="AF37" s="40"/>
      <c r="AG37" s="86"/>
      <c r="AH37" s="90"/>
      <c r="AI37" s="86"/>
      <c r="AJ37" s="90"/>
      <c r="AK37" s="86"/>
      <c r="AL37" s="90"/>
      <c r="AM37" s="86"/>
      <c r="AN37" s="14"/>
      <c r="AO37" s="86"/>
      <c r="AP37" s="142"/>
      <c r="AQ37" s="145"/>
      <c r="AR37" s="153"/>
      <c r="AS37" s="139"/>
      <c r="AT37" s="82"/>
      <c r="AU37" s="83"/>
      <c r="AV37" s="14"/>
    </row>
    <row r="38" spans="1:48">
      <c r="A38" s="196"/>
      <c r="B38" s="196"/>
      <c r="C38" s="105"/>
      <c r="D38" s="63"/>
      <c r="E38" s="117"/>
      <c r="F38" s="44"/>
      <c r="G38" s="96"/>
      <c r="H38" s="96"/>
      <c r="I38" s="95"/>
      <c r="J38" s="96"/>
      <c r="K38" s="40"/>
      <c r="L38" s="67"/>
      <c r="M38" s="96"/>
      <c r="N38" s="40"/>
      <c r="O38" s="73"/>
      <c r="P38" s="96"/>
      <c r="Q38" s="40"/>
      <c r="R38" s="73"/>
      <c r="S38" s="96"/>
      <c r="T38" s="40"/>
      <c r="U38" s="72"/>
      <c r="V38" s="96"/>
      <c r="W38" s="40"/>
      <c r="X38" s="72"/>
      <c r="Y38" s="96"/>
      <c r="Z38" s="40"/>
      <c r="AA38" s="72"/>
      <c r="AB38" s="96"/>
      <c r="AC38" s="40"/>
      <c r="AD38" s="72"/>
      <c r="AE38" s="149"/>
      <c r="AF38" s="40"/>
      <c r="AG38" s="86"/>
      <c r="AH38" s="90"/>
      <c r="AI38" s="86"/>
      <c r="AJ38" s="90"/>
      <c r="AK38" s="86"/>
      <c r="AL38" s="90"/>
      <c r="AM38" s="86"/>
      <c r="AN38" s="14"/>
      <c r="AO38" s="86"/>
      <c r="AP38" s="142"/>
      <c r="AQ38" s="145"/>
      <c r="AR38" s="153"/>
      <c r="AS38" s="139"/>
      <c r="AT38" s="82"/>
      <c r="AU38" s="83"/>
      <c r="AV38" s="14"/>
    </row>
    <row r="39" spans="1:48">
      <c r="A39" s="196"/>
      <c r="B39" s="196"/>
      <c r="C39" s="105"/>
      <c r="D39" s="63"/>
      <c r="E39" s="117"/>
      <c r="F39" s="44"/>
      <c r="G39" s="96"/>
      <c r="H39" s="96"/>
      <c r="I39" s="95"/>
      <c r="J39" s="96"/>
      <c r="K39" s="40"/>
      <c r="L39" s="67"/>
      <c r="M39" s="96"/>
      <c r="N39" s="40"/>
      <c r="O39" s="73"/>
      <c r="P39" s="96"/>
      <c r="Q39" s="40"/>
      <c r="R39" s="73"/>
      <c r="S39" s="96"/>
      <c r="T39" s="40"/>
      <c r="U39" s="72"/>
      <c r="V39" s="96"/>
      <c r="W39" s="40"/>
      <c r="X39" s="72"/>
      <c r="Y39" s="96"/>
      <c r="Z39" s="40"/>
      <c r="AA39" s="72"/>
      <c r="AB39" s="96"/>
      <c r="AC39" s="40"/>
      <c r="AD39" s="72"/>
      <c r="AE39" s="149"/>
      <c r="AF39" s="40"/>
      <c r="AG39" s="86"/>
      <c r="AH39" s="90"/>
      <c r="AI39" s="86"/>
      <c r="AJ39" s="90"/>
      <c r="AK39" s="86"/>
      <c r="AL39" s="90"/>
      <c r="AM39" s="86"/>
      <c r="AN39" s="14"/>
      <c r="AO39" s="86"/>
      <c r="AP39" s="142"/>
      <c r="AQ39" s="145"/>
      <c r="AR39" s="153"/>
      <c r="AS39" s="139"/>
      <c r="AT39" s="82"/>
      <c r="AU39" s="83"/>
      <c r="AV39" s="14"/>
    </row>
    <row r="40" spans="1:48">
      <c r="A40" s="196"/>
      <c r="B40" s="196"/>
      <c r="C40" s="106"/>
      <c r="D40" s="65"/>
      <c r="E40" s="119"/>
      <c r="F40" s="138"/>
      <c r="G40" s="97"/>
      <c r="H40" s="97"/>
      <c r="I40" s="98"/>
      <c r="J40" s="97"/>
      <c r="K40" s="40"/>
      <c r="L40" s="68"/>
      <c r="M40" s="97"/>
      <c r="N40" s="40"/>
      <c r="O40" s="74"/>
      <c r="P40" s="97"/>
      <c r="Q40" s="40"/>
      <c r="R40" s="76"/>
      <c r="S40" s="97"/>
      <c r="T40" s="40"/>
      <c r="U40" s="74"/>
      <c r="V40" s="97"/>
      <c r="W40" s="40"/>
      <c r="X40" s="74"/>
      <c r="Y40" s="97"/>
      <c r="Z40" s="40"/>
      <c r="AA40" s="74"/>
      <c r="AB40" s="97"/>
      <c r="AC40" s="40"/>
      <c r="AD40" s="74"/>
      <c r="AE40" s="151"/>
      <c r="AF40" s="40"/>
      <c r="AG40" s="86"/>
      <c r="AH40" s="90"/>
      <c r="AI40" s="86"/>
      <c r="AJ40" s="90"/>
      <c r="AK40" s="86"/>
      <c r="AL40" s="90"/>
      <c r="AM40" s="86"/>
      <c r="AN40" s="14"/>
      <c r="AO40" s="86"/>
      <c r="AP40" s="142"/>
      <c r="AQ40" s="145"/>
      <c r="AR40" s="153"/>
      <c r="AS40" s="139"/>
      <c r="AT40" s="82"/>
      <c r="AU40" s="83"/>
      <c r="AV40" s="14"/>
    </row>
    <row r="41" spans="1:48">
      <c r="A41" s="196"/>
      <c r="B41" s="196"/>
      <c r="C41" s="105"/>
      <c r="D41" s="63"/>
      <c r="E41" s="117"/>
      <c r="F41" s="44"/>
      <c r="G41" s="92"/>
      <c r="H41" s="92"/>
      <c r="I41" s="91"/>
      <c r="J41" s="92"/>
      <c r="K41" s="40"/>
      <c r="L41" s="66"/>
      <c r="M41" s="92"/>
      <c r="N41" s="40"/>
      <c r="O41" s="70"/>
      <c r="P41" s="92"/>
      <c r="Q41" s="40"/>
      <c r="R41" s="70"/>
      <c r="S41" s="92"/>
      <c r="T41" s="40"/>
      <c r="U41" s="70"/>
      <c r="V41" s="92"/>
      <c r="W41" s="40"/>
      <c r="X41" s="70"/>
      <c r="Y41" s="92"/>
      <c r="Z41" s="40"/>
      <c r="AA41" s="70"/>
      <c r="AB41" s="92"/>
      <c r="AC41" s="40"/>
      <c r="AD41" s="70"/>
      <c r="AE41" s="146"/>
      <c r="AF41" s="40"/>
      <c r="AG41" s="86"/>
      <c r="AH41" s="90"/>
      <c r="AI41" s="86"/>
      <c r="AJ41" s="90"/>
      <c r="AK41" s="86"/>
      <c r="AL41" s="90"/>
      <c r="AM41" s="86"/>
      <c r="AN41" s="14"/>
      <c r="AO41" s="86"/>
      <c r="AP41" s="142"/>
      <c r="AQ41" s="145"/>
      <c r="AR41" s="153"/>
      <c r="AS41" s="139"/>
      <c r="AT41" s="82"/>
      <c r="AU41" s="83"/>
      <c r="AV41" s="14"/>
    </row>
    <row r="42" spans="1:48">
      <c r="A42" s="196"/>
      <c r="B42" s="196"/>
      <c r="C42" s="105"/>
      <c r="D42" s="63"/>
      <c r="E42" s="117"/>
      <c r="F42" s="44"/>
      <c r="G42" s="92"/>
      <c r="H42" s="92"/>
      <c r="I42" s="91"/>
      <c r="J42" s="92"/>
      <c r="K42" s="40"/>
      <c r="L42" s="66"/>
      <c r="M42" s="92"/>
      <c r="N42" s="40"/>
      <c r="O42" s="70"/>
      <c r="P42" s="92"/>
      <c r="Q42" s="40"/>
      <c r="R42" s="70"/>
      <c r="S42" s="92"/>
      <c r="T42" s="40"/>
      <c r="U42" s="70"/>
      <c r="V42" s="92"/>
      <c r="W42" s="40"/>
      <c r="X42" s="70"/>
      <c r="Y42" s="92"/>
      <c r="Z42" s="40"/>
      <c r="AA42" s="70"/>
      <c r="AB42" s="92"/>
      <c r="AC42" s="40"/>
      <c r="AD42" s="70"/>
      <c r="AE42" s="146"/>
      <c r="AF42" s="40"/>
      <c r="AG42" s="86"/>
      <c r="AH42" s="90"/>
      <c r="AI42" s="86"/>
      <c r="AJ42" s="90"/>
      <c r="AK42" s="86"/>
      <c r="AL42" s="90"/>
      <c r="AM42" s="86"/>
      <c r="AN42" s="14"/>
      <c r="AO42" s="86"/>
      <c r="AP42" s="142"/>
      <c r="AQ42" s="145"/>
      <c r="AR42" s="153"/>
      <c r="AS42" s="139"/>
      <c r="AT42" s="82"/>
      <c r="AU42" s="83"/>
      <c r="AV42" s="14"/>
    </row>
    <row r="43" spans="1:48">
      <c r="A43" s="196"/>
      <c r="B43" s="196"/>
      <c r="C43" s="105"/>
      <c r="D43" s="63"/>
      <c r="E43" s="117"/>
      <c r="F43" s="44"/>
      <c r="G43" s="92"/>
      <c r="H43" s="92"/>
      <c r="I43" s="91"/>
      <c r="J43" s="92"/>
      <c r="K43" s="40"/>
      <c r="L43" s="66"/>
      <c r="M43" s="92"/>
      <c r="N43" s="40"/>
      <c r="O43" s="70"/>
      <c r="P43" s="92"/>
      <c r="Q43" s="40"/>
      <c r="R43" s="70"/>
      <c r="S43" s="92"/>
      <c r="T43" s="40"/>
      <c r="U43" s="70"/>
      <c r="V43" s="92"/>
      <c r="W43" s="40"/>
      <c r="X43" s="70"/>
      <c r="Y43" s="92"/>
      <c r="Z43" s="40"/>
      <c r="AA43" s="70"/>
      <c r="AB43" s="92"/>
      <c r="AC43" s="40"/>
      <c r="AD43" s="70"/>
      <c r="AE43" s="146"/>
      <c r="AF43" s="40"/>
      <c r="AG43" s="86"/>
      <c r="AH43" s="90"/>
      <c r="AI43" s="86"/>
      <c r="AJ43" s="90"/>
      <c r="AK43" s="86"/>
      <c r="AL43" s="90"/>
      <c r="AM43" s="86"/>
      <c r="AN43" s="14"/>
      <c r="AO43" s="86"/>
      <c r="AP43" s="142"/>
      <c r="AQ43" s="145"/>
      <c r="AR43" s="153"/>
      <c r="AS43" s="139"/>
      <c r="AT43" s="82"/>
      <c r="AU43" s="83"/>
      <c r="AV43" s="14"/>
    </row>
    <row r="44" spans="1:48">
      <c r="A44" s="196"/>
      <c r="B44" s="196"/>
      <c r="C44" s="105"/>
      <c r="D44" s="63"/>
      <c r="E44" s="117"/>
      <c r="F44" s="44"/>
      <c r="G44" s="92"/>
      <c r="H44" s="92"/>
      <c r="I44" s="91"/>
      <c r="J44" s="92"/>
      <c r="K44" s="40"/>
      <c r="L44" s="66"/>
      <c r="M44" s="92"/>
      <c r="N44" s="40"/>
      <c r="O44" s="70"/>
      <c r="P44" s="92"/>
      <c r="Q44" s="40"/>
      <c r="R44" s="70"/>
      <c r="S44" s="92"/>
      <c r="T44" s="40"/>
      <c r="U44" s="70"/>
      <c r="V44" s="92"/>
      <c r="W44" s="40"/>
      <c r="X44" s="70"/>
      <c r="Y44" s="92"/>
      <c r="Z44" s="40"/>
      <c r="AA44" s="70"/>
      <c r="AB44" s="92"/>
      <c r="AC44" s="40"/>
      <c r="AD44" s="70"/>
      <c r="AE44" s="146"/>
      <c r="AF44" s="40"/>
      <c r="AG44" s="86"/>
      <c r="AH44" s="90"/>
      <c r="AI44" s="86"/>
      <c r="AJ44" s="90"/>
      <c r="AK44" s="86"/>
      <c r="AL44" s="90"/>
      <c r="AM44" s="86"/>
      <c r="AN44" s="14"/>
      <c r="AO44" s="86"/>
      <c r="AP44" s="142"/>
      <c r="AQ44" s="145"/>
      <c r="AR44" s="153"/>
      <c r="AS44" s="139"/>
      <c r="AT44" s="82"/>
      <c r="AU44" s="83"/>
      <c r="AV44" s="14"/>
    </row>
    <row r="45" spans="1:48">
      <c r="A45" s="196"/>
      <c r="B45" s="196"/>
      <c r="C45" s="105"/>
      <c r="D45" s="63"/>
      <c r="E45" s="117"/>
      <c r="F45" s="44"/>
      <c r="G45" s="92"/>
      <c r="H45" s="92"/>
      <c r="I45" s="91"/>
      <c r="J45" s="92"/>
      <c r="K45" s="40"/>
      <c r="L45" s="66"/>
      <c r="M45" s="92"/>
      <c r="N45" s="40"/>
      <c r="O45" s="70"/>
      <c r="P45" s="92"/>
      <c r="Q45" s="40"/>
      <c r="R45" s="70"/>
      <c r="S45" s="92"/>
      <c r="T45" s="40"/>
      <c r="U45" s="70"/>
      <c r="V45" s="92"/>
      <c r="W45" s="40"/>
      <c r="X45" s="70"/>
      <c r="Y45" s="92"/>
      <c r="Z45" s="40"/>
      <c r="AA45" s="70"/>
      <c r="AB45" s="92"/>
      <c r="AC45" s="40"/>
      <c r="AD45" s="70"/>
      <c r="AE45" s="146"/>
      <c r="AF45" s="40"/>
      <c r="AG45" s="86"/>
      <c r="AH45" s="90"/>
      <c r="AI45" s="86"/>
      <c r="AJ45" s="90"/>
      <c r="AK45" s="86"/>
      <c r="AL45" s="90"/>
      <c r="AM45" s="86"/>
      <c r="AN45" s="14"/>
      <c r="AO45" s="86"/>
      <c r="AP45" s="142"/>
      <c r="AQ45" s="145"/>
      <c r="AR45" s="153"/>
      <c r="AS45" s="139"/>
      <c r="AT45" s="82"/>
      <c r="AU45" s="83"/>
      <c r="AV45" s="14"/>
    </row>
    <row r="46" spans="1:48">
      <c r="A46" s="196"/>
      <c r="B46" s="196"/>
      <c r="C46" s="105"/>
      <c r="D46" s="63"/>
      <c r="E46" s="117"/>
      <c r="F46" s="44"/>
      <c r="G46" s="92"/>
      <c r="H46" s="92"/>
      <c r="I46" s="91"/>
      <c r="J46" s="92"/>
      <c r="K46" s="40"/>
      <c r="L46" s="66"/>
      <c r="M46" s="92"/>
      <c r="N46" s="40"/>
      <c r="O46" s="70"/>
      <c r="P46" s="92"/>
      <c r="Q46" s="40"/>
      <c r="R46" s="70"/>
      <c r="S46" s="92"/>
      <c r="T46" s="40"/>
      <c r="U46" s="70"/>
      <c r="V46" s="92"/>
      <c r="W46" s="40"/>
      <c r="X46" s="70"/>
      <c r="Y46" s="92"/>
      <c r="Z46" s="40"/>
      <c r="AA46" s="70"/>
      <c r="AB46" s="92"/>
      <c r="AC46" s="40"/>
      <c r="AD46" s="70"/>
      <c r="AE46" s="146"/>
      <c r="AF46" s="40"/>
      <c r="AG46" s="86"/>
      <c r="AH46" s="90"/>
      <c r="AI46" s="86"/>
      <c r="AJ46" s="90"/>
      <c r="AK46" s="86"/>
      <c r="AL46" s="90"/>
      <c r="AM46" s="86"/>
      <c r="AN46" s="14"/>
      <c r="AO46" s="86"/>
      <c r="AP46" s="142"/>
      <c r="AQ46" s="145"/>
      <c r="AR46" s="153"/>
      <c r="AS46" s="139"/>
      <c r="AT46" s="82"/>
      <c r="AU46" s="83"/>
      <c r="AV46" s="14"/>
    </row>
    <row r="47" spans="1:48">
      <c r="A47" s="196"/>
      <c r="B47" s="196"/>
      <c r="C47" s="105"/>
      <c r="D47" s="63"/>
      <c r="E47" s="117"/>
      <c r="F47" s="44"/>
      <c r="G47" s="92"/>
      <c r="H47" s="92"/>
      <c r="I47" s="91"/>
      <c r="J47" s="92"/>
      <c r="K47" s="40"/>
      <c r="L47" s="66"/>
      <c r="M47" s="92"/>
      <c r="N47" s="40"/>
      <c r="O47" s="70"/>
      <c r="P47" s="92"/>
      <c r="Q47" s="40"/>
      <c r="R47" s="70"/>
      <c r="S47" s="92"/>
      <c r="T47" s="40"/>
      <c r="U47" s="70"/>
      <c r="V47" s="92"/>
      <c r="W47" s="40"/>
      <c r="X47" s="70"/>
      <c r="Y47" s="92"/>
      <c r="Z47" s="40"/>
      <c r="AA47" s="70"/>
      <c r="AB47" s="92"/>
      <c r="AC47" s="40"/>
      <c r="AD47" s="70"/>
      <c r="AE47" s="146"/>
      <c r="AF47" s="40"/>
      <c r="AG47" s="86"/>
      <c r="AH47" s="90"/>
      <c r="AI47" s="86"/>
      <c r="AJ47" s="90"/>
      <c r="AK47" s="86"/>
      <c r="AL47" s="90"/>
      <c r="AM47" s="86"/>
      <c r="AN47" s="14"/>
      <c r="AO47" s="86"/>
      <c r="AP47" s="142"/>
      <c r="AQ47" s="145"/>
      <c r="AR47" s="153"/>
      <c r="AS47" s="139"/>
      <c r="AT47" s="82"/>
      <c r="AU47" s="83"/>
      <c r="AV47" s="14"/>
    </row>
    <row r="48" spans="1:48">
      <c r="A48" s="196"/>
      <c r="B48" s="196"/>
      <c r="C48" s="105"/>
      <c r="D48" s="63"/>
      <c r="E48" s="117"/>
      <c r="F48" s="44"/>
      <c r="G48" s="92"/>
      <c r="H48" s="92"/>
      <c r="I48" s="91"/>
      <c r="J48" s="92"/>
      <c r="K48" s="40"/>
      <c r="L48" s="66"/>
      <c r="M48" s="92"/>
      <c r="N48" s="40"/>
      <c r="O48" s="70"/>
      <c r="P48" s="92"/>
      <c r="Q48" s="40"/>
      <c r="R48" s="70"/>
      <c r="S48" s="92"/>
      <c r="T48" s="40"/>
      <c r="U48" s="70"/>
      <c r="V48" s="92"/>
      <c r="W48" s="40"/>
      <c r="X48" s="70"/>
      <c r="Y48" s="92"/>
      <c r="Z48" s="40"/>
      <c r="AA48" s="70"/>
      <c r="AB48" s="92"/>
      <c r="AC48" s="40"/>
      <c r="AD48" s="70"/>
      <c r="AE48" s="146"/>
      <c r="AF48" s="40"/>
      <c r="AG48" s="86"/>
      <c r="AH48" s="90"/>
      <c r="AI48" s="86"/>
      <c r="AJ48" s="90"/>
      <c r="AK48" s="86"/>
      <c r="AL48" s="90"/>
      <c r="AM48" s="86"/>
      <c r="AN48" s="14"/>
      <c r="AO48" s="86"/>
      <c r="AP48" s="142"/>
      <c r="AQ48" s="145"/>
      <c r="AR48" s="153"/>
      <c r="AS48" s="139"/>
      <c r="AT48" s="82"/>
      <c r="AU48" s="83"/>
      <c r="AV48" s="14"/>
    </row>
    <row r="49" spans="1:48">
      <c r="A49" s="196"/>
      <c r="B49" s="196"/>
      <c r="C49" s="105"/>
      <c r="D49" s="63"/>
      <c r="E49" s="117"/>
      <c r="F49" s="44"/>
      <c r="G49" s="92"/>
      <c r="H49" s="92"/>
      <c r="I49" s="91"/>
      <c r="J49" s="92"/>
      <c r="K49" s="40"/>
      <c r="L49" s="66"/>
      <c r="M49" s="92"/>
      <c r="N49" s="40"/>
      <c r="O49" s="70"/>
      <c r="P49" s="92"/>
      <c r="Q49" s="40"/>
      <c r="R49" s="70"/>
      <c r="S49" s="92"/>
      <c r="T49" s="40"/>
      <c r="U49" s="70"/>
      <c r="V49" s="92"/>
      <c r="W49" s="40"/>
      <c r="X49" s="70"/>
      <c r="Y49" s="92"/>
      <c r="Z49" s="40"/>
      <c r="AA49" s="70"/>
      <c r="AB49" s="92"/>
      <c r="AC49" s="40"/>
      <c r="AD49" s="70"/>
      <c r="AE49" s="146"/>
      <c r="AF49" s="40"/>
      <c r="AG49" s="86"/>
      <c r="AH49" s="90"/>
      <c r="AI49" s="86"/>
      <c r="AJ49" s="90"/>
      <c r="AK49" s="86"/>
      <c r="AL49" s="90"/>
      <c r="AM49" s="86"/>
      <c r="AN49" s="14"/>
      <c r="AO49" s="86"/>
      <c r="AP49" s="142"/>
      <c r="AQ49" s="145"/>
      <c r="AR49" s="153"/>
      <c r="AS49" s="139"/>
      <c r="AT49" s="82"/>
      <c r="AU49" s="83"/>
      <c r="AV49" s="14"/>
    </row>
    <row r="50" spans="1:48">
      <c r="AF50" s="10"/>
    </row>
    <row r="51" spans="1:48">
      <c r="AF51" s="10"/>
    </row>
    <row r="52" spans="1:48">
      <c r="AF52" s="10"/>
    </row>
    <row r="53" spans="1:48" ht="15" thickBot="1">
      <c r="AF53" s="10"/>
    </row>
    <row r="54" spans="1:48" ht="28.5" customHeight="1">
      <c r="E54" s="176" t="s">
        <v>154</v>
      </c>
      <c r="F54" s="177"/>
      <c r="AF54" s="10"/>
    </row>
    <row r="55" spans="1:48">
      <c r="E55" s="172" t="s">
        <v>155</v>
      </c>
      <c r="F55" s="173"/>
      <c r="AF55" s="10"/>
    </row>
    <row r="56" spans="1:48">
      <c r="E56" s="172"/>
      <c r="F56" s="173"/>
      <c r="AF56" s="10"/>
    </row>
    <row r="57" spans="1:48">
      <c r="E57" s="172"/>
      <c r="F57" s="173"/>
      <c r="AF57" s="10"/>
    </row>
    <row r="58" spans="1:48">
      <c r="E58" s="172" t="s">
        <v>156</v>
      </c>
      <c r="F58" s="173"/>
      <c r="AF58" s="10"/>
    </row>
    <row r="59" spans="1:48">
      <c r="E59" s="172"/>
      <c r="F59" s="173"/>
      <c r="AF59" s="10"/>
    </row>
    <row r="60" spans="1:48" ht="15" thickBot="1">
      <c r="E60" s="174"/>
      <c r="F60" s="175"/>
      <c r="AF60" s="10"/>
    </row>
  </sheetData>
  <mergeCells count="56">
    <mergeCell ref="A8:A10"/>
    <mergeCell ref="AH6:AI6"/>
    <mergeCell ref="AN6:AO6"/>
    <mergeCell ref="C3:D3"/>
    <mergeCell ref="G3:K3"/>
    <mergeCell ref="O3:AD3"/>
    <mergeCell ref="A4:AV4"/>
    <mergeCell ref="A5:B6"/>
    <mergeCell ref="G5:L5"/>
    <mergeCell ref="AT5:AT6"/>
    <mergeCell ref="AU5:AU6"/>
    <mergeCell ref="AV5:AV6"/>
    <mergeCell ref="M6:O6"/>
    <mergeCell ref="P6:R6"/>
    <mergeCell ref="S6:U6"/>
    <mergeCell ref="V6:X6"/>
    <mergeCell ref="A14:A16"/>
    <mergeCell ref="B14:B16"/>
    <mergeCell ref="B23:B25"/>
    <mergeCell ref="A26:A28"/>
    <mergeCell ref="B20:B22"/>
    <mergeCell ref="A23:A25"/>
    <mergeCell ref="B35:B37"/>
    <mergeCell ref="A20:A22"/>
    <mergeCell ref="B44:B46"/>
    <mergeCell ref="A29:A31"/>
    <mergeCell ref="B8:B10"/>
    <mergeCell ref="B41:B43"/>
    <mergeCell ref="A44:A46"/>
    <mergeCell ref="A17:A19"/>
    <mergeCell ref="B17:B19"/>
    <mergeCell ref="B29:B31"/>
    <mergeCell ref="A32:A34"/>
    <mergeCell ref="B32:B34"/>
    <mergeCell ref="A35:A37"/>
    <mergeCell ref="B26:B28"/>
    <mergeCell ref="A11:A13"/>
    <mergeCell ref="B11:B13"/>
    <mergeCell ref="A47:A49"/>
    <mergeCell ref="B47:B49"/>
    <mergeCell ref="A38:A40"/>
    <mergeCell ref="B38:B40"/>
    <mergeCell ref="A41:A43"/>
    <mergeCell ref="AR5:AS5"/>
    <mergeCell ref="E54:F54"/>
    <mergeCell ref="E55:F57"/>
    <mergeCell ref="E58:F60"/>
    <mergeCell ref="M5:AE5"/>
    <mergeCell ref="AF5:AP5"/>
    <mergeCell ref="AQ5:AQ6"/>
    <mergeCell ref="Y6:AA6"/>
    <mergeCell ref="AB6:AD6"/>
    <mergeCell ref="AF6:AG6"/>
    <mergeCell ref="C5:F5"/>
    <mergeCell ref="AJ6:AK6"/>
    <mergeCell ref="AL6:AM6"/>
  </mergeCells>
  <conditionalFormatting sqref="AV1:AV7 AV20:AV65536">
    <cfRule type="containsText" dxfId="45" priority="6" stopIfTrue="1" operator="containsText" text="high">
      <formula>NOT(ISERROR(SEARCH("high",AV1)))</formula>
    </cfRule>
    <cfRule type="containsText" dxfId="44" priority="7" stopIfTrue="1" operator="containsText" text="moderate">
      <formula>NOT(ISERROR(SEARCH("moderate",AV1)))</formula>
    </cfRule>
    <cfRule type="containsText" dxfId="43" priority="8" stopIfTrue="1" operator="containsText" text="low">
      <formula>NOT(ISERROR(SEARCH("low",AV1)))</formula>
    </cfRule>
  </conditionalFormatting>
  <conditionalFormatting sqref="AV8:AV19">
    <cfRule type="containsText" dxfId="42" priority="5" operator="containsText" text="&quot;low&quot;">
      <formula>NOT(ISERROR(SEARCH("""low""",AV8)))</formula>
    </cfRule>
  </conditionalFormatting>
  <conditionalFormatting sqref="AV8:AV19">
    <cfRule type="containsText" dxfId="41" priority="1" stopIfTrue="1" operator="containsText" text="moderate">
      <formula>NOT(ISERROR(SEARCH("moderate",AV8)))</formula>
    </cfRule>
    <cfRule type="containsText" dxfId="40" priority="2" stopIfTrue="1" operator="containsText" text="low">
      <formula>NOT(ISERROR(SEARCH("low",AV8)))</formula>
    </cfRule>
    <cfRule type="containsText" dxfId="39" priority="3" stopIfTrue="1" operator="containsText" text="high">
      <formula>NOT(ISERROR(SEARCH("high",AV8)))</formula>
    </cfRule>
    <cfRule type="containsText" dxfId="38" priority="4" operator="containsText" text="&quot;low&quot;">
      <formula>NOT(ISERROR(SEARCH("""low""",AV8)))</formula>
    </cfRule>
  </conditionalFormatting>
  <pageMargins left="0.7" right="0.7" top="0.75" bottom="0.75" header="0.3" footer="0.3"/>
  <pageSetup paperSize="9" orientation="portrait" verticalDpi="300"/>
</worksheet>
</file>

<file path=xl/worksheets/sheet5.xml><?xml version="1.0" encoding="utf-8"?>
<worksheet xmlns="http://schemas.openxmlformats.org/spreadsheetml/2006/main" xmlns:r="http://schemas.openxmlformats.org/officeDocument/2006/relationships">
  <dimension ref="A1:AU61"/>
  <sheetViews>
    <sheetView topLeftCell="A43" zoomScale="85" zoomScaleNormal="85" workbookViewId="0">
      <selection activeCell="D53" sqref="D53:E59"/>
    </sheetView>
  </sheetViews>
  <sheetFormatPr defaultColWidth="8.81640625" defaultRowHeight="14.5"/>
  <cols>
    <col min="1" max="1" width="3.453125" customWidth="1"/>
    <col min="2" max="2" width="25.453125" style="22" customWidth="1"/>
    <col min="3" max="3" width="16.36328125" style="8" customWidth="1"/>
    <col min="4" max="4" width="13" customWidth="1"/>
    <col min="5" max="5" width="14" style="129" customWidth="1"/>
    <col min="6" max="6" width="10.453125" customWidth="1"/>
    <col min="7" max="7" width="10.6328125" customWidth="1"/>
    <col min="8" max="8" width="10.1796875" style="10" customWidth="1"/>
    <col min="9" max="9" width="14.36328125" customWidth="1"/>
    <col min="10" max="10" width="12.6328125" customWidth="1"/>
    <col min="11" max="11" width="9.36328125" customWidth="1"/>
    <col min="12" max="12" width="9" customWidth="1"/>
    <col min="13" max="13" width="10.1796875" customWidth="1"/>
    <col min="14" max="14" width="8.453125" customWidth="1"/>
    <col min="15" max="15" width="10.36328125" customWidth="1"/>
    <col min="16" max="16" width="10" customWidth="1"/>
    <col min="17" max="17" width="8.36328125" customWidth="1"/>
    <col min="18" max="18" width="9.6328125" customWidth="1"/>
    <col min="19" max="19" width="9.36328125" customWidth="1"/>
    <col min="20" max="20" width="8.1796875" customWidth="1"/>
    <col min="21" max="22" width="9.1796875" customWidth="1"/>
    <col min="23" max="25" width="8.1796875" customWidth="1"/>
    <col min="26" max="26" width="8.453125" customWidth="1"/>
    <col min="27" max="27" width="8.6328125" customWidth="1"/>
    <col min="28" max="28" width="8.453125" customWidth="1"/>
    <col min="29" max="29" width="8.36328125" customWidth="1"/>
    <col min="30" max="30" width="10.1796875" style="129" customWidth="1"/>
    <col min="31" max="31" width="8.453125" customWidth="1"/>
    <col min="32" max="32" width="9.1796875" customWidth="1"/>
    <col min="33" max="33" width="8.453125" customWidth="1"/>
    <col min="34" max="34" width="8.36328125" customWidth="1"/>
    <col min="35" max="36" width="8.453125" customWidth="1"/>
    <col min="37" max="37" width="9.453125" customWidth="1"/>
    <col min="38" max="38" width="8.453125" customWidth="1"/>
    <col min="39" max="39" width="12.453125" customWidth="1"/>
    <col min="40" max="40" width="8.1796875" customWidth="1"/>
    <col min="41" max="41" width="10.453125" style="129" customWidth="1"/>
    <col min="42" max="42" width="11" style="129" customWidth="1"/>
    <col min="43" max="43" width="12.453125" customWidth="1"/>
    <col min="44" max="44" width="12.453125" style="129" customWidth="1"/>
    <col min="45" max="45" width="13" customWidth="1"/>
    <col min="46" max="46" width="12" customWidth="1"/>
    <col min="47" max="47" width="10.81640625" customWidth="1"/>
  </cols>
  <sheetData>
    <row r="1" spans="1:47" hidden="1">
      <c r="B1" s="22" t="s">
        <v>0</v>
      </c>
    </row>
    <row r="2" spans="1:47" s="9" customFormat="1" hidden="1">
      <c r="B2" s="110" t="s">
        <v>1</v>
      </c>
      <c r="C2" s="110" t="s">
        <v>2</v>
      </c>
      <c r="D2" s="110" t="s">
        <v>3</v>
      </c>
      <c r="E2" s="130"/>
      <c r="F2" s="110" t="s">
        <v>5</v>
      </c>
      <c r="G2" s="110"/>
      <c r="H2" s="11"/>
      <c r="I2" s="110" t="s">
        <v>6</v>
      </c>
      <c r="J2" s="110" t="s">
        <v>7</v>
      </c>
      <c r="K2" s="110"/>
      <c r="L2" s="110"/>
      <c r="M2" s="110"/>
      <c r="N2" s="110" t="s">
        <v>8</v>
      </c>
      <c r="O2" s="110"/>
      <c r="P2" s="110"/>
      <c r="Q2" s="110" t="s">
        <v>9</v>
      </c>
      <c r="R2" s="110"/>
      <c r="S2" s="110"/>
      <c r="T2" s="110" t="s">
        <v>10</v>
      </c>
      <c r="U2" s="110"/>
      <c r="V2" s="110"/>
      <c r="W2" s="110" t="s">
        <v>11</v>
      </c>
      <c r="X2" s="110"/>
      <c r="Y2" s="110"/>
      <c r="Z2" s="110" t="s">
        <v>12</v>
      </c>
      <c r="AA2" s="110"/>
      <c r="AB2" s="110"/>
      <c r="AC2" s="110" t="s">
        <v>13</v>
      </c>
      <c r="AD2" s="39"/>
      <c r="AE2" s="39"/>
      <c r="AO2" s="132"/>
      <c r="AP2" s="132"/>
      <c r="AQ2" s="110"/>
      <c r="AR2" s="130"/>
      <c r="AS2" s="110" t="s">
        <v>14</v>
      </c>
    </row>
    <row r="3" spans="1:47" s="9" customFormat="1" hidden="1">
      <c r="B3" s="107"/>
      <c r="C3" s="190" t="s">
        <v>15</v>
      </c>
      <c r="D3" s="190"/>
      <c r="E3" s="123"/>
      <c r="F3" s="190" t="s">
        <v>16</v>
      </c>
      <c r="G3" s="190"/>
      <c r="H3" s="190"/>
      <c r="I3" s="190"/>
      <c r="J3" s="190"/>
      <c r="K3" s="108"/>
      <c r="L3" s="108"/>
      <c r="M3" s="108"/>
      <c r="N3" s="178" t="s">
        <v>17</v>
      </c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179"/>
      <c r="Z3" s="179"/>
      <c r="AA3" s="179"/>
      <c r="AB3" s="179"/>
      <c r="AC3" s="179"/>
      <c r="AD3" s="39"/>
      <c r="AE3" s="39"/>
      <c r="AO3" s="132"/>
      <c r="AP3" s="132"/>
      <c r="AQ3" s="109"/>
      <c r="AR3" s="124"/>
      <c r="AS3" s="111"/>
    </row>
    <row r="4" spans="1:47" s="39" customFormat="1" ht="18.5">
      <c r="A4" s="191" t="s">
        <v>135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</row>
    <row r="5" spans="1:47" s="39" customFormat="1" ht="15" customHeight="1">
      <c r="A5" s="178" t="s">
        <v>18</v>
      </c>
      <c r="B5" s="180"/>
      <c r="C5" s="169" t="s">
        <v>15</v>
      </c>
      <c r="D5" s="170"/>
      <c r="E5" s="171"/>
      <c r="F5" s="169" t="s">
        <v>16</v>
      </c>
      <c r="G5" s="170"/>
      <c r="H5" s="170"/>
      <c r="I5" s="170"/>
      <c r="J5" s="170"/>
      <c r="K5" s="171"/>
      <c r="L5" s="169" t="s">
        <v>50</v>
      </c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  <c r="AA5" s="170"/>
      <c r="AB5" s="170"/>
      <c r="AC5" s="170"/>
      <c r="AD5" s="171"/>
      <c r="AE5" s="169" t="s">
        <v>48</v>
      </c>
      <c r="AF5" s="170"/>
      <c r="AG5" s="170"/>
      <c r="AH5" s="170"/>
      <c r="AI5" s="170"/>
      <c r="AJ5" s="170"/>
      <c r="AK5" s="170"/>
      <c r="AL5" s="170"/>
      <c r="AM5" s="170"/>
      <c r="AN5" s="170"/>
      <c r="AO5" s="171"/>
      <c r="AP5" s="165" t="s">
        <v>157</v>
      </c>
      <c r="AQ5" s="183" t="s">
        <v>17</v>
      </c>
      <c r="AR5" s="184"/>
      <c r="AS5" s="194" t="s">
        <v>111</v>
      </c>
      <c r="AT5" s="195" t="s">
        <v>38</v>
      </c>
      <c r="AU5" s="194" t="s">
        <v>39</v>
      </c>
    </row>
    <row r="6" spans="1:47" s="4" customFormat="1" ht="59.25" customHeight="1">
      <c r="A6" s="192"/>
      <c r="B6" s="193"/>
      <c r="C6" s="5" t="s">
        <v>132</v>
      </c>
      <c r="D6" s="103" t="s">
        <v>20</v>
      </c>
      <c r="E6" s="131" t="s">
        <v>143</v>
      </c>
      <c r="F6" s="103" t="s">
        <v>22</v>
      </c>
      <c r="G6" s="103" t="s">
        <v>49</v>
      </c>
      <c r="H6" s="12" t="s">
        <v>30</v>
      </c>
      <c r="I6" s="103" t="s">
        <v>47</v>
      </c>
      <c r="J6" s="103" t="s">
        <v>129</v>
      </c>
      <c r="K6" s="102" t="s">
        <v>57</v>
      </c>
      <c r="L6" s="183" t="s">
        <v>42</v>
      </c>
      <c r="M6" s="185"/>
      <c r="N6" s="184"/>
      <c r="O6" s="183" t="s">
        <v>27</v>
      </c>
      <c r="P6" s="185"/>
      <c r="Q6" s="184"/>
      <c r="R6" s="183" t="s">
        <v>23</v>
      </c>
      <c r="S6" s="185"/>
      <c r="T6" s="184"/>
      <c r="U6" s="183" t="s">
        <v>24</v>
      </c>
      <c r="V6" s="185"/>
      <c r="W6" s="184"/>
      <c r="X6" s="183" t="s">
        <v>25</v>
      </c>
      <c r="Y6" s="185"/>
      <c r="Z6" s="184"/>
      <c r="AA6" s="183" t="s">
        <v>26</v>
      </c>
      <c r="AB6" s="185"/>
      <c r="AC6" s="184"/>
      <c r="AD6" s="131" t="s">
        <v>159</v>
      </c>
      <c r="AE6" s="183" t="s">
        <v>113</v>
      </c>
      <c r="AF6" s="184"/>
      <c r="AG6" s="183" t="s">
        <v>114</v>
      </c>
      <c r="AH6" s="184"/>
      <c r="AI6" s="183" t="s">
        <v>115</v>
      </c>
      <c r="AJ6" s="184"/>
      <c r="AK6" s="183" t="s">
        <v>117</v>
      </c>
      <c r="AL6" s="184"/>
      <c r="AM6" s="183" t="s">
        <v>116</v>
      </c>
      <c r="AN6" s="184"/>
      <c r="AO6" s="131" t="s">
        <v>161</v>
      </c>
      <c r="AP6" s="166"/>
      <c r="AQ6" s="131" t="s">
        <v>163</v>
      </c>
      <c r="AR6" s="131" t="s">
        <v>165</v>
      </c>
      <c r="AS6" s="194"/>
      <c r="AT6" s="195"/>
      <c r="AU6" s="194"/>
    </row>
    <row r="7" spans="1:47" s="29" customFormat="1" ht="102.75" customHeight="1">
      <c r="A7" s="25"/>
      <c r="B7" s="26"/>
      <c r="C7" s="27" t="s">
        <v>46</v>
      </c>
      <c r="D7" s="28" t="s">
        <v>44</v>
      </c>
      <c r="E7" s="133" t="s">
        <v>153</v>
      </c>
      <c r="F7" s="28" t="s">
        <v>52</v>
      </c>
      <c r="G7" s="28" t="s">
        <v>53</v>
      </c>
      <c r="H7" s="28" t="s">
        <v>40</v>
      </c>
      <c r="I7" s="28" t="s">
        <v>41</v>
      </c>
      <c r="J7" s="28" t="s">
        <v>130</v>
      </c>
      <c r="K7" s="28" t="s">
        <v>57</v>
      </c>
      <c r="L7" s="28" t="s">
        <v>105</v>
      </c>
      <c r="M7" s="28" t="s">
        <v>56</v>
      </c>
      <c r="N7" s="28" t="s">
        <v>51</v>
      </c>
      <c r="O7" s="28" t="s">
        <v>106</v>
      </c>
      <c r="P7" s="28" t="s">
        <v>103</v>
      </c>
      <c r="Q7" s="28" t="s">
        <v>51</v>
      </c>
      <c r="R7" s="28" t="s">
        <v>107</v>
      </c>
      <c r="S7" s="28" t="s">
        <v>104</v>
      </c>
      <c r="T7" s="28" t="s">
        <v>51</v>
      </c>
      <c r="U7" s="28" t="s">
        <v>108</v>
      </c>
      <c r="V7" s="28" t="s">
        <v>104</v>
      </c>
      <c r="W7" s="28" t="s">
        <v>51</v>
      </c>
      <c r="X7" s="28" t="s">
        <v>109</v>
      </c>
      <c r="Y7" s="28" t="s">
        <v>103</v>
      </c>
      <c r="Z7" s="28" t="s">
        <v>51</v>
      </c>
      <c r="AA7" s="28" t="s">
        <v>110</v>
      </c>
      <c r="AB7" s="28" t="s">
        <v>104</v>
      </c>
      <c r="AC7" s="28" t="s">
        <v>51</v>
      </c>
      <c r="AD7" s="133" t="s">
        <v>160</v>
      </c>
      <c r="AE7" s="28" t="s">
        <v>118</v>
      </c>
      <c r="AF7" s="28" t="s">
        <v>60</v>
      </c>
      <c r="AG7" s="28" t="s">
        <v>119</v>
      </c>
      <c r="AH7" s="28" t="s">
        <v>60</v>
      </c>
      <c r="AI7" s="28" t="s">
        <v>120</v>
      </c>
      <c r="AJ7" s="28" t="s">
        <v>60</v>
      </c>
      <c r="AK7" s="28" t="s">
        <v>121</v>
      </c>
      <c r="AL7" s="28" t="s">
        <v>60</v>
      </c>
      <c r="AM7" s="28" t="s">
        <v>122</v>
      </c>
      <c r="AN7" s="28" t="s">
        <v>60</v>
      </c>
      <c r="AO7" s="133" t="s">
        <v>162</v>
      </c>
      <c r="AP7" s="133" t="s">
        <v>158</v>
      </c>
      <c r="AQ7" s="133" t="s">
        <v>164</v>
      </c>
      <c r="AR7" s="133" t="s">
        <v>174</v>
      </c>
      <c r="AS7" s="133" t="s">
        <v>175</v>
      </c>
      <c r="AT7" s="133" t="s">
        <v>43</v>
      </c>
      <c r="AU7" s="28" t="s">
        <v>134</v>
      </c>
    </row>
    <row r="8" spans="1:47" s="6" customFormat="1" ht="18" customHeight="1">
      <c r="A8" s="186">
        <v>1</v>
      </c>
      <c r="B8" s="187" t="s">
        <v>28</v>
      </c>
      <c r="C8" s="105" t="s">
        <v>29</v>
      </c>
      <c r="D8" s="44">
        <v>3</v>
      </c>
      <c r="E8" s="44">
        <v>0.33</v>
      </c>
      <c r="F8" s="3">
        <v>1479</v>
      </c>
      <c r="G8" s="42">
        <v>328.66666666666669</v>
      </c>
      <c r="H8" s="13">
        <v>3</v>
      </c>
      <c r="I8" s="3">
        <v>8</v>
      </c>
      <c r="J8" s="30">
        <f t="shared" ref="J8:J19" si="0">I8/F8</f>
        <v>5.4090601757944556E-3</v>
      </c>
      <c r="K8" s="62">
        <f t="shared" ref="K8:K19" si="1">IF(J8=0,0,(IF(J8&lt;=0.05,1,(IF(J8&lt;=0.1,2,(IF(J8&lt;0.2,3,4)))))))</f>
        <v>1</v>
      </c>
      <c r="L8" s="77">
        <v>3</v>
      </c>
      <c r="M8" s="30">
        <f>L8/$H8</f>
        <v>1</v>
      </c>
      <c r="N8" s="69">
        <f>IF(M8=0,1,(IF(M8&lt;=0.05,1,(IF(M8&lt;=0.1,2,(IF(M8&lt;0.2,3,4)))))))</f>
        <v>4</v>
      </c>
      <c r="O8" s="78">
        <v>1</v>
      </c>
      <c r="P8" s="30">
        <f>O8/$H8</f>
        <v>0.33333333333333331</v>
      </c>
      <c r="Q8" s="69">
        <f>IF(P8=0,1,(IF(P8&lt;=0.05,1,(IF(P8&lt;=0.1,2,(IF(P8&lt;0.2,3,4)))))))</f>
        <v>4</v>
      </c>
      <c r="R8" s="99">
        <v>3</v>
      </c>
      <c r="S8" s="79">
        <f>R8/$I8</f>
        <v>0.375</v>
      </c>
      <c r="T8" s="69">
        <f>IF(S8=0,1,(IF(S8&lt;=0.05,1,(IF(S8&lt;=0.1,2,(IF(S8&lt;0.2,3,4)))))))</f>
        <v>4</v>
      </c>
      <c r="U8" s="99">
        <v>1</v>
      </c>
      <c r="V8" s="79">
        <f>U8/$I8</f>
        <v>0.125</v>
      </c>
      <c r="W8" s="69">
        <f>IF(V8=0,1,(IF(V8&lt;=0.05,1,(IF(V8&lt;=0.1,2,(IF(V8&lt;0.2,3,4)))))))</f>
        <v>3</v>
      </c>
      <c r="X8" s="78">
        <v>1</v>
      </c>
      <c r="Y8" s="30">
        <f>X8/$H8</f>
        <v>0.33333333333333331</v>
      </c>
      <c r="Z8" s="69">
        <f>IF(Y8=0,1,(IF(Y8&lt;=0.05,1,(IF(Y8&lt;=0.1,2,(IF(Y8&lt;0.2,3,4)))))))</f>
        <v>4</v>
      </c>
      <c r="AA8" s="99">
        <v>1</v>
      </c>
      <c r="AB8" s="79">
        <f t="shared" ref="AB8:AB19" si="2">AA8/$I8</f>
        <v>0.125</v>
      </c>
      <c r="AC8" s="69">
        <f>IF(AB8=0,1,(IF(AB8&lt;=0.05,1,(IF(AB8&lt;=0.1,2,(IF(AB8&lt;0.2,3,4)))))))</f>
        <v>3</v>
      </c>
      <c r="AD8" s="134">
        <f>ROUNDUP((AVERAGE(AC8,Z8,W8,T8,Q8,N8)),0)</f>
        <v>4</v>
      </c>
      <c r="AE8" s="79">
        <v>0.125</v>
      </c>
      <c r="AF8" s="135">
        <f>IF(AE8=0,1,(IF(AE8&lt;=0.05,1,(IF(AE8&lt;=0.1,2,(IF(AE8&lt;0.2,3,4)))))))</f>
        <v>3</v>
      </c>
      <c r="AG8" s="90">
        <v>0.15</v>
      </c>
      <c r="AH8" s="135">
        <f>IF(AG8=0,1,(IF(AG8&lt;=0.05,1,(IF(AG8&lt;=0.1,2,(IF(AG8&lt;0.2,3,4)))))))</f>
        <v>3</v>
      </c>
      <c r="AI8" s="90">
        <v>0.14000000000000001</v>
      </c>
      <c r="AJ8" s="135">
        <f>IF(AI8=0,1,(IF(AI8&lt;=0.05,1,(IF(AI8&lt;=0.1,2,(IF(AI8&lt;0.2,3,4)))))))</f>
        <v>3</v>
      </c>
      <c r="AK8" s="90">
        <v>0.22</v>
      </c>
      <c r="AL8" s="135">
        <f>IF(AK8=0,1,(IF(AK8&lt;=0.05,1,(IF(AK8&lt;=0.1,2,(IF(AK8&lt;0.2,3,4)))))))</f>
        <v>4</v>
      </c>
      <c r="AM8" s="89" t="s">
        <v>123</v>
      </c>
      <c r="AN8" s="135">
        <f>(IF(AM8="very high",4,(IF(AM8="high",3,(IF(AM8="moderate",2,(IF(AM8="low",1))))))))</f>
        <v>1</v>
      </c>
      <c r="AO8" s="140">
        <f>ROUNDDOWN((AVERAGE(AF8,AH8,AJ8,AL8,AN8)),0)</f>
        <v>2</v>
      </c>
      <c r="AP8" s="143">
        <f>E8*K8</f>
        <v>0.33</v>
      </c>
      <c r="AQ8" s="81">
        <f>AD8/AO8</f>
        <v>2</v>
      </c>
      <c r="AR8" s="160">
        <f>IF(AQ8&lt;=0.5,0.25,(IF(AQ8&lt;=1,0.5,(IF(AQ8&lt;=2,0.75,(IF(AQ8&lt;=4,1,1)))))))</f>
        <v>0.75</v>
      </c>
      <c r="AS8" s="136">
        <f>ROUNDUP((AP8*AR8),0)</f>
        <v>1</v>
      </c>
      <c r="AT8" s="101">
        <f t="shared" ref="AT8:AT19" si="3">AS8*D8</f>
        <v>3</v>
      </c>
      <c r="AU8" s="115" t="str">
        <f>IF(AT8=0,"none",(IF(AT8&lt;5,"low",(IF(AT8&lt;=12,"moderate","high")))))</f>
        <v>low</v>
      </c>
    </row>
    <row r="9" spans="1:47" s="6" customFormat="1" ht="19.5" customHeight="1">
      <c r="A9" s="186"/>
      <c r="B9" s="188"/>
      <c r="C9" s="105" t="s">
        <v>31</v>
      </c>
      <c r="D9" s="44">
        <v>4</v>
      </c>
      <c r="E9" s="44">
        <v>0.66</v>
      </c>
      <c r="F9" s="3">
        <v>1479</v>
      </c>
      <c r="G9" s="42">
        <v>328.66666666666669</v>
      </c>
      <c r="H9" s="13">
        <v>5</v>
      </c>
      <c r="I9" s="3">
        <v>15</v>
      </c>
      <c r="J9" s="30">
        <f t="shared" si="0"/>
        <v>1.0141987829614604E-2</v>
      </c>
      <c r="K9" s="62">
        <f t="shared" si="1"/>
        <v>1</v>
      </c>
      <c r="L9" s="77">
        <v>4</v>
      </c>
      <c r="M9" s="30">
        <f>L9/$H9</f>
        <v>0.8</v>
      </c>
      <c r="N9" s="69">
        <f t="shared" ref="N9:N19" si="4">IF(M9=0,1,(IF(M9&lt;=0.05,1,(IF(M9&lt;=0.1,2,(IF(M9&lt;0.2,3,4)))))))</f>
        <v>4</v>
      </c>
      <c r="O9" s="78">
        <v>2</v>
      </c>
      <c r="P9" s="30">
        <f t="shared" ref="P9:P19" si="5">O9/$H9</f>
        <v>0.4</v>
      </c>
      <c r="Q9" s="69">
        <f t="shared" ref="Q9:Q19" si="6">IF(P9=0,1,(IF(P9&lt;=0.05,1,(IF(P9&lt;=0.1,2,(IF(P9&lt;0.2,3,4)))))))</f>
        <v>4</v>
      </c>
      <c r="R9" s="99">
        <v>5</v>
      </c>
      <c r="S9" s="79">
        <f t="shared" ref="S9:S19" si="7">R9/$I9</f>
        <v>0.33333333333333331</v>
      </c>
      <c r="T9" s="69">
        <f t="shared" ref="T9:T19" si="8">IF(S9=0,1,(IF(S9&lt;=0.05,1,(IF(S9&lt;=0.1,2,(IF(S9&lt;0.2,3,4)))))))</f>
        <v>4</v>
      </c>
      <c r="U9" s="99">
        <v>3</v>
      </c>
      <c r="V9" s="79">
        <f t="shared" ref="V9:V19" si="9">U9/$I9</f>
        <v>0.2</v>
      </c>
      <c r="W9" s="69">
        <f t="shared" ref="W9:W19" si="10">IF(V9=0,1,(IF(V9&lt;=0.05,1,(IF(V9&lt;=0.1,2,(IF(V9&lt;0.2,3,4)))))))</f>
        <v>4</v>
      </c>
      <c r="X9" s="78">
        <v>2</v>
      </c>
      <c r="Y9" s="30">
        <f t="shared" ref="Y9:Y19" si="11">X9/$H9</f>
        <v>0.4</v>
      </c>
      <c r="Z9" s="69">
        <f t="shared" ref="Z9:Z19" si="12">IF(Y9=0,1,(IF(Y9&lt;=0.05,1,(IF(Y9&lt;=0.1,2,(IF(Y9&lt;0.2,3,4)))))))</f>
        <v>4</v>
      </c>
      <c r="AA9" s="99">
        <v>3</v>
      </c>
      <c r="AB9" s="79">
        <f t="shared" si="2"/>
        <v>0.2</v>
      </c>
      <c r="AC9" s="69">
        <f t="shared" ref="AC9:AC19" si="13">IF(AB9=0,1,(IF(AB9&lt;=0.05,1,(IF(AB9&lt;=0.1,2,(IF(AB9&lt;0.2,3,4)))))))</f>
        <v>4</v>
      </c>
      <c r="AD9" s="134">
        <f t="shared" ref="AD9:AD19" si="14">ROUNDUP((AVERAGE(AC9,Z9,W9,T9,Q9,N9)),0)</f>
        <v>4</v>
      </c>
      <c r="AE9" s="79">
        <v>0.2</v>
      </c>
      <c r="AF9" s="135">
        <f t="shared" ref="AF9:AF19" si="15">IF(AE9=0,1,(IF(AE9&lt;=0.05,1,(IF(AE9&lt;=0.1,2,(IF(AE9&lt;0.2,3,4)))))))</f>
        <v>4</v>
      </c>
      <c r="AG9" s="90">
        <v>0.12</v>
      </c>
      <c r="AH9" s="135">
        <f t="shared" ref="AH9:AH19" si="16">IF(AG9=0,1,(IF(AG9&lt;=0.05,1,(IF(AG9&lt;=0.1,2,(IF(AG9&lt;0.2,3,4)))))))</f>
        <v>3</v>
      </c>
      <c r="AI9" s="90">
        <v>0.13</v>
      </c>
      <c r="AJ9" s="135">
        <f t="shared" ref="AJ9:AJ19" si="17">IF(AI9=0,1,(IF(AI9&lt;=0.05,1,(IF(AI9&lt;=0.1,2,(IF(AI9&lt;0.2,3,4)))))))</f>
        <v>3</v>
      </c>
      <c r="AK9" s="90">
        <v>0.15</v>
      </c>
      <c r="AL9" s="135">
        <f t="shared" ref="AL9:AL19" si="18">IF(AK9=0,1,(IF(AK9&lt;=0.05,1,(IF(AK9&lt;=0.1,2,(IF(AK9&lt;0.2,3,4)))))))</f>
        <v>3</v>
      </c>
      <c r="AM9" s="89" t="s">
        <v>126</v>
      </c>
      <c r="AN9" s="135">
        <f t="shared" ref="AN9:AN19" si="19">(IF(AM9="very high",4,(IF(AM9="high",3,(IF(AM9="moderate",2,(IF(AM9="low",1))))))))</f>
        <v>2</v>
      </c>
      <c r="AO9" s="140">
        <f t="shared" ref="AO9:AO19" si="20">ROUNDDOWN((AVERAGE(AF9,AH9,AJ9,AL9,AN9)),0)</f>
        <v>3</v>
      </c>
      <c r="AP9" s="143">
        <f t="shared" ref="AP9:AP19" si="21">E9*K9</f>
        <v>0.66</v>
      </c>
      <c r="AQ9" s="81">
        <f t="shared" ref="AQ9:AQ19" si="22">AD9/AO9</f>
        <v>1.3333333333333333</v>
      </c>
      <c r="AR9" s="160">
        <f t="shared" ref="AR9:AR19" si="23">IF(AQ9&lt;=0.5,0.25,(IF(AQ9&lt;=1,0.5,(IF(AQ9&lt;=2,0.75,(IF(AQ9&lt;=4,1,1)))))))</f>
        <v>0.75</v>
      </c>
      <c r="AS9" s="136">
        <f t="shared" ref="AS9:AS19" si="24">ROUNDUP((AP9*AR9),0)</f>
        <v>1</v>
      </c>
      <c r="AT9" s="101">
        <f t="shared" si="3"/>
        <v>4</v>
      </c>
      <c r="AU9" s="115" t="str">
        <f t="shared" ref="AU9:AU19" si="25">IF(AT9=0,"none",(IF(AT9&lt;5,"low",(IF(AT9&lt;=12,"moderate","high")))))</f>
        <v>low</v>
      </c>
    </row>
    <row r="10" spans="1:47" s="6" customFormat="1" ht="17.25" customHeight="1">
      <c r="A10" s="186"/>
      <c r="B10" s="189"/>
      <c r="C10" s="105" t="s">
        <v>32</v>
      </c>
      <c r="D10" s="44">
        <v>5</v>
      </c>
      <c r="E10" s="44">
        <v>1</v>
      </c>
      <c r="F10" s="3">
        <v>1479</v>
      </c>
      <c r="G10" s="42">
        <v>328.66666666666669</v>
      </c>
      <c r="H10" s="13">
        <v>20</v>
      </c>
      <c r="I10" s="3">
        <v>117</v>
      </c>
      <c r="J10" s="30">
        <f t="shared" si="0"/>
        <v>7.9107505070993914E-2</v>
      </c>
      <c r="K10" s="62">
        <f>IF(J10=0,0,(IF(J10&lt;=0.05,1,(IF(J10&lt;=0.1,2,(IF(J10&lt;0.2,3,4)))))))</f>
        <v>2</v>
      </c>
      <c r="L10" s="77">
        <v>3</v>
      </c>
      <c r="M10" s="30">
        <f t="shared" ref="M10:M19" si="26">L10/$H10</f>
        <v>0.15</v>
      </c>
      <c r="N10" s="69">
        <f t="shared" si="4"/>
        <v>3</v>
      </c>
      <c r="O10" s="78">
        <v>4</v>
      </c>
      <c r="P10" s="30">
        <f t="shared" si="5"/>
        <v>0.2</v>
      </c>
      <c r="Q10" s="69">
        <f t="shared" si="6"/>
        <v>4</v>
      </c>
      <c r="R10" s="99">
        <v>20</v>
      </c>
      <c r="S10" s="79">
        <f t="shared" si="7"/>
        <v>0.17094017094017094</v>
      </c>
      <c r="T10" s="69">
        <f t="shared" si="8"/>
        <v>3</v>
      </c>
      <c r="U10" s="99">
        <v>10</v>
      </c>
      <c r="V10" s="79">
        <f t="shared" si="9"/>
        <v>8.5470085470085472E-2</v>
      </c>
      <c r="W10" s="69">
        <f t="shared" si="10"/>
        <v>2</v>
      </c>
      <c r="X10" s="78">
        <v>3</v>
      </c>
      <c r="Y10" s="30">
        <f t="shared" si="11"/>
        <v>0.15</v>
      </c>
      <c r="Z10" s="69">
        <f t="shared" si="12"/>
        <v>3</v>
      </c>
      <c r="AA10" s="99">
        <v>2</v>
      </c>
      <c r="AB10" s="79">
        <f t="shared" si="2"/>
        <v>1.7094017094017096E-2</v>
      </c>
      <c r="AC10" s="69">
        <f t="shared" si="13"/>
        <v>1</v>
      </c>
      <c r="AD10" s="134">
        <f t="shared" si="14"/>
        <v>3</v>
      </c>
      <c r="AE10" s="79">
        <v>1.7094017094017096E-2</v>
      </c>
      <c r="AF10" s="135">
        <f t="shared" si="15"/>
        <v>1</v>
      </c>
      <c r="AG10" s="90">
        <v>0.11</v>
      </c>
      <c r="AH10" s="135">
        <f t="shared" si="16"/>
        <v>3</v>
      </c>
      <c r="AI10" s="90">
        <v>0.125</v>
      </c>
      <c r="AJ10" s="135">
        <f t="shared" si="17"/>
        <v>3</v>
      </c>
      <c r="AK10" s="90">
        <v>0.23</v>
      </c>
      <c r="AL10" s="135">
        <f t="shared" si="18"/>
        <v>4</v>
      </c>
      <c r="AM10" s="89" t="s">
        <v>127</v>
      </c>
      <c r="AN10" s="135">
        <f t="shared" si="19"/>
        <v>3</v>
      </c>
      <c r="AO10" s="140">
        <f t="shared" si="20"/>
        <v>2</v>
      </c>
      <c r="AP10" s="143">
        <f t="shared" si="21"/>
        <v>2</v>
      </c>
      <c r="AQ10" s="81">
        <f t="shared" si="22"/>
        <v>1.5</v>
      </c>
      <c r="AR10" s="160">
        <f t="shared" si="23"/>
        <v>0.75</v>
      </c>
      <c r="AS10" s="136">
        <f t="shared" si="24"/>
        <v>2</v>
      </c>
      <c r="AT10" s="101">
        <f t="shared" si="3"/>
        <v>10</v>
      </c>
      <c r="AU10" s="115" t="str">
        <f t="shared" si="25"/>
        <v>moderate</v>
      </c>
    </row>
    <row r="11" spans="1:47" s="6" customFormat="1" ht="18" customHeight="1">
      <c r="A11" s="186">
        <v>2</v>
      </c>
      <c r="B11" s="187" t="s">
        <v>33</v>
      </c>
      <c r="C11" s="105" t="s">
        <v>34</v>
      </c>
      <c r="D11" s="44">
        <v>3</v>
      </c>
      <c r="E11" s="44">
        <v>0.33</v>
      </c>
      <c r="F11" s="3">
        <v>1982</v>
      </c>
      <c r="G11" s="42">
        <v>440.44444444444446</v>
      </c>
      <c r="H11" s="13">
        <v>10</v>
      </c>
      <c r="I11" s="3">
        <v>27</v>
      </c>
      <c r="J11" s="30">
        <f t="shared" si="0"/>
        <v>1.3622603430877902E-2</v>
      </c>
      <c r="K11" s="62">
        <f t="shared" si="1"/>
        <v>1</v>
      </c>
      <c r="L11" s="77">
        <v>2</v>
      </c>
      <c r="M11" s="30">
        <f t="shared" si="26"/>
        <v>0.2</v>
      </c>
      <c r="N11" s="69">
        <f t="shared" si="4"/>
        <v>4</v>
      </c>
      <c r="O11" s="78">
        <v>4</v>
      </c>
      <c r="P11" s="30">
        <f t="shared" si="5"/>
        <v>0.4</v>
      </c>
      <c r="Q11" s="69">
        <f t="shared" si="6"/>
        <v>4</v>
      </c>
      <c r="R11" s="99">
        <v>13</v>
      </c>
      <c r="S11" s="79">
        <f t="shared" si="7"/>
        <v>0.48148148148148145</v>
      </c>
      <c r="T11" s="69">
        <f t="shared" si="8"/>
        <v>4</v>
      </c>
      <c r="U11" s="99">
        <v>5</v>
      </c>
      <c r="V11" s="79">
        <f t="shared" si="9"/>
        <v>0.18518518518518517</v>
      </c>
      <c r="W11" s="69">
        <f t="shared" si="10"/>
        <v>3</v>
      </c>
      <c r="X11" s="78">
        <v>3</v>
      </c>
      <c r="Y11" s="30">
        <f t="shared" si="11"/>
        <v>0.3</v>
      </c>
      <c r="Z11" s="69">
        <f t="shared" si="12"/>
        <v>4</v>
      </c>
      <c r="AA11" s="99">
        <v>3</v>
      </c>
      <c r="AB11" s="79">
        <f t="shared" si="2"/>
        <v>0.1111111111111111</v>
      </c>
      <c r="AC11" s="69">
        <f t="shared" si="13"/>
        <v>3</v>
      </c>
      <c r="AD11" s="134">
        <f t="shared" si="14"/>
        <v>4</v>
      </c>
      <c r="AE11" s="79">
        <v>0.1111111111111111</v>
      </c>
      <c r="AF11" s="135">
        <f t="shared" si="15"/>
        <v>3</v>
      </c>
      <c r="AG11" s="90">
        <v>0.1</v>
      </c>
      <c r="AH11" s="135">
        <f t="shared" si="16"/>
        <v>2</v>
      </c>
      <c r="AI11" s="90">
        <v>0.15</v>
      </c>
      <c r="AJ11" s="135">
        <f t="shared" si="17"/>
        <v>3</v>
      </c>
      <c r="AK11" s="90">
        <v>0.18</v>
      </c>
      <c r="AL11" s="135">
        <f t="shared" si="18"/>
        <v>3</v>
      </c>
      <c r="AM11" s="89" t="s">
        <v>128</v>
      </c>
      <c r="AN11" s="135">
        <f t="shared" si="19"/>
        <v>4</v>
      </c>
      <c r="AO11" s="140">
        <f t="shared" si="20"/>
        <v>3</v>
      </c>
      <c r="AP11" s="143">
        <f t="shared" si="21"/>
        <v>0.33</v>
      </c>
      <c r="AQ11" s="81">
        <f t="shared" si="22"/>
        <v>1.3333333333333333</v>
      </c>
      <c r="AR11" s="160">
        <f t="shared" si="23"/>
        <v>0.75</v>
      </c>
      <c r="AS11" s="136">
        <f t="shared" si="24"/>
        <v>1</v>
      </c>
      <c r="AT11" s="101">
        <f t="shared" si="3"/>
        <v>3</v>
      </c>
      <c r="AU11" s="115" t="str">
        <f t="shared" si="25"/>
        <v>low</v>
      </c>
    </row>
    <row r="12" spans="1:47">
      <c r="A12" s="186"/>
      <c r="B12" s="188"/>
      <c r="C12" s="105" t="s">
        <v>31</v>
      </c>
      <c r="D12" s="44">
        <v>4</v>
      </c>
      <c r="E12" s="44">
        <v>0.66</v>
      </c>
      <c r="F12" s="3">
        <v>1982</v>
      </c>
      <c r="G12" s="42">
        <v>440.44444444444446</v>
      </c>
      <c r="H12" s="15">
        <v>20</v>
      </c>
      <c r="I12" s="14">
        <v>79</v>
      </c>
      <c r="J12" s="30">
        <f t="shared" si="0"/>
        <v>3.9858728557013119E-2</v>
      </c>
      <c r="K12" s="62">
        <f t="shared" si="1"/>
        <v>1</v>
      </c>
      <c r="L12" s="77">
        <v>6</v>
      </c>
      <c r="M12" s="30">
        <f t="shared" si="26"/>
        <v>0.3</v>
      </c>
      <c r="N12" s="69">
        <f t="shared" si="4"/>
        <v>4</v>
      </c>
      <c r="O12" s="78">
        <v>10</v>
      </c>
      <c r="P12" s="30">
        <f t="shared" si="5"/>
        <v>0.5</v>
      </c>
      <c r="Q12" s="69">
        <f t="shared" si="6"/>
        <v>4</v>
      </c>
      <c r="R12" s="99">
        <v>10</v>
      </c>
      <c r="S12" s="79">
        <f t="shared" si="7"/>
        <v>0.12658227848101267</v>
      </c>
      <c r="T12" s="69">
        <f t="shared" si="8"/>
        <v>3</v>
      </c>
      <c r="U12" s="99">
        <v>4</v>
      </c>
      <c r="V12" s="79">
        <f t="shared" si="9"/>
        <v>5.0632911392405063E-2</v>
      </c>
      <c r="W12" s="69">
        <f t="shared" si="10"/>
        <v>2</v>
      </c>
      <c r="X12" s="78">
        <v>8</v>
      </c>
      <c r="Y12" s="30">
        <f t="shared" si="11"/>
        <v>0.4</v>
      </c>
      <c r="Z12" s="69">
        <f t="shared" si="12"/>
        <v>4</v>
      </c>
      <c r="AA12" s="99">
        <v>1</v>
      </c>
      <c r="AB12" s="79">
        <f t="shared" si="2"/>
        <v>1.2658227848101266E-2</v>
      </c>
      <c r="AC12" s="69">
        <f t="shared" si="13"/>
        <v>1</v>
      </c>
      <c r="AD12" s="134">
        <f t="shared" si="14"/>
        <v>3</v>
      </c>
      <c r="AE12" s="79">
        <v>1.2658227848101266E-2</v>
      </c>
      <c r="AF12" s="135">
        <f t="shared" si="15"/>
        <v>1</v>
      </c>
      <c r="AG12" s="90">
        <v>7.0000000000000007E-2</v>
      </c>
      <c r="AH12" s="135">
        <f t="shared" si="16"/>
        <v>2</v>
      </c>
      <c r="AI12" s="90">
        <v>0.11</v>
      </c>
      <c r="AJ12" s="135">
        <f t="shared" si="17"/>
        <v>3</v>
      </c>
      <c r="AK12" s="90">
        <v>0.19</v>
      </c>
      <c r="AL12" s="135">
        <f t="shared" si="18"/>
        <v>3</v>
      </c>
      <c r="AM12" s="89" t="s">
        <v>127</v>
      </c>
      <c r="AN12" s="135">
        <f t="shared" si="19"/>
        <v>3</v>
      </c>
      <c r="AO12" s="140">
        <f t="shared" si="20"/>
        <v>2</v>
      </c>
      <c r="AP12" s="143">
        <f t="shared" si="21"/>
        <v>0.66</v>
      </c>
      <c r="AQ12" s="81">
        <f t="shared" si="22"/>
        <v>1.5</v>
      </c>
      <c r="AR12" s="160">
        <f t="shared" si="23"/>
        <v>0.75</v>
      </c>
      <c r="AS12" s="136">
        <f t="shared" si="24"/>
        <v>1</v>
      </c>
      <c r="AT12" s="101">
        <f t="shared" si="3"/>
        <v>4</v>
      </c>
      <c r="AU12" s="115" t="str">
        <f t="shared" si="25"/>
        <v>low</v>
      </c>
    </row>
    <row r="13" spans="1:47">
      <c r="A13" s="186"/>
      <c r="B13" s="189"/>
      <c r="C13" s="105" t="s">
        <v>32</v>
      </c>
      <c r="D13" s="44">
        <v>5</v>
      </c>
      <c r="E13" s="44">
        <v>1</v>
      </c>
      <c r="F13" s="3">
        <v>1982</v>
      </c>
      <c r="G13" s="42">
        <v>440.44444444444446</v>
      </c>
      <c r="H13" s="15">
        <v>30</v>
      </c>
      <c r="I13" s="14">
        <v>95</v>
      </c>
      <c r="J13" s="30">
        <f t="shared" si="0"/>
        <v>4.7931382441977803E-2</v>
      </c>
      <c r="K13" s="62">
        <f t="shared" si="1"/>
        <v>1</v>
      </c>
      <c r="L13" s="77">
        <v>8</v>
      </c>
      <c r="M13" s="30">
        <f t="shared" si="26"/>
        <v>0.26666666666666666</v>
      </c>
      <c r="N13" s="69">
        <f t="shared" si="4"/>
        <v>4</v>
      </c>
      <c r="O13" s="78">
        <v>11</v>
      </c>
      <c r="P13" s="30">
        <f t="shared" si="5"/>
        <v>0.36666666666666664</v>
      </c>
      <c r="Q13" s="69">
        <f t="shared" si="6"/>
        <v>4</v>
      </c>
      <c r="R13" s="99">
        <v>50</v>
      </c>
      <c r="S13" s="79">
        <f t="shared" si="7"/>
        <v>0.52631578947368418</v>
      </c>
      <c r="T13" s="69">
        <f t="shared" si="8"/>
        <v>4</v>
      </c>
      <c r="U13" s="99">
        <v>10</v>
      </c>
      <c r="V13" s="79">
        <f t="shared" si="9"/>
        <v>0.10526315789473684</v>
      </c>
      <c r="W13" s="69">
        <f t="shared" si="10"/>
        <v>3</v>
      </c>
      <c r="X13" s="78">
        <v>7</v>
      </c>
      <c r="Y13" s="30">
        <f t="shared" si="11"/>
        <v>0.23333333333333334</v>
      </c>
      <c r="Z13" s="69">
        <f t="shared" si="12"/>
        <v>4</v>
      </c>
      <c r="AA13" s="99">
        <v>8</v>
      </c>
      <c r="AB13" s="79">
        <f t="shared" si="2"/>
        <v>8.4210526315789472E-2</v>
      </c>
      <c r="AC13" s="69">
        <f t="shared" si="13"/>
        <v>2</v>
      </c>
      <c r="AD13" s="134">
        <f t="shared" si="14"/>
        <v>4</v>
      </c>
      <c r="AE13" s="79">
        <v>8.4210526315789472E-2</v>
      </c>
      <c r="AF13" s="135">
        <f t="shared" si="15"/>
        <v>2</v>
      </c>
      <c r="AG13" s="90">
        <v>0.89</v>
      </c>
      <c r="AH13" s="135">
        <f t="shared" si="16"/>
        <v>4</v>
      </c>
      <c r="AI13" s="90">
        <v>0.1</v>
      </c>
      <c r="AJ13" s="135">
        <f t="shared" si="17"/>
        <v>2</v>
      </c>
      <c r="AK13" s="90">
        <v>0.21</v>
      </c>
      <c r="AL13" s="135">
        <f t="shared" si="18"/>
        <v>4</v>
      </c>
      <c r="AM13" s="89" t="s">
        <v>128</v>
      </c>
      <c r="AN13" s="135">
        <f t="shared" si="19"/>
        <v>4</v>
      </c>
      <c r="AO13" s="140">
        <f t="shared" si="20"/>
        <v>3</v>
      </c>
      <c r="AP13" s="143">
        <f t="shared" si="21"/>
        <v>1</v>
      </c>
      <c r="AQ13" s="81">
        <f t="shared" si="22"/>
        <v>1.3333333333333333</v>
      </c>
      <c r="AR13" s="160">
        <f t="shared" si="23"/>
        <v>0.75</v>
      </c>
      <c r="AS13" s="136">
        <f t="shared" si="24"/>
        <v>1</v>
      </c>
      <c r="AT13" s="101">
        <f t="shared" si="3"/>
        <v>5</v>
      </c>
      <c r="AU13" s="115" t="str">
        <f t="shared" si="25"/>
        <v>moderate</v>
      </c>
    </row>
    <row r="14" spans="1:47">
      <c r="A14" s="186">
        <v>3</v>
      </c>
      <c r="B14" s="187" t="s">
        <v>35</v>
      </c>
      <c r="C14" s="105" t="s">
        <v>34</v>
      </c>
      <c r="D14" s="44">
        <v>3</v>
      </c>
      <c r="E14" s="44">
        <v>0.33</v>
      </c>
      <c r="F14" s="14">
        <v>1629</v>
      </c>
      <c r="G14" s="42">
        <v>362</v>
      </c>
      <c r="H14" s="15">
        <v>19</v>
      </c>
      <c r="I14" s="14">
        <v>93</v>
      </c>
      <c r="J14" s="30">
        <f t="shared" si="0"/>
        <v>5.70902394106814E-2</v>
      </c>
      <c r="K14" s="62">
        <f t="shared" si="1"/>
        <v>2</v>
      </c>
      <c r="L14" s="77">
        <v>4</v>
      </c>
      <c r="M14" s="30">
        <f t="shared" si="26"/>
        <v>0.21052631578947367</v>
      </c>
      <c r="N14" s="69">
        <f t="shared" si="4"/>
        <v>4</v>
      </c>
      <c r="O14" s="78">
        <v>4</v>
      </c>
      <c r="P14" s="30">
        <f t="shared" si="5"/>
        <v>0.21052631578947367</v>
      </c>
      <c r="Q14" s="69">
        <f t="shared" si="6"/>
        <v>4</v>
      </c>
      <c r="R14" s="99">
        <v>45</v>
      </c>
      <c r="S14" s="79">
        <f t="shared" si="7"/>
        <v>0.4838709677419355</v>
      </c>
      <c r="T14" s="69">
        <f t="shared" si="8"/>
        <v>4</v>
      </c>
      <c r="U14" s="99">
        <v>15</v>
      </c>
      <c r="V14" s="79">
        <f t="shared" si="9"/>
        <v>0.16129032258064516</v>
      </c>
      <c r="W14" s="69">
        <f t="shared" si="10"/>
        <v>3</v>
      </c>
      <c r="X14" s="78">
        <v>2</v>
      </c>
      <c r="Y14" s="30">
        <f t="shared" si="11"/>
        <v>0.10526315789473684</v>
      </c>
      <c r="Z14" s="69">
        <f t="shared" si="12"/>
        <v>3</v>
      </c>
      <c r="AA14" s="99">
        <v>4</v>
      </c>
      <c r="AB14" s="79">
        <f t="shared" si="2"/>
        <v>4.3010752688172046E-2</v>
      </c>
      <c r="AC14" s="69">
        <f t="shared" si="13"/>
        <v>1</v>
      </c>
      <c r="AD14" s="134">
        <f t="shared" si="14"/>
        <v>4</v>
      </c>
      <c r="AE14" s="79">
        <v>4.3010752688172046E-2</v>
      </c>
      <c r="AF14" s="135">
        <f t="shared" si="15"/>
        <v>1</v>
      </c>
      <c r="AG14" s="90">
        <v>0.05</v>
      </c>
      <c r="AH14" s="135">
        <f t="shared" si="16"/>
        <v>1</v>
      </c>
      <c r="AI14" s="90">
        <v>0.25</v>
      </c>
      <c r="AJ14" s="135">
        <f t="shared" si="17"/>
        <v>4</v>
      </c>
      <c r="AK14" s="90">
        <v>0.22</v>
      </c>
      <c r="AL14" s="135">
        <f t="shared" si="18"/>
        <v>4</v>
      </c>
      <c r="AM14" s="89" t="s">
        <v>126</v>
      </c>
      <c r="AN14" s="135">
        <f t="shared" si="19"/>
        <v>2</v>
      </c>
      <c r="AO14" s="140">
        <f t="shared" si="20"/>
        <v>2</v>
      </c>
      <c r="AP14" s="143">
        <f t="shared" si="21"/>
        <v>0.66</v>
      </c>
      <c r="AQ14" s="81">
        <f t="shared" si="22"/>
        <v>2</v>
      </c>
      <c r="AR14" s="160">
        <f t="shared" si="23"/>
        <v>0.75</v>
      </c>
      <c r="AS14" s="136">
        <f t="shared" si="24"/>
        <v>1</v>
      </c>
      <c r="AT14" s="101">
        <f t="shared" si="3"/>
        <v>3</v>
      </c>
      <c r="AU14" s="115" t="str">
        <f t="shared" si="25"/>
        <v>low</v>
      </c>
    </row>
    <row r="15" spans="1:47">
      <c r="A15" s="186"/>
      <c r="B15" s="188"/>
      <c r="C15" s="105" t="s">
        <v>31</v>
      </c>
      <c r="D15" s="44">
        <v>4</v>
      </c>
      <c r="E15" s="44">
        <v>0.66</v>
      </c>
      <c r="F15" s="14">
        <v>1629</v>
      </c>
      <c r="G15" s="42">
        <v>362</v>
      </c>
      <c r="H15" s="15">
        <v>30</v>
      </c>
      <c r="I15" s="14">
        <v>62</v>
      </c>
      <c r="J15" s="30">
        <f t="shared" si="0"/>
        <v>3.8060159607120933E-2</v>
      </c>
      <c r="K15" s="62">
        <f t="shared" si="1"/>
        <v>1</v>
      </c>
      <c r="L15" s="77">
        <v>1</v>
      </c>
      <c r="M15" s="30">
        <f t="shared" si="26"/>
        <v>3.3333333333333333E-2</v>
      </c>
      <c r="N15" s="69">
        <f t="shared" si="4"/>
        <v>1</v>
      </c>
      <c r="O15" s="78">
        <v>2</v>
      </c>
      <c r="P15" s="30">
        <f t="shared" si="5"/>
        <v>6.6666666666666666E-2</v>
      </c>
      <c r="Q15" s="69">
        <f t="shared" si="6"/>
        <v>2</v>
      </c>
      <c r="R15" s="99">
        <v>23</v>
      </c>
      <c r="S15" s="79">
        <f t="shared" si="7"/>
        <v>0.37096774193548387</v>
      </c>
      <c r="T15" s="69">
        <f t="shared" si="8"/>
        <v>4</v>
      </c>
      <c r="U15" s="99">
        <v>1</v>
      </c>
      <c r="V15" s="79">
        <f t="shared" si="9"/>
        <v>1.6129032258064516E-2</v>
      </c>
      <c r="W15" s="69">
        <f t="shared" si="10"/>
        <v>1</v>
      </c>
      <c r="X15" s="78">
        <v>1</v>
      </c>
      <c r="Y15" s="30">
        <f t="shared" si="11"/>
        <v>3.3333333333333333E-2</v>
      </c>
      <c r="Z15" s="69">
        <f t="shared" si="12"/>
        <v>1</v>
      </c>
      <c r="AA15" s="99">
        <v>1</v>
      </c>
      <c r="AB15" s="79">
        <f t="shared" si="2"/>
        <v>1.6129032258064516E-2</v>
      </c>
      <c r="AC15" s="69">
        <f t="shared" si="13"/>
        <v>1</v>
      </c>
      <c r="AD15" s="134">
        <f t="shared" si="14"/>
        <v>2</v>
      </c>
      <c r="AE15" s="79">
        <v>1.6129032258064516E-2</v>
      </c>
      <c r="AF15" s="135">
        <f t="shared" si="15"/>
        <v>1</v>
      </c>
      <c r="AG15" s="90">
        <v>0.62</v>
      </c>
      <c r="AH15" s="135">
        <f t="shared" si="16"/>
        <v>4</v>
      </c>
      <c r="AI15" s="90">
        <v>0.3</v>
      </c>
      <c r="AJ15" s="135">
        <f t="shared" si="17"/>
        <v>4</v>
      </c>
      <c r="AK15" s="90">
        <v>0.23</v>
      </c>
      <c r="AL15" s="135">
        <f t="shared" si="18"/>
        <v>4</v>
      </c>
      <c r="AM15" s="89" t="s">
        <v>123</v>
      </c>
      <c r="AN15" s="135">
        <f t="shared" si="19"/>
        <v>1</v>
      </c>
      <c r="AO15" s="140">
        <f t="shared" si="20"/>
        <v>2</v>
      </c>
      <c r="AP15" s="143">
        <f t="shared" si="21"/>
        <v>0.66</v>
      </c>
      <c r="AQ15" s="81">
        <f t="shared" si="22"/>
        <v>1</v>
      </c>
      <c r="AR15" s="160">
        <f t="shared" si="23"/>
        <v>0.5</v>
      </c>
      <c r="AS15" s="136">
        <f t="shared" si="24"/>
        <v>1</v>
      </c>
      <c r="AT15" s="101">
        <f t="shared" si="3"/>
        <v>4</v>
      </c>
      <c r="AU15" s="115" t="str">
        <f t="shared" si="25"/>
        <v>low</v>
      </c>
    </row>
    <row r="16" spans="1:47">
      <c r="A16" s="186"/>
      <c r="B16" s="189"/>
      <c r="C16" s="105" t="s">
        <v>32</v>
      </c>
      <c r="D16" s="44">
        <v>5</v>
      </c>
      <c r="E16" s="44">
        <v>1</v>
      </c>
      <c r="F16" s="14">
        <v>1629</v>
      </c>
      <c r="G16" s="42">
        <v>362</v>
      </c>
      <c r="H16" s="15">
        <v>40</v>
      </c>
      <c r="I16" s="14">
        <v>207</v>
      </c>
      <c r="J16" s="30">
        <f t="shared" si="0"/>
        <v>0.1270718232044199</v>
      </c>
      <c r="K16" s="62">
        <f t="shared" si="1"/>
        <v>3</v>
      </c>
      <c r="L16" s="77">
        <v>34</v>
      </c>
      <c r="M16" s="30">
        <f t="shared" si="26"/>
        <v>0.85</v>
      </c>
      <c r="N16" s="69">
        <f t="shared" si="4"/>
        <v>4</v>
      </c>
      <c r="O16" s="78">
        <v>11</v>
      </c>
      <c r="P16" s="30">
        <f t="shared" si="5"/>
        <v>0.27500000000000002</v>
      </c>
      <c r="Q16" s="69">
        <f t="shared" si="6"/>
        <v>4</v>
      </c>
      <c r="R16" s="99">
        <v>105</v>
      </c>
      <c r="S16" s="79">
        <f t="shared" si="7"/>
        <v>0.50724637681159424</v>
      </c>
      <c r="T16" s="69">
        <f t="shared" si="8"/>
        <v>4</v>
      </c>
      <c r="U16" s="99">
        <v>20</v>
      </c>
      <c r="V16" s="79">
        <f t="shared" si="9"/>
        <v>9.6618357487922704E-2</v>
      </c>
      <c r="W16" s="69">
        <f t="shared" si="10"/>
        <v>2</v>
      </c>
      <c r="X16" s="78">
        <v>15</v>
      </c>
      <c r="Y16" s="30">
        <f t="shared" si="11"/>
        <v>0.375</v>
      </c>
      <c r="Z16" s="69">
        <f t="shared" si="12"/>
        <v>4</v>
      </c>
      <c r="AA16" s="99">
        <v>10</v>
      </c>
      <c r="AB16" s="79">
        <f t="shared" si="2"/>
        <v>4.8309178743961352E-2</v>
      </c>
      <c r="AC16" s="69">
        <f t="shared" si="13"/>
        <v>1</v>
      </c>
      <c r="AD16" s="134">
        <f t="shared" si="14"/>
        <v>4</v>
      </c>
      <c r="AE16" s="79">
        <v>4.8309178743961352E-2</v>
      </c>
      <c r="AF16" s="135">
        <f t="shared" si="15"/>
        <v>1</v>
      </c>
      <c r="AG16" s="90">
        <v>0.03</v>
      </c>
      <c r="AH16" s="135">
        <f t="shared" si="16"/>
        <v>1</v>
      </c>
      <c r="AI16" s="90">
        <v>0.5</v>
      </c>
      <c r="AJ16" s="135">
        <f t="shared" si="17"/>
        <v>4</v>
      </c>
      <c r="AK16" s="90">
        <v>0.24</v>
      </c>
      <c r="AL16" s="135">
        <f t="shared" si="18"/>
        <v>4</v>
      </c>
      <c r="AM16" s="89" t="s">
        <v>127</v>
      </c>
      <c r="AN16" s="135">
        <f t="shared" si="19"/>
        <v>3</v>
      </c>
      <c r="AO16" s="140">
        <f t="shared" si="20"/>
        <v>2</v>
      </c>
      <c r="AP16" s="143">
        <f t="shared" si="21"/>
        <v>3</v>
      </c>
      <c r="AQ16" s="81">
        <f t="shared" si="22"/>
        <v>2</v>
      </c>
      <c r="AR16" s="160">
        <f t="shared" si="23"/>
        <v>0.75</v>
      </c>
      <c r="AS16" s="136">
        <f t="shared" si="24"/>
        <v>3</v>
      </c>
      <c r="AT16" s="101">
        <f t="shared" si="3"/>
        <v>15</v>
      </c>
      <c r="AU16" s="115" t="str">
        <f t="shared" si="25"/>
        <v>high</v>
      </c>
    </row>
    <row r="17" spans="1:47">
      <c r="A17" s="187">
        <v>4</v>
      </c>
      <c r="B17" s="186" t="s">
        <v>36</v>
      </c>
      <c r="C17" s="105" t="s">
        <v>34</v>
      </c>
      <c r="D17" s="44">
        <v>3</v>
      </c>
      <c r="E17" s="44">
        <v>0.33</v>
      </c>
      <c r="F17" s="14">
        <v>2562</v>
      </c>
      <c r="G17" s="42">
        <v>569.33333333333337</v>
      </c>
      <c r="H17" s="15">
        <v>44</v>
      </c>
      <c r="I17" s="14">
        <v>114</v>
      </c>
      <c r="J17" s="30">
        <f t="shared" si="0"/>
        <v>4.449648711943794E-2</v>
      </c>
      <c r="K17" s="62">
        <f t="shared" si="1"/>
        <v>1</v>
      </c>
      <c r="L17" s="77">
        <v>4</v>
      </c>
      <c r="M17" s="30">
        <f t="shared" si="26"/>
        <v>9.0909090909090912E-2</v>
      </c>
      <c r="N17" s="69">
        <f t="shared" si="4"/>
        <v>2</v>
      </c>
      <c r="O17" s="78">
        <v>12</v>
      </c>
      <c r="P17" s="30">
        <f t="shared" si="5"/>
        <v>0.27272727272727271</v>
      </c>
      <c r="Q17" s="69">
        <f t="shared" si="6"/>
        <v>4</v>
      </c>
      <c r="R17" s="99">
        <v>20</v>
      </c>
      <c r="S17" s="79">
        <f t="shared" si="7"/>
        <v>0.17543859649122806</v>
      </c>
      <c r="T17" s="69">
        <f t="shared" si="8"/>
        <v>3</v>
      </c>
      <c r="U17" s="99">
        <v>1</v>
      </c>
      <c r="V17" s="79">
        <f t="shared" si="9"/>
        <v>8.771929824561403E-3</v>
      </c>
      <c r="W17" s="69">
        <f t="shared" si="10"/>
        <v>1</v>
      </c>
      <c r="X17" s="78">
        <v>12</v>
      </c>
      <c r="Y17" s="30">
        <f t="shared" si="11"/>
        <v>0.27272727272727271</v>
      </c>
      <c r="Z17" s="69">
        <f t="shared" si="12"/>
        <v>4</v>
      </c>
      <c r="AA17" s="99">
        <v>1</v>
      </c>
      <c r="AB17" s="79">
        <f t="shared" si="2"/>
        <v>8.771929824561403E-3</v>
      </c>
      <c r="AC17" s="69">
        <f t="shared" si="13"/>
        <v>1</v>
      </c>
      <c r="AD17" s="134">
        <f t="shared" si="14"/>
        <v>3</v>
      </c>
      <c r="AE17" s="79">
        <v>8.771929824561403E-3</v>
      </c>
      <c r="AF17" s="135">
        <f t="shared" si="15"/>
        <v>1</v>
      </c>
      <c r="AG17" s="90">
        <v>0.25</v>
      </c>
      <c r="AH17" s="135">
        <f t="shared" si="16"/>
        <v>4</v>
      </c>
      <c r="AI17" s="90">
        <v>0.48</v>
      </c>
      <c r="AJ17" s="135">
        <f t="shared" si="17"/>
        <v>4</v>
      </c>
      <c r="AK17" s="90">
        <v>0.24</v>
      </c>
      <c r="AL17" s="135">
        <f t="shared" si="18"/>
        <v>4</v>
      </c>
      <c r="AM17" s="89" t="s">
        <v>123</v>
      </c>
      <c r="AN17" s="135">
        <f t="shared" si="19"/>
        <v>1</v>
      </c>
      <c r="AO17" s="140">
        <f t="shared" si="20"/>
        <v>2</v>
      </c>
      <c r="AP17" s="143">
        <f t="shared" si="21"/>
        <v>0.33</v>
      </c>
      <c r="AQ17" s="81">
        <f t="shared" si="22"/>
        <v>1.5</v>
      </c>
      <c r="AR17" s="160">
        <f t="shared" si="23"/>
        <v>0.75</v>
      </c>
      <c r="AS17" s="136">
        <f t="shared" si="24"/>
        <v>1</v>
      </c>
      <c r="AT17" s="101">
        <f t="shared" si="3"/>
        <v>3</v>
      </c>
      <c r="AU17" s="115" t="str">
        <f t="shared" si="25"/>
        <v>low</v>
      </c>
    </row>
    <row r="18" spans="1:47">
      <c r="A18" s="188"/>
      <c r="B18" s="186"/>
      <c r="C18" s="105" t="s">
        <v>31</v>
      </c>
      <c r="D18" s="44">
        <v>4</v>
      </c>
      <c r="E18" s="44">
        <v>0.66</v>
      </c>
      <c r="F18" s="14">
        <v>2562</v>
      </c>
      <c r="G18" s="42">
        <v>569.33333333333337</v>
      </c>
      <c r="H18" s="15">
        <v>41</v>
      </c>
      <c r="I18" s="14">
        <v>212</v>
      </c>
      <c r="J18" s="30">
        <f t="shared" si="0"/>
        <v>8.2747853239656513E-2</v>
      </c>
      <c r="K18" s="62">
        <f t="shared" si="1"/>
        <v>2</v>
      </c>
      <c r="L18" s="77">
        <v>25</v>
      </c>
      <c r="M18" s="30">
        <f t="shared" si="26"/>
        <v>0.6097560975609756</v>
      </c>
      <c r="N18" s="69">
        <f t="shared" si="4"/>
        <v>4</v>
      </c>
      <c r="O18" s="78">
        <v>10</v>
      </c>
      <c r="P18" s="30">
        <f t="shared" si="5"/>
        <v>0.24390243902439024</v>
      </c>
      <c r="Q18" s="69">
        <f t="shared" si="6"/>
        <v>4</v>
      </c>
      <c r="R18" s="99">
        <v>100</v>
      </c>
      <c r="S18" s="79">
        <f t="shared" si="7"/>
        <v>0.47169811320754718</v>
      </c>
      <c r="T18" s="69">
        <f t="shared" si="8"/>
        <v>4</v>
      </c>
      <c r="U18" s="99">
        <v>25</v>
      </c>
      <c r="V18" s="79">
        <f t="shared" si="9"/>
        <v>0.11792452830188679</v>
      </c>
      <c r="W18" s="69">
        <f t="shared" si="10"/>
        <v>3</v>
      </c>
      <c r="X18" s="78">
        <v>13</v>
      </c>
      <c r="Y18" s="30">
        <f t="shared" si="11"/>
        <v>0.31707317073170732</v>
      </c>
      <c r="Z18" s="69">
        <f t="shared" si="12"/>
        <v>4</v>
      </c>
      <c r="AA18" s="99">
        <v>18</v>
      </c>
      <c r="AB18" s="79">
        <f t="shared" si="2"/>
        <v>8.4905660377358486E-2</v>
      </c>
      <c r="AC18" s="69">
        <f t="shared" si="13"/>
        <v>2</v>
      </c>
      <c r="AD18" s="134">
        <f t="shared" si="14"/>
        <v>4</v>
      </c>
      <c r="AE18" s="79">
        <v>8.4905660377358486E-2</v>
      </c>
      <c r="AF18" s="135">
        <f t="shared" si="15"/>
        <v>2</v>
      </c>
      <c r="AG18" s="90">
        <v>0.04</v>
      </c>
      <c r="AH18" s="135">
        <f t="shared" si="16"/>
        <v>1</v>
      </c>
      <c r="AI18" s="90">
        <v>0.54</v>
      </c>
      <c r="AJ18" s="135">
        <f t="shared" si="17"/>
        <v>4</v>
      </c>
      <c r="AK18" s="90">
        <v>0.25</v>
      </c>
      <c r="AL18" s="135">
        <f t="shared" si="18"/>
        <v>4</v>
      </c>
      <c r="AM18" s="89" t="s">
        <v>123</v>
      </c>
      <c r="AN18" s="135">
        <f t="shared" si="19"/>
        <v>1</v>
      </c>
      <c r="AO18" s="140">
        <f t="shared" si="20"/>
        <v>2</v>
      </c>
      <c r="AP18" s="143">
        <f t="shared" si="21"/>
        <v>1.32</v>
      </c>
      <c r="AQ18" s="81">
        <f t="shared" si="22"/>
        <v>2</v>
      </c>
      <c r="AR18" s="160">
        <f t="shared" si="23"/>
        <v>0.75</v>
      </c>
      <c r="AS18" s="136">
        <f t="shared" si="24"/>
        <v>1</v>
      </c>
      <c r="AT18" s="101">
        <f t="shared" si="3"/>
        <v>4</v>
      </c>
      <c r="AU18" s="115" t="str">
        <f t="shared" si="25"/>
        <v>low</v>
      </c>
    </row>
    <row r="19" spans="1:47">
      <c r="A19" s="189"/>
      <c r="B19" s="186"/>
      <c r="C19" s="105" t="s">
        <v>32</v>
      </c>
      <c r="D19" s="44">
        <v>5</v>
      </c>
      <c r="E19" s="44">
        <v>1</v>
      </c>
      <c r="F19" s="14">
        <v>2562</v>
      </c>
      <c r="G19" s="42">
        <v>569.33333333333337</v>
      </c>
      <c r="H19" s="15">
        <v>63</v>
      </c>
      <c r="I19" s="14">
        <v>312</v>
      </c>
      <c r="J19" s="30">
        <f t="shared" si="0"/>
        <v>0.12177985948477751</v>
      </c>
      <c r="K19" s="62">
        <f t="shared" si="1"/>
        <v>3</v>
      </c>
      <c r="L19" s="77">
        <v>5</v>
      </c>
      <c r="M19" s="30">
        <f t="shared" si="26"/>
        <v>7.9365079365079361E-2</v>
      </c>
      <c r="N19" s="69">
        <f t="shared" si="4"/>
        <v>2</v>
      </c>
      <c r="O19" s="78">
        <v>15</v>
      </c>
      <c r="P19" s="30">
        <f t="shared" si="5"/>
        <v>0.23809523809523808</v>
      </c>
      <c r="Q19" s="69">
        <f t="shared" si="6"/>
        <v>4</v>
      </c>
      <c r="R19" s="99">
        <v>150</v>
      </c>
      <c r="S19" s="79">
        <f t="shared" si="7"/>
        <v>0.48076923076923078</v>
      </c>
      <c r="T19" s="69">
        <f t="shared" si="8"/>
        <v>4</v>
      </c>
      <c r="U19" s="99">
        <v>28</v>
      </c>
      <c r="V19" s="79">
        <f t="shared" si="9"/>
        <v>8.9743589743589744E-2</v>
      </c>
      <c r="W19" s="69">
        <f t="shared" si="10"/>
        <v>2</v>
      </c>
      <c r="X19" s="78">
        <v>18</v>
      </c>
      <c r="Y19" s="30">
        <f t="shared" si="11"/>
        <v>0.2857142857142857</v>
      </c>
      <c r="Z19" s="69">
        <f t="shared" si="12"/>
        <v>4</v>
      </c>
      <c r="AA19" s="99">
        <v>11</v>
      </c>
      <c r="AB19" s="79">
        <f t="shared" si="2"/>
        <v>3.5256410256410256E-2</v>
      </c>
      <c r="AC19" s="69">
        <f t="shared" si="13"/>
        <v>1</v>
      </c>
      <c r="AD19" s="134">
        <f t="shared" si="14"/>
        <v>3</v>
      </c>
      <c r="AE19" s="79">
        <v>3.5256410256410256E-2</v>
      </c>
      <c r="AF19" s="135">
        <f t="shared" si="15"/>
        <v>1</v>
      </c>
      <c r="AG19" s="90">
        <v>0.05</v>
      </c>
      <c r="AH19" s="135">
        <f t="shared" si="16"/>
        <v>1</v>
      </c>
      <c r="AI19" s="90">
        <v>0.81</v>
      </c>
      <c r="AJ19" s="135">
        <f t="shared" si="17"/>
        <v>4</v>
      </c>
      <c r="AK19" s="90">
        <v>0.2</v>
      </c>
      <c r="AL19" s="135">
        <f t="shared" si="18"/>
        <v>4</v>
      </c>
      <c r="AM19" s="89" t="s">
        <v>123</v>
      </c>
      <c r="AN19" s="135">
        <f t="shared" si="19"/>
        <v>1</v>
      </c>
      <c r="AO19" s="140">
        <f t="shared" si="20"/>
        <v>2</v>
      </c>
      <c r="AP19" s="143">
        <f t="shared" si="21"/>
        <v>3</v>
      </c>
      <c r="AQ19" s="81">
        <f t="shared" si="22"/>
        <v>1.5</v>
      </c>
      <c r="AR19" s="160">
        <f t="shared" si="23"/>
        <v>0.75</v>
      </c>
      <c r="AS19" s="136">
        <f t="shared" si="24"/>
        <v>3</v>
      </c>
      <c r="AT19" s="101">
        <f t="shared" si="3"/>
        <v>15</v>
      </c>
      <c r="AU19" s="115" t="str">
        <f t="shared" si="25"/>
        <v>high</v>
      </c>
    </row>
    <row r="20" spans="1:47">
      <c r="A20" s="187"/>
      <c r="B20" s="187"/>
      <c r="C20" s="105"/>
      <c r="D20" s="63"/>
      <c r="E20" s="44"/>
      <c r="F20" s="91"/>
      <c r="G20" s="91"/>
      <c r="H20" s="91"/>
      <c r="I20" s="91"/>
      <c r="J20" s="40"/>
      <c r="K20" s="66"/>
      <c r="L20" s="91"/>
      <c r="M20" s="40"/>
      <c r="N20" s="70"/>
      <c r="O20" s="91"/>
      <c r="P20" s="40"/>
      <c r="Q20" s="70"/>
      <c r="R20" s="91"/>
      <c r="S20" s="40"/>
      <c r="T20" s="70"/>
      <c r="U20" s="91"/>
      <c r="V20" s="40"/>
      <c r="W20" s="70"/>
      <c r="X20" s="91"/>
      <c r="Y20" s="40"/>
      <c r="Z20" s="70"/>
      <c r="AA20" s="91"/>
      <c r="AB20" s="40"/>
      <c r="AC20" s="70"/>
      <c r="AD20" s="146"/>
      <c r="AE20" s="40"/>
      <c r="AF20" s="85"/>
      <c r="AG20" s="90"/>
      <c r="AH20" s="85"/>
      <c r="AI20" s="90"/>
      <c r="AJ20" s="85"/>
      <c r="AK20" s="90"/>
      <c r="AL20" s="85"/>
      <c r="AM20" s="51"/>
      <c r="AN20" s="85"/>
      <c r="AO20" s="141"/>
      <c r="AP20" s="144"/>
      <c r="AQ20" s="152"/>
      <c r="AR20" s="139"/>
      <c r="AS20" s="82"/>
      <c r="AT20" s="83"/>
      <c r="AU20" s="14"/>
    </row>
    <row r="21" spans="1:47">
      <c r="A21" s="188"/>
      <c r="B21" s="188"/>
      <c r="C21" s="105"/>
      <c r="D21" s="63"/>
      <c r="E21" s="44"/>
      <c r="F21" s="91"/>
      <c r="G21" s="91"/>
      <c r="H21" s="91"/>
      <c r="I21" s="91"/>
      <c r="J21" s="40"/>
      <c r="K21" s="66"/>
      <c r="L21" s="91"/>
      <c r="M21" s="40"/>
      <c r="N21" s="70"/>
      <c r="O21" s="91"/>
      <c r="P21" s="40"/>
      <c r="Q21" s="70"/>
      <c r="R21" s="91"/>
      <c r="S21" s="40"/>
      <c r="T21" s="70"/>
      <c r="U21" s="91"/>
      <c r="V21" s="40"/>
      <c r="W21" s="70"/>
      <c r="X21" s="91"/>
      <c r="Y21" s="40"/>
      <c r="Z21" s="70"/>
      <c r="AA21" s="91"/>
      <c r="AB21" s="40"/>
      <c r="AC21" s="70"/>
      <c r="AD21" s="146"/>
      <c r="AE21" s="40"/>
      <c r="AF21" s="85"/>
      <c r="AG21" s="90"/>
      <c r="AH21" s="85"/>
      <c r="AI21" s="90"/>
      <c r="AJ21" s="85"/>
      <c r="AK21" s="90"/>
      <c r="AL21" s="85"/>
      <c r="AM21" s="51"/>
      <c r="AN21" s="85"/>
      <c r="AO21" s="141"/>
      <c r="AP21" s="144"/>
      <c r="AQ21" s="152"/>
      <c r="AR21" s="139"/>
      <c r="AS21" s="82"/>
      <c r="AT21" s="83"/>
      <c r="AU21" s="14"/>
    </row>
    <row r="22" spans="1:47">
      <c r="A22" s="189"/>
      <c r="B22" s="189"/>
      <c r="C22" s="105"/>
      <c r="D22" s="63"/>
      <c r="E22" s="44"/>
      <c r="F22" s="91"/>
      <c r="G22" s="91"/>
      <c r="H22" s="91"/>
      <c r="I22" s="91"/>
      <c r="J22" s="40"/>
      <c r="K22" s="66"/>
      <c r="L22" s="91"/>
      <c r="M22" s="40"/>
      <c r="N22" s="70"/>
      <c r="O22" s="91"/>
      <c r="P22" s="40"/>
      <c r="Q22" s="70"/>
      <c r="R22" s="91"/>
      <c r="S22" s="40"/>
      <c r="T22" s="70"/>
      <c r="U22" s="91"/>
      <c r="V22" s="40"/>
      <c r="W22" s="70"/>
      <c r="X22" s="91"/>
      <c r="Y22" s="40"/>
      <c r="Z22" s="70"/>
      <c r="AA22" s="91"/>
      <c r="AB22" s="40"/>
      <c r="AC22" s="70"/>
      <c r="AD22" s="146"/>
      <c r="AE22" s="40"/>
      <c r="AF22" s="85"/>
      <c r="AG22" s="90"/>
      <c r="AH22" s="85"/>
      <c r="AI22" s="90"/>
      <c r="AJ22" s="85"/>
      <c r="AK22" s="90"/>
      <c r="AL22" s="85"/>
      <c r="AM22" s="51"/>
      <c r="AN22" s="85"/>
      <c r="AO22" s="141"/>
      <c r="AP22" s="144"/>
      <c r="AQ22" s="152"/>
      <c r="AR22" s="139"/>
      <c r="AS22" s="82"/>
      <c r="AT22" s="83"/>
      <c r="AU22" s="14"/>
    </row>
    <row r="23" spans="1:47">
      <c r="A23" s="196"/>
      <c r="B23" s="196"/>
      <c r="C23" s="105"/>
      <c r="D23" s="63"/>
      <c r="E23" s="44"/>
      <c r="F23" s="91"/>
      <c r="G23" s="91"/>
      <c r="H23" s="91"/>
      <c r="I23" s="91"/>
      <c r="J23" s="40"/>
      <c r="K23" s="66"/>
      <c r="L23" s="91"/>
      <c r="M23" s="40"/>
      <c r="N23" s="70"/>
      <c r="O23" s="91"/>
      <c r="P23" s="40"/>
      <c r="Q23" s="70"/>
      <c r="R23" s="91"/>
      <c r="S23" s="40"/>
      <c r="T23" s="70"/>
      <c r="U23" s="91"/>
      <c r="V23" s="40"/>
      <c r="W23" s="70"/>
      <c r="X23" s="91"/>
      <c r="Y23" s="40"/>
      <c r="Z23" s="70"/>
      <c r="AA23" s="91"/>
      <c r="AB23" s="40"/>
      <c r="AC23" s="70"/>
      <c r="AD23" s="146"/>
      <c r="AE23" s="40"/>
      <c r="AF23" s="85"/>
      <c r="AG23" s="90"/>
      <c r="AH23" s="85"/>
      <c r="AI23" s="90"/>
      <c r="AJ23" s="85"/>
      <c r="AK23" s="90"/>
      <c r="AL23" s="85"/>
      <c r="AM23" s="51"/>
      <c r="AN23" s="85"/>
      <c r="AO23" s="141"/>
      <c r="AP23" s="144"/>
      <c r="AQ23" s="152"/>
      <c r="AR23" s="139"/>
      <c r="AS23" s="82"/>
      <c r="AT23" s="83"/>
      <c r="AU23" s="14"/>
    </row>
    <row r="24" spans="1:47">
      <c r="A24" s="196"/>
      <c r="B24" s="196"/>
      <c r="C24" s="105"/>
      <c r="D24" s="63"/>
      <c r="E24" s="44"/>
      <c r="F24" s="91"/>
      <c r="G24" s="91"/>
      <c r="H24" s="91"/>
      <c r="I24" s="92"/>
      <c r="J24" s="40"/>
      <c r="K24" s="66"/>
      <c r="L24" s="92"/>
      <c r="M24" s="40"/>
      <c r="N24" s="70"/>
      <c r="O24" s="92"/>
      <c r="P24" s="40"/>
      <c r="Q24" s="70"/>
      <c r="R24" s="92"/>
      <c r="S24" s="40"/>
      <c r="T24" s="70"/>
      <c r="U24" s="92"/>
      <c r="V24" s="40"/>
      <c r="W24" s="70"/>
      <c r="X24" s="92"/>
      <c r="Y24" s="40"/>
      <c r="Z24" s="70"/>
      <c r="AA24" s="92"/>
      <c r="AB24" s="40"/>
      <c r="AC24" s="70"/>
      <c r="AD24" s="146"/>
      <c r="AE24" s="40"/>
      <c r="AF24" s="85"/>
      <c r="AG24" s="90"/>
      <c r="AH24" s="85"/>
      <c r="AI24" s="90"/>
      <c r="AJ24" s="85"/>
      <c r="AK24" s="90"/>
      <c r="AL24" s="85"/>
      <c r="AM24" s="51"/>
      <c r="AN24" s="85"/>
      <c r="AO24" s="141"/>
      <c r="AP24" s="144"/>
      <c r="AQ24" s="152"/>
      <c r="AR24" s="139"/>
      <c r="AS24" s="82"/>
      <c r="AT24" s="83"/>
      <c r="AU24" s="14"/>
    </row>
    <row r="25" spans="1:47">
      <c r="A25" s="196"/>
      <c r="B25" s="196"/>
      <c r="C25" s="105"/>
      <c r="D25" s="63"/>
      <c r="E25" s="44"/>
      <c r="F25" s="91"/>
      <c r="G25" s="91"/>
      <c r="H25" s="91"/>
      <c r="I25" s="91"/>
      <c r="J25" s="40"/>
      <c r="K25" s="66"/>
      <c r="L25" s="91"/>
      <c r="M25" s="40"/>
      <c r="N25" s="70"/>
      <c r="O25" s="91"/>
      <c r="P25" s="40"/>
      <c r="Q25" s="70"/>
      <c r="R25" s="91"/>
      <c r="S25" s="40"/>
      <c r="T25" s="70"/>
      <c r="U25" s="91"/>
      <c r="V25" s="40"/>
      <c r="W25" s="70"/>
      <c r="X25" s="91"/>
      <c r="Y25" s="40"/>
      <c r="Z25" s="70"/>
      <c r="AA25" s="91"/>
      <c r="AB25" s="40"/>
      <c r="AC25" s="70"/>
      <c r="AD25" s="146"/>
      <c r="AE25" s="40"/>
      <c r="AF25" s="85"/>
      <c r="AG25" s="90"/>
      <c r="AH25" s="85"/>
      <c r="AI25" s="90"/>
      <c r="AJ25" s="85"/>
      <c r="AK25" s="90"/>
      <c r="AL25" s="85"/>
      <c r="AM25" s="51"/>
      <c r="AN25" s="85"/>
      <c r="AO25" s="141"/>
      <c r="AP25" s="144"/>
      <c r="AQ25" s="152"/>
      <c r="AR25" s="139"/>
      <c r="AS25" s="82"/>
      <c r="AT25" s="83"/>
      <c r="AU25" s="14"/>
    </row>
    <row r="26" spans="1:47">
      <c r="A26" s="196"/>
      <c r="B26" s="196"/>
      <c r="C26" s="105"/>
      <c r="D26" s="63"/>
      <c r="E26" s="44"/>
      <c r="F26" s="91"/>
      <c r="G26" s="91"/>
      <c r="H26" s="91"/>
      <c r="I26" s="91"/>
      <c r="J26" s="40"/>
      <c r="K26" s="66"/>
      <c r="L26" s="91"/>
      <c r="M26" s="40"/>
      <c r="N26" s="70"/>
      <c r="O26" s="91"/>
      <c r="P26" s="40"/>
      <c r="Q26" s="70"/>
      <c r="R26" s="91"/>
      <c r="S26" s="40"/>
      <c r="T26" s="70"/>
      <c r="U26" s="91"/>
      <c r="V26" s="40"/>
      <c r="W26" s="70"/>
      <c r="X26" s="91"/>
      <c r="Y26" s="40"/>
      <c r="Z26" s="70"/>
      <c r="AA26" s="91"/>
      <c r="AB26" s="40"/>
      <c r="AC26" s="70"/>
      <c r="AD26" s="146"/>
      <c r="AE26" s="40"/>
      <c r="AF26" s="85"/>
      <c r="AG26" s="90"/>
      <c r="AH26" s="85"/>
      <c r="AI26" s="90"/>
      <c r="AJ26" s="85"/>
      <c r="AK26" s="90"/>
      <c r="AL26" s="85"/>
      <c r="AM26" s="51"/>
      <c r="AN26" s="85"/>
      <c r="AO26" s="141"/>
      <c r="AP26" s="144"/>
      <c r="AQ26" s="152"/>
      <c r="AR26" s="139"/>
      <c r="AS26" s="82"/>
      <c r="AT26" s="83"/>
      <c r="AU26" s="14"/>
    </row>
    <row r="27" spans="1:47">
      <c r="A27" s="196"/>
      <c r="B27" s="196"/>
      <c r="C27" s="105"/>
      <c r="D27" s="63"/>
      <c r="E27" s="44"/>
      <c r="F27" s="91"/>
      <c r="G27" s="91"/>
      <c r="H27" s="91"/>
      <c r="I27" s="91"/>
      <c r="J27" s="40"/>
      <c r="K27" s="66"/>
      <c r="L27" s="91"/>
      <c r="M27" s="40"/>
      <c r="N27" s="70"/>
      <c r="O27" s="91"/>
      <c r="P27" s="40"/>
      <c r="Q27" s="70"/>
      <c r="R27" s="91"/>
      <c r="S27" s="40"/>
      <c r="T27" s="70"/>
      <c r="U27" s="91"/>
      <c r="V27" s="40"/>
      <c r="W27" s="70"/>
      <c r="X27" s="91"/>
      <c r="Y27" s="40"/>
      <c r="Z27" s="70"/>
      <c r="AA27" s="91"/>
      <c r="AB27" s="40"/>
      <c r="AC27" s="70"/>
      <c r="AD27" s="146"/>
      <c r="AE27" s="40"/>
      <c r="AF27" s="85"/>
      <c r="AG27" s="90"/>
      <c r="AH27" s="85"/>
      <c r="AI27" s="90"/>
      <c r="AJ27" s="85"/>
      <c r="AK27" s="90"/>
      <c r="AL27" s="85"/>
      <c r="AM27" s="51"/>
      <c r="AN27" s="85"/>
      <c r="AO27" s="141"/>
      <c r="AP27" s="144"/>
      <c r="AQ27" s="152"/>
      <c r="AR27" s="139"/>
      <c r="AS27" s="82"/>
      <c r="AT27" s="83"/>
      <c r="AU27" s="14"/>
    </row>
    <row r="28" spans="1:47">
      <c r="A28" s="196"/>
      <c r="B28" s="196"/>
      <c r="C28" s="105"/>
      <c r="D28" s="63"/>
      <c r="E28" s="44"/>
      <c r="F28" s="91"/>
      <c r="G28" s="91"/>
      <c r="H28" s="91"/>
      <c r="I28" s="91"/>
      <c r="J28" s="40"/>
      <c r="K28" s="66"/>
      <c r="L28" s="91"/>
      <c r="M28" s="40"/>
      <c r="N28" s="70"/>
      <c r="O28" s="91"/>
      <c r="P28" s="40"/>
      <c r="Q28" s="70"/>
      <c r="R28" s="91"/>
      <c r="S28" s="40"/>
      <c r="T28" s="70"/>
      <c r="U28" s="91"/>
      <c r="V28" s="40"/>
      <c r="W28" s="70"/>
      <c r="X28" s="91"/>
      <c r="Y28" s="40"/>
      <c r="Z28" s="70"/>
      <c r="AA28" s="91"/>
      <c r="AB28" s="40"/>
      <c r="AC28" s="70"/>
      <c r="AD28" s="146"/>
      <c r="AE28" s="40"/>
      <c r="AF28" s="85"/>
      <c r="AG28" s="90"/>
      <c r="AH28" s="85"/>
      <c r="AI28" s="90"/>
      <c r="AJ28" s="85"/>
      <c r="AK28" s="90"/>
      <c r="AL28" s="85"/>
      <c r="AM28" s="51"/>
      <c r="AN28" s="85"/>
      <c r="AO28" s="141"/>
      <c r="AP28" s="144"/>
      <c r="AQ28" s="152"/>
      <c r="AR28" s="139"/>
      <c r="AS28" s="82"/>
      <c r="AT28" s="83"/>
      <c r="AU28" s="14"/>
    </row>
    <row r="29" spans="1:47">
      <c r="A29" s="196"/>
      <c r="B29" s="196"/>
      <c r="C29" s="105"/>
      <c r="D29" s="64"/>
      <c r="E29" s="44"/>
      <c r="F29" s="93"/>
      <c r="G29" s="93"/>
      <c r="H29" s="94"/>
      <c r="I29" s="93"/>
      <c r="J29" s="40"/>
      <c r="K29" s="67"/>
      <c r="L29" s="93"/>
      <c r="M29" s="40"/>
      <c r="N29" s="71"/>
      <c r="O29" s="93"/>
      <c r="P29" s="40"/>
      <c r="Q29" s="71"/>
      <c r="R29" s="93"/>
      <c r="S29" s="40"/>
      <c r="T29" s="75"/>
      <c r="U29" s="93"/>
      <c r="V29" s="40"/>
      <c r="W29" s="75"/>
      <c r="X29" s="93"/>
      <c r="Y29" s="40"/>
      <c r="Z29" s="75"/>
      <c r="AA29" s="93"/>
      <c r="AB29" s="40"/>
      <c r="AC29" s="75"/>
      <c r="AD29" s="147"/>
      <c r="AE29" s="40"/>
      <c r="AF29" s="85"/>
      <c r="AG29" s="90"/>
      <c r="AH29" s="85"/>
      <c r="AI29" s="90"/>
      <c r="AJ29" s="85"/>
      <c r="AK29" s="90"/>
      <c r="AL29" s="85"/>
      <c r="AM29" s="51"/>
      <c r="AN29" s="85"/>
      <c r="AO29" s="141"/>
      <c r="AP29" s="144"/>
      <c r="AQ29" s="152"/>
      <c r="AR29" s="139"/>
      <c r="AS29" s="82"/>
      <c r="AT29" s="83"/>
      <c r="AU29" s="14"/>
    </row>
    <row r="30" spans="1:47">
      <c r="A30" s="196"/>
      <c r="B30" s="196"/>
      <c r="C30" s="105"/>
      <c r="D30" s="64"/>
      <c r="E30" s="44"/>
      <c r="F30" s="93"/>
      <c r="G30" s="93"/>
      <c r="H30" s="94"/>
      <c r="I30" s="93"/>
      <c r="J30" s="40"/>
      <c r="K30" s="67"/>
      <c r="L30" s="93"/>
      <c r="M30" s="40"/>
      <c r="N30" s="71"/>
      <c r="O30" s="93"/>
      <c r="P30" s="40"/>
      <c r="Q30" s="71"/>
      <c r="R30" s="93"/>
      <c r="S30" s="40"/>
      <c r="T30" s="75"/>
      <c r="U30" s="93"/>
      <c r="V30" s="40"/>
      <c r="W30" s="75"/>
      <c r="X30" s="93"/>
      <c r="Y30" s="40"/>
      <c r="Z30" s="75"/>
      <c r="AA30" s="93"/>
      <c r="AB30" s="40"/>
      <c r="AC30" s="75"/>
      <c r="AD30" s="147"/>
      <c r="AE30" s="40"/>
      <c r="AF30" s="85"/>
      <c r="AG30" s="90"/>
      <c r="AH30" s="85"/>
      <c r="AI30" s="90"/>
      <c r="AJ30" s="85"/>
      <c r="AK30" s="90"/>
      <c r="AL30" s="85"/>
      <c r="AM30" s="51"/>
      <c r="AN30" s="85"/>
      <c r="AO30" s="141"/>
      <c r="AP30" s="144"/>
      <c r="AQ30" s="152"/>
      <c r="AR30" s="139"/>
      <c r="AS30" s="82"/>
      <c r="AT30" s="83"/>
      <c r="AU30" s="14"/>
    </row>
    <row r="31" spans="1:47">
      <c r="A31" s="196"/>
      <c r="B31" s="196"/>
      <c r="C31" s="105"/>
      <c r="D31" s="64"/>
      <c r="E31" s="44"/>
      <c r="F31" s="93"/>
      <c r="G31" s="93"/>
      <c r="H31" s="94"/>
      <c r="I31" s="93"/>
      <c r="J31" s="40"/>
      <c r="K31" s="67"/>
      <c r="L31" s="93"/>
      <c r="M31" s="40"/>
      <c r="N31" s="71"/>
      <c r="O31" s="93"/>
      <c r="P31" s="40"/>
      <c r="Q31" s="75"/>
      <c r="R31" s="93"/>
      <c r="S31" s="40"/>
      <c r="T31" s="69"/>
      <c r="U31" s="93"/>
      <c r="V31" s="40"/>
      <c r="W31" s="69"/>
      <c r="X31" s="93"/>
      <c r="Y31" s="40"/>
      <c r="Z31" s="69"/>
      <c r="AA31" s="93"/>
      <c r="AB31" s="40"/>
      <c r="AC31" s="69"/>
      <c r="AD31" s="134"/>
      <c r="AE31" s="40"/>
      <c r="AF31" s="85"/>
      <c r="AG31" s="90"/>
      <c r="AH31" s="85"/>
      <c r="AI31" s="90"/>
      <c r="AJ31" s="85"/>
      <c r="AK31" s="90"/>
      <c r="AL31" s="85"/>
      <c r="AM31" s="51"/>
      <c r="AN31" s="85"/>
      <c r="AO31" s="141"/>
      <c r="AP31" s="144"/>
      <c r="AQ31" s="152"/>
      <c r="AR31" s="139"/>
      <c r="AS31" s="82"/>
      <c r="AT31" s="83"/>
      <c r="AU31" s="14"/>
    </row>
    <row r="32" spans="1:47">
      <c r="A32" s="196"/>
      <c r="B32" s="196"/>
      <c r="C32" s="105"/>
      <c r="D32" s="64"/>
      <c r="E32" s="44"/>
      <c r="F32" s="93"/>
      <c r="G32" s="93"/>
      <c r="H32" s="94"/>
      <c r="I32" s="93"/>
      <c r="J32" s="40"/>
      <c r="K32" s="67"/>
      <c r="L32" s="93"/>
      <c r="M32" s="40"/>
      <c r="N32" s="71"/>
      <c r="O32" s="93"/>
      <c r="P32" s="40"/>
      <c r="Q32" s="71"/>
      <c r="R32" s="93"/>
      <c r="S32" s="40"/>
      <c r="T32" s="71"/>
      <c r="U32" s="93"/>
      <c r="V32" s="40"/>
      <c r="W32" s="71"/>
      <c r="X32" s="93"/>
      <c r="Y32" s="40"/>
      <c r="Z32" s="71"/>
      <c r="AA32" s="93"/>
      <c r="AB32" s="40"/>
      <c r="AC32" s="71"/>
      <c r="AD32" s="148"/>
      <c r="AE32" s="40"/>
      <c r="AF32" s="85"/>
      <c r="AG32" s="90"/>
      <c r="AH32" s="85"/>
      <c r="AI32" s="90"/>
      <c r="AJ32" s="85"/>
      <c r="AK32" s="90"/>
      <c r="AL32" s="85"/>
      <c r="AM32" s="51"/>
      <c r="AN32" s="85"/>
      <c r="AO32" s="141"/>
      <c r="AP32" s="144"/>
      <c r="AQ32" s="152"/>
      <c r="AR32" s="139"/>
      <c r="AS32" s="82"/>
      <c r="AT32" s="83"/>
      <c r="AU32" s="14"/>
    </row>
    <row r="33" spans="1:47">
      <c r="A33" s="196"/>
      <c r="B33" s="196"/>
      <c r="C33" s="105"/>
      <c r="D33" s="63"/>
      <c r="E33" s="44"/>
      <c r="F33" s="93"/>
      <c r="G33" s="93"/>
      <c r="H33" s="95"/>
      <c r="I33" s="96"/>
      <c r="J33" s="40"/>
      <c r="K33" s="67"/>
      <c r="L33" s="96"/>
      <c r="M33" s="40"/>
      <c r="N33" s="71"/>
      <c r="O33" s="96"/>
      <c r="P33" s="40"/>
      <c r="Q33" s="71"/>
      <c r="R33" s="96"/>
      <c r="S33" s="40"/>
      <c r="T33" s="72"/>
      <c r="U33" s="96"/>
      <c r="V33" s="40"/>
      <c r="W33" s="72"/>
      <c r="X33" s="96"/>
      <c r="Y33" s="40"/>
      <c r="Z33" s="72"/>
      <c r="AA33" s="96"/>
      <c r="AB33" s="40"/>
      <c r="AC33" s="72"/>
      <c r="AD33" s="149"/>
      <c r="AE33" s="40"/>
      <c r="AF33" s="85"/>
      <c r="AG33" s="90"/>
      <c r="AH33" s="85"/>
      <c r="AI33" s="90"/>
      <c r="AJ33" s="85"/>
      <c r="AK33" s="90"/>
      <c r="AL33" s="85"/>
      <c r="AM33" s="51"/>
      <c r="AN33" s="85"/>
      <c r="AO33" s="141"/>
      <c r="AP33" s="144"/>
      <c r="AQ33" s="152"/>
      <c r="AR33" s="139"/>
      <c r="AS33" s="82"/>
      <c r="AT33" s="83"/>
      <c r="AU33" s="14"/>
    </row>
    <row r="34" spans="1:47">
      <c r="A34" s="196"/>
      <c r="B34" s="196"/>
      <c r="C34" s="105"/>
      <c r="D34" s="63"/>
      <c r="E34" s="44"/>
      <c r="F34" s="93"/>
      <c r="G34" s="93"/>
      <c r="H34" s="95"/>
      <c r="I34" s="96"/>
      <c r="J34" s="40"/>
      <c r="K34" s="67"/>
      <c r="L34" s="96"/>
      <c r="M34" s="40"/>
      <c r="N34" s="71"/>
      <c r="O34" s="96"/>
      <c r="P34" s="40"/>
      <c r="Q34" s="71"/>
      <c r="R34" s="96"/>
      <c r="S34" s="40"/>
      <c r="T34" s="72"/>
      <c r="U34" s="96"/>
      <c r="V34" s="40"/>
      <c r="W34" s="72"/>
      <c r="X34" s="96"/>
      <c r="Y34" s="40"/>
      <c r="Z34" s="72"/>
      <c r="AA34" s="96"/>
      <c r="AB34" s="40"/>
      <c r="AC34" s="72"/>
      <c r="AD34" s="149"/>
      <c r="AE34" s="40"/>
      <c r="AF34" s="85"/>
      <c r="AG34" s="90"/>
      <c r="AH34" s="85"/>
      <c r="AI34" s="90"/>
      <c r="AJ34" s="85"/>
      <c r="AK34" s="90"/>
      <c r="AL34" s="85"/>
      <c r="AM34" s="51"/>
      <c r="AN34" s="85"/>
      <c r="AO34" s="141"/>
      <c r="AP34" s="144"/>
      <c r="AQ34" s="152"/>
      <c r="AR34" s="139"/>
      <c r="AS34" s="82"/>
      <c r="AT34" s="83"/>
      <c r="AU34" s="14"/>
    </row>
    <row r="35" spans="1:47">
      <c r="A35" s="196"/>
      <c r="B35" s="196"/>
      <c r="C35" s="105"/>
      <c r="D35" s="63"/>
      <c r="E35" s="44"/>
      <c r="F35" s="96"/>
      <c r="G35" s="96"/>
      <c r="H35" s="95"/>
      <c r="I35" s="96"/>
      <c r="J35" s="40"/>
      <c r="K35" s="67"/>
      <c r="L35" s="96"/>
      <c r="M35" s="40"/>
      <c r="N35" s="72"/>
      <c r="O35" s="96"/>
      <c r="P35" s="40"/>
      <c r="Q35" s="73"/>
      <c r="R35" s="96"/>
      <c r="S35" s="40"/>
      <c r="T35" s="73"/>
      <c r="U35" s="96"/>
      <c r="V35" s="40"/>
      <c r="W35" s="73"/>
      <c r="X35" s="96"/>
      <c r="Y35" s="40"/>
      <c r="Z35" s="73"/>
      <c r="AA35" s="96"/>
      <c r="AB35" s="40"/>
      <c r="AC35" s="73"/>
      <c r="AD35" s="150"/>
      <c r="AE35" s="40"/>
      <c r="AF35" s="86"/>
      <c r="AG35" s="90"/>
      <c r="AH35" s="86"/>
      <c r="AI35" s="90"/>
      <c r="AJ35" s="86"/>
      <c r="AK35" s="90"/>
      <c r="AL35" s="86"/>
      <c r="AM35" s="14"/>
      <c r="AN35" s="86"/>
      <c r="AO35" s="142"/>
      <c r="AP35" s="145"/>
      <c r="AQ35" s="153"/>
      <c r="AR35" s="139"/>
      <c r="AS35" s="82"/>
      <c r="AT35" s="83"/>
      <c r="AU35" s="14"/>
    </row>
    <row r="36" spans="1:47">
      <c r="A36" s="196"/>
      <c r="B36" s="196"/>
      <c r="C36" s="105"/>
      <c r="D36" s="63"/>
      <c r="E36" s="44"/>
      <c r="F36" s="96"/>
      <c r="G36" s="96"/>
      <c r="H36" s="95"/>
      <c r="I36" s="96"/>
      <c r="J36" s="40"/>
      <c r="K36" s="67"/>
      <c r="L36" s="96"/>
      <c r="M36" s="40"/>
      <c r="N36" s="73"/>
      <c r="O36" s="96"/>
      <c r="P36" s="40"/>
      <c r="Q36" s="73"/>
      <c r="R36" s="96"/>
      <c r="S36" s="40"/>
      <c r="T36" s="73"/>
      <c r="U36" s="96"/>
      <c r="V36" s="40"/>
      <c r="W36" s="73"/>
      <c r="X36" s="96"/>
      <c r="Y36" s="40"/>
      <c r="Z36" s="73"/>
      <c r="AA36" s="96"/>
      <c r="AB36" s="40"/>
      <c r="AC36" s="73"/>
      <c r="AD36" s="150"/>
      <c r="AE36" s="40"/>
      <c r="AF36" s="86"/>
      <c r="AG36" s="90"/>
      <c r="AH36" s="86"/>
      <c r="AI36" s="90"/>
      <c r="AJ36" s="86"/>
      <c r="AK36" s="90"/>
      <c r="AL36" s="86"/>
      <c r="AM36" s="14"/>
      <c r="AN36" s="86"/>
      <c r="AO36" s="142"/>
      <c r="AP36" s="145"/>
      <c r="AQ36" s="153"/>
      <c r="AR36" s="139"/>
      <c r="AS36" s="82"/>
      <c r="AT36" s="83"/>
      <c r="AU36" s="14"/>
    </row>
    <row r="37" spans="1:47">
      <c r="A37" s="196"/>
      <c r="B37" s="196"/>
      <c r="C37" s="105"/>
      <c r="D37" s="63"/>
      <c r="E37" s="44"/>
      <c r="F37" s="96"/>
      <c r="G37" s="96"/>
      <c r="H37" s="95"/>
      <c r="I37" s="96"/>
      <c r="J37" s="40"/>
      <c r="K37" s="67"/>
      <c r="L37" s="96"/>
      <c r="M37" s="40"/>
      <c r="N37" s="73"/>
      <c r="O37" s="96"/>
      <c r="P37" s="40"/>
      <c r="Q37" s="73"/>
      <c r="R37" s="96"/>
      <c r="S37" s="40"/>
      <c r="T37" s="72"/>
      <c r="U37" s="96"/>
      <c r="V37" s="40"/>
      <c r="W37" s="72"/>
      <c r="X37" s="96"/>
      <c r="Y37" s="40"/>
      <c r="Z37" s="72"/>
      <c r="AA37" s="96"/>
      <c r="AB37" s="40"/>
      <c r="AC37" s="72"/>
      <c r="AD37" s="149"/>
      <c r="AE37" s="40"/>
      <c r="AF37" s="86"/>
      <c r="AG37" s="90"/>
      <c r="AH37" s="86"/>
      <c r="AI37" s="90"/>
      <c r="AJ37" s="86"/>
      <c r="AK37" s="90"/>
      <c r="AL37" s="86"/>
      <c r="AM37" s="14"/>
      <c r="AN37" s="86"/>
      <c r="AO37" s="142"/>
      <c r="AP37" s="145"/>
      <c r="AQ37" s="153"/>
      <c r="AR37" s="139"/>
      <c r="AS37" s="82"/>
      <c r="AT37" s="83"/>
      <c r="AU37" s="14"/>
    </row>
    <row r="38" spans="1:47">
      <c r="A38" s="196"/>
      <c r="B38" s="196"/>
      <c r="C38" s="105"/>
      <c r="D38" s="63"/>
      <c r="E38" s="44"/>
      <c r="F38" s="96"/>
      <c r="G38" s="96"/>
      <c r="H38" s="95"/>
      <c r="I38" s="96"/>
      <c r="J38" s="40"/>
      <c r="K38" s="67"/>
      <c r="L38" s="96"/>
      <c r="M38" s="40"/>
      <c r="N38" s="73"/>
      <c r="O38" s="96"/>
      <c r="P38" s="40"/>
      <c r="Q38" s="73"/>
      <c r="R38" s="96"/>
      <c r="S38" s="40"/>
      <c r="T38" s="72"/>
      <c r="U38" s="96"/>
      <c r="V38" s="40"/>
      <c r="W38" s="72"/>
      <c r="X38" s="96"/>
      <c r="Y38" s="40"/>
      <c r="Z38" s="72"/>
      <c r="AA38" s="96"/>
      <c r="AB38" s="40"/>
      <c r="AC38" s="72"/>
      <c r="AD38" s="149"/>
      <c r="AE38" s="40"/>
      <c r="AF38" s="86"/>
      <c r="AG38" s="90"/>
      <c r="AH38" s="86"/>
      <c r="AI38" s="90"/>
      <c r="AJ38" s="86"/>
      <c r="AK38" s="90"/>
      <c r="AL38" s="86"/>
      <c r="AM38" s="14"/>
      <c r="AN38" s="86"/>
      <c r="AO38" s="142"/>
      <c r="AP38" s="145"/>
      <c r="AQ38" s="153"/>
      <c r="AR38" s="139"/>
      <c r="AS38" s="82"/>
      <c r="AT38" s="83"/>
      <c r="AU38" s="14"/>
    </row>
    <row r="39" spans="1:47">
      <c r="A39" s="196"/>
      <c r="B39" s="196"/>
      <c r="C39" s="105"/>
      <c r="D39" s="63"/>
      <c r="E39" s="44"/>
      <c r="F39" s="96"/>
      <c r="G39" s="96"/>
      <c r="H39" s="95"/>
      <c r="I39" s="96"/>
      <c r="J39" s="40"/>
      <c r="K39" s="67"/>
      <c r="L39" s="96"/>
      <c r="M39" s="40"/>
      <c r="N39" s="73"/>
      <c r="O39" s="96"/>
      <c r="P39" s="40"/>
      <c r="Q39" s="73"/>
      <c r="R39" s="96"/>
      <c r="S39" s="40"/>
      <c r="T39" s="72"/>
      <c r="U39" s="96"/>
      <c r="V39" s="40"/>
      <c r="W39" s="72"/>
      <c r="X39" s="96"/>
      <c r="Y39" s="40"/>
      <c r="Z39" s="72"/>
      <c r="AA39" s="96"/>
      <c r="AB39" s="40"/>
      <c r="AC39" s="72"/>
      <c r="AD39" s="149"/>
      <c r="AE39" s="40"/>
      <c r="AF39" s="86"/>
      <c r="AG39" s="90"/>
      <c r="AH39" s="86"/>
      <c r="AI39" s="90"/>
      <c r="AJ39" s="86"/>
      <c r="AK39" s="90"/>
      <c r="AL39" s="86"/>
      <c r="AM39" s="14"/>
      <c r="AN39" s="86"/>
      <c r="AO39" s="142"/>
      <c r="AP39" s="145"/>
      <c r="AQ39" s="153"/>
      <c r="AR39" s="139"/>
      <c r="AS39" s="82"/>
      <c r="AT39" s="83"/>
      <c r="AU39" s="14"/>
    </row>
    <row r="40" spans="1:47">
      <c r="A40" s="196"/>
      <c r="B40" s="196"/>
      <c r="C40" s="106"/>
      <c r="D40" s="65"/>
      <c r="E40" s="138"/>
      <c r="F40" s="97"/>
      <c r="G40" s="97"/>
      <c r="H40" s="98"/>
      <c r="I40" s="97"/>
      <c r="J40" s="40"/>
      <c r="K40" s="68"/>
      <c r="L40" s="97"/>
      <c r="M40" s="40"/>
      <c r="N40" s="74"/>
      <c r="O40" s="97"/>
      <c r="P40" s="40"/>
      <c r="Q40" s="76"/>
      <c r="R40" s="97"/>
      <c r="S40" s="40"/>
      <c r="T40" s="74"/>
      <c r="U40" s="97"/>
      <c r="V40" s="40"/>
      <c r="W40" s="74"/>
      <c r="X40" s="97"/>
      <c r="Y40" s="40"/>
      <c r="Z40" s="74"/>
      <c r="AA40" s="97"/>
      <c r="AB40" s="40"/>
      <c r="AC40" s="74"/>
      <c r="AD40" s="151"/>
      <c r="AE40" s="40"/>
      <c r="AF40" s="86"/>
      <c r="AG40" s="90"/>
      <c r="AH40" s="86"/>
      <c r="AI40" s="90"/>
      <c r="AJ40" s="86"/>
      <c r="AK40" s="90"/>
      <c r="AL40" s="86"/>
      <c r="AM40" s="14"/>
      <c r="AN40" s="86"/>
      <c r="AO40" s="142"/>
      <c r="AP40" s="145"/>
      <c r="AQ40" s="153"/>
      <c r="AR40" s="139"/>
      <c r="AS40" s="82"/>
      <c r="AT40" s="83"/>
      <c r="AU40" s="14"/>
    </row>
    <row r="41" spans="1:47">
      <c r="A41" s="196"/>
      <c r="B41" s="196"/>
      <c r="C41" s="105"/>
      <c r="D41" s="63"/>
      <c r="E41" s="44"/>
      <c r="F41" s="92"/>
      <c r="G41" s="92"/>
      <c r="H41" s="91"/>
      <c r="I41" s="92"/>
      <c r="J41" s="40"/>
      <c r="K41" s="66"/>
      <c r="L41" s="92"/>
      <c r="M41" s="40"/>
      <c r="N41" s="70"/>
      <c r="O41" s="92"/>
      <c r="P41" s="40"/>
      <c r="Q41" s="70"/>
      <c r="R41" s="92"/>
      <c r="S41" s="40"/>
      <c r="T41" s="70"/>
      <c r="U41" s="92"/>
      <c r="V41" s="40"/>
      <c r="W41" s="70"/>
      <c r="X41" s="92"/>
      <c r="Y41" s="40"/>
      <c r="Z41" s="70"/>
      <c r="AA41" s="92"/>
      <c r="AB41" s="40"/>
      <c r="AC41" s="70"/>
      <c r="AD41" s="146"/>
      <c r="AE41" s="40"/>
      <c r="AF41" s="86"/>
      <c r="AG41" s="90"/>
      <c r="AH41" s="86"/>
      <c r="AI41" s="90"/>
      <c r="AJ41" s="86"/>
      <c r="AK41" s="90"/>
      <c r="AL41" s="86"/>
      <c r="AM41" s="14"/>
      <c r="AN41" s="86"/>
      <c r="AO41" s="142"/>
      <c r="AP41" s="145"/>
      <c r="AQ41" s="153"/>
      <c r="AR41" s="139"/>
      <c r="AS41" s="82"/>
      <c r="AT41" s="83"/>
      <c r="AU41" s="14"/>
    </row>
    <row r="42" spans="1:47">
      <c r="A42" s="196"/>
      <c r="B42" s="196"/>
      <c r="C42" s="105"/>
      <c r="D42" s="63"/>
      <c r="E42" s="44"/>
      <c r="F42" s="92"/>
      <c r="G42" s="92"/>
      <c r="H42" s="91"/>
      <c r="I42" s="92"/>
      <c r="J42" s="40"/>
      <c r="K42" s="66"/>
      <c r="L42" s="92"/>
      <c r="M42" s="40"/>
      <c r="N42" s="70"/>
      <c r="O42" s="92"/>
      <c r="P42" s="40"/>
      <c r="Q42" s="70"/>
      <c r="R42" s="92"/>
      <c r="S42" s="40"/>
      <c r="T42" s="70"/>
      <c r="U42" s="92"/>
      <c r="V42" s="40"/>
      <c r="W42" s="70"/>
      <c r="X42" s="92"/>
      <c r="Y42" s="40"/>
      <c r="Z42" s="70"/>
      <c r="AA42" s="92"/>
      <c r="AB42" s="40"/>
      <c r="AC42" s="70"/>
      <c r="AD42" s="146"/>
      <c r="AE42" s="40"/>
      <c r="AF42" s="86"/>
      <c r="AG42" s="90"/>
      <c r="AH42" s="86"/>
      <c r="AI42" s="90"/>
      <c r="AJ42" s="86"/>
      <c r="AK42" s="90"/>
      <c r="AL42" s="86"/>
      <c r="AM42" s="14"/>
      <c r="AN42" s="86"/>
      <c r="AO42" s="142"/>
      <c r="AP42" s="145"/>
      <c r="AQ42" s="153"/>
      <c r="AR42" s="139"/>
      <c r="AS42" s="82"/>
      <c r="AT42" s="83"/>
      <c r="AU42" s="14"/>
    </row>
    <row r="43" spans="1:47">
      <c r="A43" s="196"/>
      <c r="B43" s="196"/>
      <c r="C43" s="105"/>
      <c r="D43" s="63"/>
      <c r="E43" s="44"/>
      <c r="F43" s="92"/>
      <c r="G43" s="92"/>
      <c r="H43" s="91"/>
      <c r="I43" s="92"/>
      <c r="J43" s="40"/>
      <c r="K43" s="66"/>
      <c r="L43" s="92"/>
      <c r="M43" s="40"/>
      <c r="N43" s="70"/>
      <c r="O43" s="92"/>
      <c r="P43" s="40"/>
      <c r="Q43" s="70"/>
      <c r="R43" s="92"/>
      <c r="S43" s="40"/>
      <c r="T43" s="70"/>
      <c r="U43" s="92"/>
      <c r="V43" s="40"/>
      <c r="W43" s="70"/>
      <c r="X43" s="92"/>
      <c r="Y43" s="40"/>
      <c r="Z43" s="70"/>
      <c r="AA43" s="92"/>
      <c r="AB43" s="40"/>
      <c r="AC43" s="70"/>
      <c r="AD43" s="146"/>
      <c r="AE43" s="40"/>
      <c r="AF43" s="86"/>
      <c r="AG43" s="90"/>
      <c r="AH43" s="86"/>
      <c r="AI43" s="90"/>
      <c r="AJ43" s="86"/>
      <c r="AK43" s="90"/>
      <c r="AL43" s="86"/>
      <c r="AM43" s="14"/>
      <c r="AN43" s="86"/>
      <c r="AO43" s="142"/>
      <c r="AP43" s="145"/>
      <c r="AQ43" s="153"/>
      <c r="AR43" s="139"/>
      <c r="AS43" s="82"/>
      <c r="AT43" s="83"/>
      <c r="AU43" s="14"/>
    </row>
    <row r="44" spans="1:47">
      <c r="A44" s="196"/>
      <c r="B44" s="196"/>
      <c r="C44" s="105"/>
      <c r="D44" s="63"/>
      <c r="E44" s="44"/>
      <c r="F44" s="92"/>
      <c r="G44" s="92"/>
      <c r="H44" s="91"/>
      <c r="I44" s="92"/>
      <c r="J44" s="40"/>
      <c r="K44" s="66"/>
      <c r="L44" s="92"/>
      <c r="M44" s="40"/>
      <c r="N44" s="70"/>
      <c r="O44" s="92"/>
      <c r="P44" s="40"/>
      <c r="Q44" s="70"/>
      <c r="R44" s="92"/>
      <c r="S44" s="40"/>
      <c r="T44" s="70"/>
      <c r="U44" s="92"/>
      <c r="V44" s="40"/>
      <c r="W44" s="70"/>
      <c r="X44" s="92"/>
      <c r="Y44" s="40"/>
      <c r="Z44" s="70"/>
      <c r="AA44" s="92"/>
      <c r="AB44" s="40"/>
      <c r="AC44" s="70"/>
      <c r="AD44" s="146"/>
      <c r="AE44" s="40"/>
      <c r="AF44" s="86"/>
      <c r="AG44" s="90"/>
      <c r="AH44" s="86"/>
      <c r="AI44" s="90"/>
      <c r="AJ44" s="86"/>
      <c r="AK44" s="90"/>
      <c r="AL44" s="86"/>
      <c r="AM44" s="14"/>
      <c r="AN44" s="86"/>
      <c r="AO44" s="142"/>
      <c r="AP44" s="145"/>
      <c r="AQ44" s="153"/>
      <c r="AR44" s="139"/>
      <c r="AS44" s="82"/>
      <c r="AT44" s="83"/>
      <c r="AU44" s="14"/>
    </row>
    <row r="45" spans="1:47">
      <c r="A45" s="196"/>
      <c r="B45" s="196"/>
      <c r="C45" s="105"/>
      <c r="D45" s="63"/>
      <c r="E45" s="44"/>
      <c r="F45" s="92"/>
      <c r="G45" s="92"/>
      <c r="H45" s="91"/>
      <c r="I45" s="92"/>
      <c r="J45" s="40"/>
      <c r="K45" s="66"/>
      <c r="L45" s="92"/>
      <c r="M45" s="40"/>
      <c r="N45" s="70"/>
      <c r="O45" s="92"/>
      <c r="P45" s="40"/>
      <c r="Q45" s="70"/>
      <c r="R45" s="92"/>
      <c r="S45" s="40"/>
      <c r="T45" s="70"/>
      <c r="U45" s="92"/>
      <c r="V45" s="40"/>
      <c r="W45" s="70"/>
      <c r="X45" s="92"/>
      <c r="Y45" s="40"/>
      <c r="Z45" s="70"/>
      <c r="AA45" s="92"/>
      <c r="AB45" s="40"/>
      <c r="AC45" s="70"/>
      <c r="AD45" s="146"/>
      <c r="AE45" s="40"/>
      <c r="AF45" s="86"/>
      <c r="AG45" s="90"/>
      <c r="AH45" s="86"/>
      <c r="AI45" s="90"/>
      <c r="AJ45" s="86"/>
      <c r="AK45" s="90"/>
      <c r="AL45" s="86"/>
      <c r="AM45" s="14"/>
      <c r="AN45" s="86"/>
      <c r="AO45" s="142"/>
      <c r="AP45" s="145"/>
      <c r="AQ45" s="153"/>
      <c r="AR45" s="139"/>
      <c r="AS45" s="82"/>
      <c r="AT45" s="83"/>
      <c r="AU45" s="14"/>
    </row>
    <row r="46" spans="1:47">
      <c r="A46" s="196"/>
      <c r="B46" s="196"/>
      <c r="C46" s="105"/>
      <c r="D46" s="63"/>
      <c r="E46" s="44"/>
      <c r="F46" s="92"/>
      <c r="G46" s="92"/>
      <c r="H46" s="91"/>
      <c r="I46" s="92"/>
      <c r="J46" s="40"/>
      <c r="K46" s="66"/>
      <c r="L46" s="92"/>
      <c r="M46" s="40"/>
      <c r="N46" s="70"/>
      <c r="O46" s="92"/>
      <c r="P46" s="40"/>
      <c r="Q46" s="70"/>
      <c r="R46" s="92"/>
      <c r="S46" s="40"/>
      <c r="T46" s="70"/>
      <c r="U46" s="92"/>
      <c r="V46" s="40"/>
      <c r="W46" s="70"/>
      <c r="X46" s="92"/>
      <c r="Y46" s="40"/>
      <c r="Z46" s="70"/>
      <c r="AA46" s="92"/>
      <c r="AB46" s="40"/>
      <c r="AC46" s="70"/>
      <c r="AD46" s="146"/>
      <c r="AE46" s="40"/>
      <c r="AF46" s="86"/>
      <c r="AG46" s="90"/>
      <c r="AH46" s="86"/>
      <c r="AI46" s="90"/>
      <c r="AJ46" s="86"/>
      <c r="AK46" s="90"/>
      <c r="AL46" s="86"/>
      <c r="AM46" s="14"/>
      <c r="AN46" s="86"/>
      <c r="AO46" s="142"/>
      <c r="AP46" s="145"/>
      <c r="AQ46" s="153"/>
      <c r="AR46" s="139"/>
      <c r="AS46" s="82"/>
      <c r="AT46" s="83"/>
      <c r="AU46" s="14"/>
    </row>
    <row r="47" spans="1:47">
      <c r="A47" s="196"/>
      <c r="B47" s="196"/>
      <c r="C47" s="105"/>
      <c r="D47" s="63"/>
      <c r="E47" s="44"/>
      <c r="F47" s="92"/>
      <c r="G47" s="92"/>
      <c r="H47" s="91"/>
      <c r="I47" s="92"/>
      <c r="J47" s="40"/>
      <c r="K47" s="66"/>
      <c r="L47" s="92"/>
      <c r="M47" s="40"/>
      <c r="N47" s="70"/>
      <c r="O47" s="92"/>
      <c r="P47" s="40"/>
      <c r="Q47" s="70"/>
      <c r="R47" s="92"/>
      <c r="S47" s="40"/>
      <c r="T47" s="70"/>
      <c r="U47" s="92"/>
      <c r="V47" s="40"/>
      <c r="W47" s="70"/>
      <c r="X47" s="92"/>
      <c r="Y47" s="40"/>
      <c r="Z47" s="70"/>
      <c r="AA47" s="92"/>
      <c r="AB47" s="40"/>
      <c r="AC47" s="70"/>
      <c r="AD47" s="146"/>
      <c r="AE47" s="40"/>
      <c r="AF47" s="86"/>
      <c r="AG47" s="90"/>
      <c r="AH47" s="86"/>
      <c r="AI47" s="90"/>
      <c r="AJ47" s="86"/>
      <c r="AK47" s="90"/>
      <c r="AL47" s="86"/>
      <c r="AM47" s="14"/>
      <c r="AN47" s="86"/>
      <c r="AO47" s="142"/>
      <c r="AP47" s="145"/>
      <c r="AQ47" s="153"/>
      <c r="AR47" s="139"/>
      <c r="AS47" s="82"/>
      <c r="AT47" s="83"/>
      <c r="AU47" s="14"/>
    </row>
    <row r="48" spans="1:47">
      <c r="A48" s="196"/>
      <c r="B48" s="196"/>
      <c r="C48" s="105"/>
      <c r="D48" s="63"/>
      <c r="E48" s="44"/>
      <c r="F48" s="92"/>
      <c r="G48" s="92"/>
      <c r="H48" s="91"/>
      <c r="I48" s="92"/>
      <c r="J48" s="40"/>
      <c r="K48" s="66"/>
      <c r="L48" s="92"/>
      <c r="M48" s="40"/>
      <c r="N48" s="70"/>
      <c r="O48" s="92"/>
      <c r="P48" s="40"/>
      <c r="Q48" s="70"/>
      <c r="R48" s="92"/>
      <c r="S48" s="40"/>
      <c r="T48" s="70"/>
      <c r="U48" s="92"/>
      <c r="V48" s="40"/>
      <c r="W48" s="70"/>
      <c r="X48" s="92"/>
      <c r="Y48" s="40"/>
      <c r="Z48" s="70"/>
      <c r="AA48" s="92"/>
      <c r="AB48" s="40"/>
      <c r="AC48" s="70"/>
      <c r="AD48" s="146"/>
      <c r="AE48" s="40"/>
      <c r="AF48" s="86"/>
      <c r="AG48" s="90"/>
      <c r="AH48" s="86"/>
      <c r="AI48" s="90"/>
      <c r="AJ48" s="86"/>
      <c r="AK48" s="90"/>
      <c r="AL48" s="86"/>
      <c r="AM48" s="14"/>
      <c r="AN48" s="86"/>
      <c r="AO48" s="142"/>
      <c r="AP48" s="145"/>
      <c r="AQ48" s="153"/>
      <c r="AR48" s="139"/>
      <c r="AS48" s="82"/>
      <c r="AT48" s="83"/>
      <c r="AU48" s="14"/>
    </row>
    <row r="49" spans="1:47">
      <c r="A49" s="196"/>
      <c r="B49" s="196"/>
      <c r="C49" s="105"/>
      <c r="D49" s="63"/>
      <c r="E49" s="44"/>
      <c r="F49" s="92"/>
      <c r="G49" s="92"/>
      <c r="H49" s="91"/>
      <c r="I49" s="92"/>
      <c r="J49" s="40"/>
      <c r="K49" s="66"/>
      <c r="L49" s="92"/>
      <c r="M49" s="40"/>
      <c r="N49" s="70"/>
      <c r="O49" s="92"/>
      <c r="P49" s="40"/>
      <c r="Q49" s="70"/>
      <c r="R49" s="92"/>
      <c r="S49" s="40"/>
      <c r="T49" s="70"/>
      <c r="U49" s="92"/>
      <c r="V49" s="40"/>
      <c r="W49" s="70"/>
      <c r="X49" s="92"/>
      <c r="Y49" s="40"/>
      <c r="Z49" s="70"/>
      <c r="AA49" s="92"/>
      <c r="AB49" s="40"/>
      <c r="AC49" s="70"/>
      <c r="AD49" s="146"/>
      <c r="AE49" s="40"/>
      <c r="AF49" s="86"/>
      <c r="AG49" s="90"/>
      <c r="AH49" s="86"/>
      <c r="AI49" s="90"/>
      <c r="AJ49" s="86"/>
      <c r="AK49" s="90"/>
      <c r="AL49" s="86"/>
      <c r="AM49" s="14"/>
      <c r="AN49" s="86"/>
      <c r="AO49" s="142"/>
      <c r="AP49" s="145"/>
      <c r="AQ49" s="153"/>
      <c r="AR49" s="139"/>
      <c r="AS49" s="82"/>
      <c r="AT49" s="83"/>
      <c r="AU49" s="14"/>
    </row>
    <row r="50" spans="1:47">
      <c r="AE50" s="10"/>
    </row>
    <row r="51" spans="1:47">
      <c r="AE51" s="10"/>
    </row>
    <row r="52" spans="1:47" ht="15" thickBot="1">
      <c r="AE52" s="10"/>
    </row>
    <row r="53" spans="1:47">
      <c r="D53" s="176" t="s">
        <v>154</v>
      </c>
      <c r="E53" s="177"/>
      <c r="AE53" s="10"/>
    </row>
    <row r="54" spans="1:47">
      <c r="D54" s="172" t="s">
        <v>155</v>
      </c>
      <c r="E54" s="173"/>
      <c r="AE54" s="10"/>
    </row>
    <row r="55" spans="1:47">
      <c r="D55" s="172"/>
      <c r="E55" s="173"/>
      <c r="AE55" s="10"/>
    </row>
    <row r="56" spans="1:47">
      <c r="D56" s="172"/>
      <c r="E56" s="173"/>
      <c r="AE56" s="10"/>
    </row>
    <row r="57" spans="1:47">
      <c r="D57" s="172" t="s">
        <v>156</v>
      </c>
      <c r="E57" s="173"/>
      <c r="AE57" s="10"/>
    </row>
    <row r="58" spans="1:47">
      <c r="D58" s="172"/>
      <c r="E58" s="173"/>
      <c r="AE58" s="10"/>
    </row>
    <row r="59" spans="1:47" ht="15" thickBot="1">
      <c r="D59" s="174"/>
      <c r="E59" s="175"/>
      <c r="AE59" s="10"/>
    </row>
    <row r="60" spans="1:47">
      <c r="AE60" s="10"/>
    </row>
    <row r="61" spans="1:47">
      <c r="AE61" s="10"/>
    </row>
  </sheetData>
  <mergeCells count="56">
    <mergeCell ref="C3:D3"/>
    <mergeCell ref="F3:J3"/>
    <mergeCell ref="N3:AC3"/>
    <mergeCell ref="A4:AU4"/>
    <mergeCell ref="A5:B6"/>
    <mergeCell ref="F5:K5"/>
    <mergeCell ref="AQ5:AR5"/>
    <mergeCell ref="AM6:AN6"/>
    <mergeCell ref="A8:A10"/>
    <mergeCell ref="B8:B10"/>
    <mergeCell ref="AS5:AS6"/>
    <mergeCell ref="AT5:AT6"/>
    <mergeCell ref="AU5:AU6"/>
    <mergeCell ref="L6:N6"/>
    <mergeCell ref="O6:Q6"/>
    <mergeCell ref="R6:T6"/>
    <mergeCell ref="U6:W6"/>
    <mergeCell ref="X6:Z6"/>
    <mergeCell ref="AA6:AC6"/>
    <mergeCell ref="AE6:AF6"/>
    <mergeCell ref="AP5:AP6"/>
    <mergeCell ref="AG6:AH6"/>
    <mergeCell ref="AI6:AJ6"/>
    <mergeCell ref="AK6:AL6"/>
    <mergeCell ref="A11:A13"/>
    <mergeCell ref="B11:B13"/>
    <mergeCell ref="A14:A16"/>
    <mergeCell ref="B14:B16"/>
    <mergeCell ref="A17:A19"/>
    <mergeCell ref="B17:B19"/>
    <mergeCell ref="A20:A22"/>
    <mergeCell ref="B20:B22"/>
    <mergeCell ref="A23:A25"/>
    <mergeCell ref="B23:B25"/>
    <mergeCell ref="A26:A28"/>
    <mergeCell ref="B26:B28"/>
    <mergeCell ref="A29:A31"/>
    <mergeCell ref="B29:B31"/>
    <mergeCell ref="A32:A34"/>
    <mergeCell ref="B32:B34"/>
    <mergeCell ref="A35:A37"/>
    <mergeCell ref="B35:B37"/>
    <mergeCell ref="A47:A49"/>
    <mergeCell ref="B47:B49"/>
    <mergeCell ref="A38:A40"/>
    <mergeCell ref="B38:B40"/>
    <mergeCell ref="A41:A43"/>
    <mergeCell ref="B41:B43"/>
    <mergeCell ref="A44:A46"/>
    <mergeCell ref="B44:B46"/>
    <mergeCell ref="D54:E56"/>
    <mergeCell ref="D57:E59"/>
    <mergeCell ref="C5:E5"/>
    <mergeCell ref="L5:AD5"/>
    <mergeCell ref="AE5:AO5"/>
    <mergeCell ref="D53:E53"/>
  </mergeCells>
  <conditionalFormatting sqref="AU1:AU7 AU20:AU65536">
    <cfRule type="containsText" dxfId="37" priority="6" stopIfTrue="1" operator="containsText" text="high">
      <formula>NOT(ISERROR(SEARCH("high",AU1)))</formula>
    </cfRule>
    <cfRule type="containsText" dxfId="36" priority="7" stopIfTrue="1" operator="containsText" text="moderate">
      <formula>NOT(ISERROR(SEARCH("moderate",AU1)))</formula>
    </cfRule>
    <cfRule type="containsText" dxfId="35" priority="8" stopIfTrue="1" operator="containsText" text="low">
      <formula>NOT(ISERROR(SEARCH("low",AU1)))</formula>
    </cfRule>
  </conditionalFormatting>
  <conditionalFormatting sqref="AU8:AU19">
    <cfRule type="containsText" dxfId="34" priority="5" operator="containsText" text="&quot;low&quot;">
      <formula>NOT(ISERROR(SEARCH("""low""",AU8)))</formula>
    </cfRule>
  </conditionalFormatting>
  <conditionalFormatting sqref="AU8:AU19">
    <cfRule type="containsText" dxfId="33" priority="1" stopIfTrue="1" operator="containsText" text="moderate">
      <formula>NOT(ISERROR(SEARCH("moderate",AU8)))</formula>
    </cfRule>
    <cfRule type="containsText" dxfId="32" priority="2" stopIfTrue="1" operator="containsText" text="low">
      <formula>NOT(ISERROR(SEARCH("low",AU8)))</formula>
    </cfRule>
    <cfRule type="containsText" dxfId="31" priority="3" stopIfTrue="1" operator="containsText" text="high">
      <formula>NOT(ISERROR(SEARCH("high",AU8)))</formula>
    </cfRule>
    <cfRule type="containsText" dxfId="30" priority="4" operator="containsText" text="&quot;low&quot;">
      <formula>NOT(ISERROR(SEARCH("""low""",AU8)))</formula>
    </cfRule>
  </conditionalFormatting>
  <pageMargins left="0.7" right="0.7" top="0.75" bottom="0.75" header="0.3" footer="0.3"/>
  <pageSetup paperSize="9" orientation="portrait" verticalDpi="300"/>
</worksheet>
</file>

<file path=xl/worksheets/sheet6.xml><?xml version="1.0" encoding="utf-8"?>
<worksheet xmlns="http://schemas.openxmlformats.org/spreadsheetml/2006/main" xmlns:r="http://schemas.openxmlformats.org/officeDocument/2006/relationships">
  <dimension ref="A1:AU61"/>
  <sheetViews>
    <sheetView topLeftCell="A22" zoomScale="70" zoomScaleNormal="70" workbookViewId="0">
      <selection activeCell="D53" sqref="D53:E59"/>
    </sheetView>
  </sheetViews>
  <sheetFormatPr defaultColWidth="8.81640625" defaultRowHeight="14.5"/>
  <cols>
    <col min="1" max="1" width="3.453125" customWidth="1"/>
    <col min="2" max="2" width="25.453125" style="22" customWidth="1"/>
    <col min="3" max="3" width="16.36328125" style="8" customWidth="1"/>
    <col min="4" max="4" width="13" customWidth="1"/>
    <col min="5" max="5" width="14.453125" style="129" customWidth="1"/>
    <col min="6" max="6" width="10.453125" customWidth="1"/>
    <col min="7" max="7" width="10.6328125" customWidth="1"/>
    <col min="8" max="8" width="10.1796875" style="10" customWidth="1"/>
    <col min="9" max="9" width="14.36328125" customWidth="1"/>
    <col min="10" max="10" width="12.6328125" customWidth="1"/>
    <col min="11" max="11" width="9.36328125" customWidth="1"/>
    <col min="12" max="12" width="9" customWidth="1"/>
    <col min="13" max="13" width="10.1796875" customWidth="1"/>
    <col min="14" max="14" width="8.453125" customWidth="1"/>
    <col min="15" max="15" width="10.36328125" customWidth="1"/>
    <col min="16" max="16" width="10" customWidth="1"/>
    <col min="17" max="17" width="8.36328125" customWidth="1"/>
    <col min="18" max="18" width="9.6328125" customWidth="1"/>
    <col min="19" max="19" width="9.36328125" customWidth="1"/>
    <col min="20" max="20" width="8.1796875" customWidth="1"/>
    <col min="21" max="22" width="9.1796875" customWidth="1"/>
    <col min="23" max="24" width="8.1796875" customWidth="1"/>
    <col min="25" max="25" width="9.453125" customWidth="1"/>
    <col min="26" max="26" width="8.453125" customWidth="1"/>
    <col min="27" max="27" width="8.6328125" customWidth="1"/>
    <col min="28" max="28" width="8.453125" customWidth="1"/>
    <col min="29" max="29" width="8.36328125" customWidth="1"/>
    <col min="30" max="30" width="11.1796875" style="129" customWidth="1"/>
    <col min="31" max="31" width="8.453125" customWidth="1"/>
    <col min="32" max="32" width="9.1796875" customWidth="1"/>
    <col min="33" max="33" width="8.453125" customWidth="1"/>
    <col min="34" max="34" width="8.36328125" customWidth="1"/>
    <col min="35" max="36" width="8.453125" customWidth="1"/>
    <col min="37" max="37" width="9.453125" customWidth="1"/>
    <col min="38" max="38" width="8.453125" customWidth="1"/>
    <col min="39" max="39" width="12.453125" customWidth="1"/>
    <col min="40" max="40" width="8.1796875" customWidth="1"/>
    <col min="41" max="42" width="11" style="129" customWidth="1"/>
    <col min="43" max="43" width="12.453125" customWidth="1"/>
    <col min="44" max="44" width="12.453125" style="129" customWidth="1"/>
    <col min="45" max="45" width="13" customWidth="1"/>
    <col min="46" max="46" width="12" customWidth="1"/>
    <col min="47" max="47" width="10.81640625" customWidth="1"/>
  </cols>
  <sheetData>
    <row r="1" spans="1:47" hidden="1">
      <c r="B1" s="22" t="s">
        <v>0</v>
      </c>
    </row>
    <row r="2" spans="1:47" s="9" customFormat="1" hidden="1">
      <c r="B2" s="110" t="s">
        <v>1</v>
      </c>
      <c r="C2" s="110" t="s">
        <v>2</v>
      </c>
      <c r="D2" s="110" t="s">
        <v>3</v>
      </c>
      <c r="E2" s="130"/>
      <c r="F2" s="110" t="s">
        <v>5</v>
      </c>
      <c r="G2" s="110"/>
      <c r="H2" s="11"/>
      <c r="I2" s="110" t="s">
        <v>6</v>
      </c>
      <c r="J2" s="110" t="s">
        <v>7</v>
      </c>
      <c r="K2" s="110"/>
      <c r="L2" s="110"/>
      <c r="M2" s="110"/>
      <c r="N2" s="110" t="s">
        <v>8</v>
      </c>
      <c r="O2" s="110"/>
      <c r="P2" s="110"/>
      <c r="Q2" s="110" t="s">
        <v>9</v>
      </c>
      <c r="R2" s="110"/>
      <c r="S2" s="110"/>
      <c r="T2" s="110" t="s">
        <v>10</v>
      </c>
      <c r="U2" s="110"/>
      <c r="V2" s="110"/>
      <c r="W2" s="110" t="s">
        <v>11</v>
      </c>
      <c r="X2" s="110"/>
      <c r="Y2" s="110"/>
      <c r="Z2" s="110" t="s">
        <v>12</v>
      </c>
      <c r="AA2" s="110"/>
      <c r="AB2" s="110"/>
      <c r="AC2" s="110" t="s">
        <v>13</v>
      </c>
      <c r="AD2" s="39"/>
      <c r="AE2" s="39"/>
      <c r="AO2" s="132"/>
      <c r="AP2" s="132"/>
      <c r="AQ2" s="110"/>
      <c r="AR2" s="130"/>
      <c r="AS2" s="110" t="s">
        <v>14</v>
      </c>
    </row>
    <row r="3" spans="1:47" s="9" customFormat="1" hidden="1">
      <c r="B3" s="107"/>
      <c r="C3" s="190" t="s">
        <v>15</v>
      </c>
      <c r="D3" s="190"/>
      <c r="E3" s="123"/>
      <c r="F3" s="190" t="s">
        <v>16</v>
      </c>
      <c r="G3" s="190"/>
      <c r="H3" s="190"/>
      <c r="I3" s="190"/>
      <c r="J3" s="190"/>
      <c r="K3" s="108"/>
      <c r="L3" s="108"/>
      <c r="M3" s="108"/>
      <c r="N3" s="178" t="s">
        <v>17</v>
      </c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179"/>
      <c r="Z3" s="179"/>
      <c r="AA3" s="179"/>
      <c r="AB3" s="179"/>
      <c r="AC3" s="179"/>
      <c r="AD3" s="39"/>
      <c r="AE3" s="39"/>
      <c r="AO3" s="132"/>
      <c r="AP3" s="132"/>
      <c r="AQ3" s="109"/>
      <c r="AR3" s="124"/>
      <c r="AS3" s="111"/>
    </row>
    <row r="4" spans="1:47" s="39" customFormat="1" ht="18.5">
      <c r="A4" s="191" t="s">
        <v>135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</row>
    <row r="5" spans="1:47" s="39" customFormat="1" ht="15" customHeight="1">
      <c r="A5" s="178" t="s">
        <v>18</v>
      </c>
      <c r="B5" s="180"/>
      <c r="C5" s="169" t="s">
        <v>15</v>
      </c>
      <c r="D5" s="170"/>
      <c r="E5" s="171"/>
      <c r="F5" s="169" t="s">
        <v>16</v>
      </c>
      <c r="G5" s="170"/>
      <c r="H5" s="170"/>
      <c r="I5" s="170"/>
      <c r="J5" s="170"/>
      <c r="K5" s="171"/>
      <c r="L5" s="169" t="s">
        <v>50</v>
      </c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  <c r="AA5" s="170"/>
      <c r="AB5" s="170"/>
      <c r="AC5" s="170"/>
      <c r="AD5" s="171"/>
      <c r="AE5" s="169" t="s">
        <v>48</v>
      </c>
      <c r="AF5" s="170"/>
      <c r="AG5" s="170"/>
      <c r="AH5" s="170"/>
      <c r="AI5" s="170"/>
      <c r="AJ5" s="170"/>
      <c r="AK5" s="170"/>
      <c r="AL5" s="170"/>
      <c r="AM5" s="170"/>
      <c r="AN5" s="170"/>
      <c r="AO5" s="171"/>
      <c r="AP5" s="165" t="s">
        <v>157</v>
      </c>
      <c r="AQ5" s="181" t="s">
        <v>17</v>
      </c>
      <c r="AR5" s="182"/>
      <c r="AS5" s="194" t="s">
        <v>111</v>
      </c>
      <c r="AT5" s="195" t="s">
        <v>38</v>
      </c>
      <c r="AU5" s="194" t="s">
        <v>39</v>
      </c>
    </row>
    <row r="6" spans="1:47" s="4" customFormat="1" ht="69.75" customHeight="1">
      <c r="A6" s="192"/>
      <c r="B6" s="193"/>
      <c r="C6" s="5" t="s">
        <v>132</v>
      </c>
      <c r="D6" s="103" t="s">
        <v>20</v>
      </c>
      <c r="E6" s="131" t="s">
        <v>143</v>
      </c>
      <c r="F6" s="103" t="s">
        <v>22</v>
      </c>
      <c r="G6" s="103" t="s">
        <v>49</v>
      </c>
      <c r="H6" s="12" t="s">
        <v>30</v>
      </c>
      <c r="I6" s="103" t="s">
        <v>47</v>
      </c>
      <c r="J6" s="103" t="s">
        <v>129</v>
      </c>
      <c r="K6" s="102" t="s">
        <v>57</v>
      </c>
      <c r="L6" s="183" t="s">
        <v>42</v>
      </c>
      <c r="M6" s="185"/>
      <c r="N6" s="184"/>
      <c r="O6" s="183" t="s">
        <v>27</v>
      </c>
      <c r="P6" s="185"/>
      <c r="Q6" s="184"/>
      <c r="R6" s="183" t="s">
        <v>23</v>
      </c>
      <c r="S6" s="185"/>
      <c r="T6" s="184"/>
      <c r="U6" s="183" t="s">
        <v>24</v>
      </c>
      <c r="V6" s="185"/>
      <c r="W6" s="184"/>
      <c r="X6" s="183" t="s">
        <v>25</v>
      </c>
      <c r="Y6" s="185"/>
      <c r="Z6" s="184"/>
      <c r="AA6" s="183" t="s">
        <v>26</v>
      </c>
      <c r="AB6" s="185"/>
      <c r="AC6" s="184"/>
      <c r="AD6" s="131" t="s">
        <v>159</v>
      </c>
      <c r="AE6" s="183" t="s">
        <v>113</v>
      </c>
      <c r="AF6" s="184"/>
      <c r="AG6" s="183" t="s">
        <v>114</v>
      </c>
      <c r="AH6" s="184"/>
      <c r="AI6" s="183" t="s">
        <v>115</v>
      </c>
      <c r="AJ6" s="184"/>
      <c r="AK6" s="183" t="s">
        <v>117</v>
      </c>
      <c r="AL6" s="184"/>
      <c r="AM6" s="183" t="s">
        <v>116</v>
      </c>
      <c r="AN6" s="184"/>
      <c r="AO6" s="131" t="s">
        <v>161</v>
      </c>
      <c r="AP6" s="166"/>
      <c r="AQ6" s="131" t="s">
        <v>163</v>
      </c>
      <c r="AR6" s="131" t="s">
        <v>165</v>
      </c>
      <c r="AS6" s="194"/>
      <c r="AT6" s="195"/>
      <c r="AU6" s="194"/>
    </row>
    <row r="7" spans="1:47" s="29" customFormat="1" ht="82.5" customHeight="1">
      <c r="A7" s="25"/>
      <c r="B7" s="26"/>
      <c r="C7" s="27" t="s">
        <v>46</v>
      </c>
      <c r="D7" s="28" t="s">
        <v>44</v>
      </c>
      <c r="E7" s="133" t="s">
        <v>153</v>
      </c>
      <c r="F7" s="28" t="s">
        <v>52</v>
      </c>
      <c r="G7" s="28" t="s">
        <v>53</v>
      </c>
      <c r="H7" s="28" t="s">
        <v>40</v>
      </c>
      <c r="I7" s="28" t="s">
        <v>41</v>
      </c>
      <c r="J7" s="28" t="s">
        <v>130</v>
      </c>
      <c r="K7" s="28" t="s">
        <v>57</v>
      </c>
      <c r="L7" s="28" t="s">
        <v>105</v>
      </c>
      <c r="M7" s="28" t="s">
        <v>56</v>
      </c>
      <c r="N7" s="28" t="s">
        <v>51</v>
      </c>
      <c r="O7" s="28" t="s">
        <v>106</v>
      </c>
      <c r="P7" s="28" t="s">
        <v>103</v>
      </c>
      <c r="Q7" s="28" t="s">
        <v>51</v>
      </c>
      <c r="R7" s="28" t="s">
        <v>107</v>
      </c>
      <c r="S7" s="28" t="s">
        <v>104</v>
      </c>
      <c r="T7" s="28" t="s">
        <v>51</v>
      </c>
      <c r="U7" s="28" t="s">
        <v>108</v>
      </c>
      <c r="V7" s="28" t="s">
        <v>104</v>
      </c>
      <c r="W7" s="28" t="s">
        <v>51</v>
      </c>
      <c r="X7" s="28" t="s">
        <v>109</v>
      </c>
      <c r="Y7" s="28" t="s">
        <v>103</v>
      </c>
      <c r="Z7" s="28" t="s">
        <v>51</v>
      </c>
      <c r="AA7" s="28" t="s">
        <v>110</v>
      </c>
      <c r="AB7" s="28" t="s">
        <v>104</v>
      </c>
      <c r="AC7" s="28" t="s">
        <v>51</v>
      </c>
      <c r="AD7" s="133" t="s">
        <v>160</v>
      </c>
      <c r="AE7" s="28" t="s">
        <v>118</v>
      </c>
      <c r="AF7" s="28" t="s">
        <v>60</v>
      </c>
      <c r="AG7" s="28" t="s">
        <v>119</v>
      </c>
      <c r="AH7" s="28" t="s">
        <v>60</v>
      </c>
      <c r="AI7" s="28" t="s">
        <v>120</v>
      </c>
      <c r="AJ7" s="28" t="s">
        <v>60</v>
      </c>
      <c r="AK7" s="28" t="s">
        <v>121</v>
      </c>
      <c r="AL7" s="28" t="s">
        <v>60</v>
      </c>
      <c r="AM7" s="28" t="s">
        <v>122</v>
      </c>
      <c r="AN7" s="28" t="s">
        <v>60</v>
      </c>
      <c r="AO7" s="133" t="s">
        <v>162</v>
      </c>
      <c r="AP7" s="133" t="s">
        <v>158</v>
      </c>
      <c r="AQ7" s="133" t="s">
        <v>164</v>
      </c>
      <c r="AR7" s="133" t="s">
        <v>174</v>
      </c>
      <c r="AS7" s="133" t="s">
        <v>175</v>
      </c>
      <c r="AT7" s="28" t="s">
        <v>43</v>
      </c>
      <c r="AU7" s="28" t="s">
        <v>134</v>
      </c>
    </row>
    <row r="8" spans="1:47" s="6" customFormat="1" ht="18" customHeight="1">
      <c r="A8" s="186">
        <v>1</v>
      </c>
      <c r="B8" s="187" t="s">
        <v>28</v>
      </c>
      <c r="C8" s="105" t="s">
        <v>29</v>
      </c>
      <c r="D8" s="44">
        <v>3</v>
      </c>
      <c r="E8" s="44">
        <v>0.33</v>
      </c>
      <c r="F8" s="3">
        <v>1479</v>
      </c>
      <c r="G8" s="42">
        <v>328.66666666666669</v>
      </c>
      <c r="H8" s="13">
        <v>3</v>
      </c>
      <c r="I8" s="3">
        <v>8</v>
      </c>
      <c r="J8" s="30">
        <f t="shared" ref="J8:J19" si="0">I8/F8</f>
        <v>5.4090601757944556E-3</v>
      </c>
      <c r="K8" s="62">
        <f t="shared" ref="K8:K19" si="1">IF(J8=0,0,(IF(J8&lt;=0.05,1,(IF(J8&lt;=0.1,2,(IF(J8&lt;0.2,3,4)))))))</f>
        <v>1</v>
      </c>
      <c r="L8" s="77">
        <v>3</v>
      </c>
      <c r="M8" s="30">
        <f>L8/$H8</f>
        <v>1</v>
      </c>
      <c r="N8" s="69">
        <f>IF(M8=0,1,(IF(M8&lt;=0.05,1,(IF(M8&lt;=0.1,2,(IF(M8&lt;0.2,3,4)))))))</f>
        <v>4</v>
      </c>
      <c r="O8" s="78">
        <v>1</v>
      </c>
      <c r="P8" s="30">
        <f>O8/$H8</f>
        <v>0.33333333333333331</v>
      </c>
      <c r="Q8" s="69">
        <f>IF(P8=0,1,(IF(P8&lt;=0.05,1,(IF(P8&lt;=0.1,2,(IF(P8&lt;0.2,3,4)))))))</f>
        <v>4</v>
      </c>
      <c r="R8" s="99">
        <v>3</v>
      </c>
      <c r="S8" s="79">
        <f>R8/$I8</f>
        <v>0.375</v>
      </c>
      <c r="T8" s="69">
        <f>IF(S8=0,1,(IF(S8&lt;=0.05,1,(IF(S8&lt;=0.1,2,(IF(S8&lt;0.2,3,4)))))))</f>
        <v>4</v>
      </c>
      <c r="U8" s="99">
        <v>1</v>
      </c>
      <c r="V8" s="79">
        <f>U8/$I8</f>
        <v>0.125</v>
      </c>
      <c r="W8" s="69">
        <f>IF(V8=0,1,(IF(V8&lt;=0.05,1,(IF(V8&lt;=0.1,2,(IF(V8&lt;0.2,3,4)))))))</f>
        <v>3</v>
      </c>
      <c r="X8" s="78">
        <v>1</v>
      </c>
      <c r="Y8" s="30">
        <f>X8/$H8</f>
        <v>0.33333333333333331</v>
      </c>
      <c r="Z8" s="69">
        <f>IF(Y8=0,1,(IF(Y8&lt;=0.05,1,(IF(Y8&lt;=0.1,2,(IF(Y8&lt;0.2,3,4)))))))</f>
        <v>4</v>
      </c>
      <c r="AA8" s="99">
        <v>1</v>
      </c>
      <c r="AB8" s="79">
        <f t="shared" ref="AB8:AB19" si="2">AA8/$I8</f>
        <v>0.125</v>
      </c>
      <c r="AC8" s="69">
        <f>IF(AB8=0,1,(IF(AB8&lt;=0.05,1,(IF(AB8&lt;=0.1,2,(IF(AB8&lt;0.2,3,4)))))))</f>
        <v>3</v>
      </c>
      <c r="AD8" s="134">
        <f>ROUNDUP((AVERAGE(AC8,Z8,W8,T8,Q8,N8)),0)</f>
        <v>4</v>
      </c>
      <c r="AE8" s="79">
        <v>0.125</v>
      </c>
      <c r="AF8" s="135">
        <f>IF(AE8=0,1,(IF(AE8&lt;=0.05,1,(IF(AE8&lt;=0.1,2,(IF(AE8&lt;0.2,3,4)))))))</f>
        <v>3</v>
      </c>
      <c r="AG8" s="90">
        <v>0.15</v>
      </c>
      <c r="AH8" s="135">
        <f>IF(AG8=0,1,(IF(AG8&lt;=0.05,1,(IF(AG8&lt;=0.1,2,(IF(AG8&lt;0.2,3,4)))))))</f>
        <v>3</v>
      </c>
      <c r="AI8" s="90">
        <v>0.14000000000000001</v>
      </c>
      <c r="AJ8" s="135">
        <f>IF(AI8=0,1,(IF(AI8&lt;=0.05,1,(IF(AI8&lt;=0.1,2,(IF(AI8&lt;0.2,3,4)))))))</f>
        <v>3</v>
      </c>
      <c r="AK8" s="90">
        <v>0.22</v>
      </c>
      <c r="AL8" s="135">
        <f>IF(AK8=0,1,(IF(AK8&lt;=0.05,1,(IF(AK8&lt;=0.1,2,(IF(AK8&lt;0.2,3,4)))))))</f>
        <v>4</v>
      </c>
      <c r="AM8" s="89" t="s">
        <v>123</v>
      </c>
      <c r="AN8" s="135">
        <f>(IF(AM8="very high",4,(IF(AM8="high",3,(IF(AM8="moderate",2,(IF(AM8="low",1))))))))</f>
        <v>1</v>
      </c>
      <c r="AO8" s="140">
        <f>ROUNDDOWN((AVERAGE(AF8,AH8,AJ8,AL8,AN8)),0)</f>
        <v>2</v>
      </c>
      <c r="AP8" s="143">
        <f>E8*K8</f>
        <v>0.33</v>
      </c>
      <c r="AQ8" s="81">
        <f>AD8/AO8</f>
        <v>2</v>
      </c>
      <c r="AR8" s="160">
        <f>IF(AQ8&lt;=0.5,0.25,(IF(AQ8&lt;=1,0.5,(IF(AQ8&lt;=2,0.75,(IF(AQ8&lt;=4,1,1)))))))</f>
        <v>0.75</v>
      </c>
      <c r="AS8" s="136">
        <f>ROUNDUP((AP8*AR8),0)</f>
        <v>1</v>
      </c>
      <c r="AT8" s="101">
        <f t="shared" ref="AT8:AT19" si="3">AS8*D8</f>
        <v>3</v>
      </c>
      <c r="AU8" s="115" t="str">
        <f>IF(AT8=0,"none",(IF(AT8&lt;5,"low",(IF(AT8&lt;=12,"moderate","high")))))</f>
        <v>low</v>
      </c>
    </row>
    <row r="9" spans="1:47" s="6" customFormat="1" ht="19.5" customHeight="1">
      <c r="A9" s="186"/>
      <c r="B9" s="188"/>
      <c r="C9" s="105" t="s">
        <v>31</v>
      </c>
      <c r="D9" s="44">
        <v>4</v>
      </c>
      <c r="E9" s="44">
        <v>0.66</v>
      </c>
      <c r="F9" s="3">
        <v>1479</v>
      </c>
      <c r="G9" s="42">
        <v>328.66666666666669</v>
      </c>
      <c r="H9" s="13">
        <v>5</v>
      </c>
      <c r="I9" s="3">
        <v>15</v>
      </c>
      <c r="J9" s="30">
        <f t="shared" si="0"/>
        <v>1.0141987829614604E-2</v>
      </c>
      <c r="K9" s="62">
        <f t="shared" si="1"/>
        <v>1</v>
      </c>
      <c r="L9" s="77">
        <v>4</v>
      </c>
      <c r="M9" s="30">
        <f>L9/$H9</f>
        <v>0.8</v>
      </c>
      <c r="N9" s="69">
        <f t="shared" ref="N9:N19" si="4">IF(M9=0,1,(IF(M9&lt;=0.05,1,(IF(M9&lt;=0.1,2,(IF(M9&lt;0.2,3,4)))))))</f>
        <v>4</v>
      </c>
      <c r="O9" s="78">
        <v>2</v>
      </c>
      <c r="P9" s="30">
        <f t="shared" ref="P9:P19" si="5">O9/$H9</f>
        <v>0.4</v>
      </c>
      <c r="Q9" s="69">
        <f t="shared" ref="Q9:Q19" si="6">IF(P9=0,1,(IF(P9&lt;=0.05,1,(IF(P9&lt;=0.1,2,(IF(P9&lt;0.2,3,4)))))))</f>
        <v>4</v>
      </c>
      <c r="R9" s="99">
        <v>5</v>
      </c>
      <c r="S9" s="79">
        <f t="shared" ref="S9:S19" si="7">R9/$I9</f>
        <v>0.33333333333333331</v>
      </c>
      <c r="T9" s="69">
        <f t="shared" ref="T9:T19" si="8">IF(S9=0,1,(IF(S9&lt;=0.05,1,(IF(S9&lt;=0.1,2,(IF(S9&lt;0.2,3,4)))))))</f>
        <v>4</v>
      </c>
      <c r="U9" s="99">
        <v>3</v>
      </c>
      <c r="V9" s="79">
        <f t="shared" ref="V9:V19" si="9">U9/$I9</f>
        <v>0.2</v>
      </c>
      <c r="W9" s="69">
        <f t="shared" ref="W9:W19" si="10">IF(V9=0,1,(IF(V9&lt;=0.05,1,(IF(V9&lt;=0.1,2,(IF(V9&lt;0.2,3,4)))))))</f>
        <v>4</v>
      </c>
      <c r="X9" s="78">
        <v>2</v>
      </c>
      <c r="Y9" s="30">
        <f t="shared" ref="Y9:Y19" si="11">X9/$H9</f>
        <v>0.4</v>
      </c>
      <c r="Z9" s="69">
        <f t="shared" ref="Z9:Z19" si="12">IF(Y9=0,1,(IF(Y9&lt;=0.05,1,(IF(Y9&lt;=0.1,2,(IF(Y9&lt;0.2,3,4)))))))</f>
        <v>4</v>
      </c>
      <c r="AA9" s="99">
        <v>3</v>
      </c>
      <c r="AB9" s="79">
        <f t="shared" si="2"/>
        <v>0.2</v>
      </c>
      <c r="AC9" s="69">
        <f t="shared" ref="AC9:AC19" si="13">IF(AB9=0,1,(IF(AB9&lt;=0.05,1,(IF(AB9&lt;=0.1,2,(IF(AB9&lt;0.2,3,4)))))))</f>
        <v>4</v>
      </c>
      <c r="AD9" s="134">
        <f t="shared" ref="AD9:AD19" si="14">ROUNDUP((AVERAGE(AC9,Z9,W9,T9,Q9,N9)),0)</f>
        <v>4</v>
      </c>
      <c r="AE9" s="79">
        <v>0.2</v>
      </c>
      <c r="AF9" s="135">
        <f t="shared" ref="AF9:AF19" si="15">IF(AE9=0,1,(IF(AE9&lt;=0.05,1,(IF(AE9&lt;=0.1,2,(IF(AE9&lt;0.2,3,4)))))))</f>
        <v>4</v>
      </c>
      <c r="AG9" s="90">
        <v>0.12</v>
      </c>
      <c r="AH9" s="135">
        <f t="shared" ref="AH9:AH19" si="16">IF(AG9=0,1,(IF(AG9&lt;=0.05,1,(IF(AG9&lt;=0.1,2,(IF(AG9&lt;0.2,3,4)))))))</f>
        <v>3</v>
      </c>
      <c r="AI9" s="90">
        <v>0.13</v>
      </c>
      <c r="AJ9" s="135">
        <f t="shared" ref="AJ9:AJ19" si="17">IF(AI9=0,1,(IF(AI9&lt;=0.05,1,(IF(AI9&lt;=0.1,2,(IF(AI9&lt;0.2,3,4)))))))</f>
        <v>3</v>
      </c>
      <c r="AK9" s="90">
        <v>0.15</v>
      </c>
      <c r="AL9" s="135">
        <f t="shared" ref="AL9:AL19" si="18">IF(AK9=0,1,(IF(AK9&lt;=0.05,1,(IF(AK9&lt;=0.1,2,(IF(AK9&lt;0.2,3,4)))))))</f>
        <v>3</v>
      </c>
      <c r="AM9" s="89" t="s">
        <v>126</v>
      </c>
      <c r="AN9" s="135">
        <f t="shared" ref="AN9:AN19" si="19">(IF(AM9="very high",4,(IF(AM9="high",3,(IF(AM9="moderate",2,(IF(AM9="low",1))))))))</f>
        <v>2</v>
      </c>
      <c r="AO9" s="140">
        <f t="shared" ref="AO9:AO19" si="20">ROUNDDOWN((AVERAGE(AF9,AH9,AJ9,AL9,AN9)),0)</f>
        <v>3</v>
      </c>
      <c r="AP9" s="143">
        <f t="shared" ref="AP9:AP19" si="21">E9*K9</f>
        <v>0.66</v>
      </c>
      <c r="AQ9" s="81">
        <f t="shared" ref="AQ9:AQ19" si="22">AD9/AO9</f>
        <v>1.3333333333333333</v>
      </c>
      <c r="AR9" s="160">
        <f t="shared" ref="AR9:AR19" si="23">IF(AQ9&lt;=0.5,0.25,(IF(AQ9&lt;=1,0.5,(IF(AQ9&lt;=2,0.75,(IF(AQ9&lt;=4,1,1)))))))</f>
        <v>0.75</v>
      </c>
      <c r="AS9" s="136">
        <f t="shared" ref="AS9:AS19" si="24">ROUNDUP((AP9*AR9),0)</f>
        <v>1</v>
      </c>
      <c r="AT9" s="101">
        <f t="shared" si="3"/>
        <v>4</v>
      </c>
      <c r="AU9" s="115" t="str">
        <f t="shared" ref="AU9:AU19" si="25">IF(AT9=0,"none",(IF(AT9&lt;5,"low",(IF(AT9&lt;=12,"moderate","high")))))</f>
        <v>low</v>
      </c>
    </row>
    <row r="10" spans="1:47" s="6" customFormat="1" ht="17.25" customHeight="1">
      <c r="A10" s="186"/>
      <c r="B10" s="189"/>
      <c r="C10" s="105" t="s">
        <v>32</v>
      </c>
      <c r="D10" s="44">
        <v>5</v>
      </c>
      <c r="E10" s="44">
        <v>1</v>
      </c>
      <c r="F10" s="3">
        <v>1479</v>
      </c>
      <c r="G10" s="42">
        <v>328.66666666666669</v>
      </c>
      <c r="H10" s="13">
        <v>20</v>
      </c>
      <c r="I10" s="3">
        <v>117</v>
      </c>
      <c r="J10" s="30">
        <f t="shared" si="0"/>
        <v>7.9107505070993914E-2</v>
      </c>
      <c r="K10" s="62">
        <f>IF(J10=0,0,(IF(J10&lt;=0.05,1,(IF(J10&lt;=0.1,2,(IF(J10&lt;0.2,3,4)))))))</f>
        <v>2</v>
      </c>
      <c r="L10" s="77">
        <v>3</v>
      </c>
      <c r="M10" s="30">
        <f t="shared" ref="M10:M19" si="26">L10/$H10</f>
        <v>0.15</v>
      </c>
      <c r="N10" s="69">
        <f t="shared" si="4"/>
        <v>3</v>
      </c>
      <c r="O10" s="78">
        <v>4</v>
      </c>
      <c r="P10" s="30">
        <f t="shared" si="5"/>
        <v>0.2</v>
      </c>
      <c r="Q10" s="69">
        <f t="shared" si="6"/>
        <v>4</v>
      </c>
      <c r="R10" s="99">
        <v>20</v>
      </c>
      <c r="S10" s="79">
        <f t="shared" si="7"/>
        <v>0.17094017094017094</v>
      </c>
      <c r="T10" s="69">
        <f t="shared" si="8"/>
        <v>3</v>
      </c>
      <c r="U10" s="99">
        <v>10</v>
      </c>
      <c r="V10" s="79">
        <f t="shared" si="9"/>
        <v>8.5470085470085472E-2</v>
      </c>
      <c r="W10" s="69">
        <f t="shared" si="10"/>
        <v>2</v>
      </c>
      <c r="X10" s="78">
        <v>3</v>
      </c>
      <c r="Y10" s="30">
        <f t="shared" si="11"/>
        <v>0.15</v>
      </c>
      <c r="Z10" s="69">
        <f t="shared" si="12"/>
        <v>3</v>
      </c>
      <c r="AA10" s="99">
        <v>2</v>
      </c>
      <c r="AB10" s="79">
        <f t="shared" si="2"/>
        <v>1.7094017094017096E-2</v>
      </c>
      <c r="AC10" s="69">
        <f t="shared" si="13"/>
        <v>1</v>
      </c>
      <c r="AD10" s="134">
        <f t="shared" si="14"/>
        <v>3</v>
      </c>
      <c r="AE10" s="79">
        <v>1.7094017094017096E-2</v>
      </c>
      <c r="AF10" s="135">
        <f t="shared" si="15"/>
        <v>1</v>
      </c>
      <c r="AG10" s="90">
        <v>0.11</v>
      </c>
      <c r="AH10" s="135">
        <f t="shared" si="16"/>
        <v>3</v>
      </c>
      <c r="AI10" s="90">
        <v>0.125</v>
      </c>
      <c r="AJ10" s="135">
        <f t="shared" si="17"/>
        <v>3</v>
      </c>
      <c r="AK10" s="90">
        <v>0.23</v>
      </c>
      <c r="AL10" s="135">
        <f t="shared" si="18"/>
        <v>4</v>
      </c>
      <c r="AM10" s="89" t="s">
        <v>127</v>
      </c>
      <c r="AN10" s="135">
        <f t="shared" si="19"/>
        <v>3</v>
      </c>
      <c r="AO10" s="140">
        <f t="shared" si="20"/>
        <v>2</v>
      </c>
      <c r="AP10" s="143">
        <f t="shared" si="21"/>
        <v>2</v>
      </c>
      <c r="AQ10" s="81">
        <f t="shared" si="22"/>
        <v>1.5</v>
      </c>
      <c r="AR10" s="160">
        <f t="shared" si="23"/>
        <v>0.75</v>
      </c>
      <c r="AS10" s="136">
        <f t="shared" si="24"/>
        <v>2</v>
      </c>
      <c r="AT10" s="101">
        <f t="shared" si="3"/>
        <v>10</v>
      </c>
      <c r="AU10" s="115" t="str">
        <f t="shared" si="25"/>
        <v>moderate</v>
      </c>
    </row>
    <row r="11" spans="1:47" s="6" customFormat="1" ht="18" customHeight="1">
      <c r="A11" s="186">
        <v>2</v>
      </c>
      <c r="B11" s="187" t="s">
        <v>33</v>
      </c>
      <c r="C11" s="105" t="s">
        <v>34</v>
      </c>
      <c r="D11" s="44">
        <v>3</v>
      </c>
      <c r="E11" s="44">
        <v>0.33</v>
      </c>
      <c r="F11" s="3">
        <v>1982</v>
      </c>
      <c r="G11" s="42">
        <v>440.44444444444446</v>
      </c>
      <c r="H11" s="13">
        <v>10</v>
      </c>
      <c r="I11" s="3">
        <v>27</v>
      </c>
      <c r="J11" s="30">
        <f t="shared" si="0"/>
        <v>1.3622603430877902E-2</v>
      </c>
      <c r="K11" s="62">
        <f t="shared" si="1"/>
        <v>1</v>
      </c>
      <c r="L11" s="77">
        <v>2</v>
      </c>
      <c r="M11" s="30">
        <f t="shared" si="26"/>
        <v>0.2</v>
      </c>
      <c r="N11" s="69">
        <f t="shared" si="4"/>
        <v>4</v>
      </c>
      <c r="O11" s="78">
        <v>4</v>
      </c>
      <c r="P11" s="30">
        <f t="shared" si="5"/>
        <v>0.4</v>
      </c>
      <c r="Q11" s="69">
        <f t="shared" si="6"/>
        <v>4</v>
      </c>
      <c r="R11" s="99">
        <v>13</v>
      </c>
      <c r="S11" s="79">
        <f t="shared" si="7"/>
        <v>0.48148148148148145</v>
      </c>
      <c r="T11" s="69">
        <f t="shared" si="8"/>
        <v>4</v>
      </c>
      <c r="U11" s="99">
        <v>5</v>
      </c>
      <c r="V11" s="79">
        <f t="shared" si="9"/>
        <v>0.18518518518518517</v>
      </c>
      <c r="W11" s="69">
        <f t="shared" si="10"/>
        <v>3</v>
      </c>
      <c r="X11" s="78">
        <v>3</v>
      </c>
      <c r="Y11" s="30">
        <f t="shared" si="11"/>
        <v>0.3</v>
      </c>
      <c r="Z11" s="69">
        <f t="shared" si="12"/>
        <v>4</v>
      </c>
      <c r="AA11" s="99">
        <v>3</v>
      </c>
      <c r="AB11" s="79">
        <f t="shared" si="2"/>
        <v>0.1111111111111111</v>
      </c>
      <c r="AC11" s="69">
        <f t="shared" si="13"/>
        <v>3</v>
      </c>
      <c r="AD11" s="134">
        <f t="shared" si="14"/>
        <v>4</v>
      </c>
      <c r="AE11" s="79">
        <v>0.1111111111111111</v>
      </c>
      <c r="AF11" s="135">
        <f t="shared" si="15"/>
        <v>3</v>
      </c>
      <c r="AG11" s="90">
        <v>0.1</v>
      </c>
      <c r="AH11" s="135">
        <f t="shared" si="16"/>
        <v>2</v>
      </c>
      <c r="AI11" s="90">
        <v>0.15</v>
      </c>
      <c r="AJ11" s="135">
        <f t="shared" si="17"/>
        <v>3</v>
      </c>
      <c r="AK11" s="90">
        <v>0.18</v>
      </c>
      <c r="AL11" s="135">
        <f t="shared" si="18"/>
        <v>3</v>
      </c>
      <c r="AM11" s="89" t="s">
        <v>128</v>
      </c>
      <c r="AN11" s="135">
        <f t="shared" si="19"/>
        <v>4</v>
      </c>
      <c r="AO11" s="140">
        <f t="shared" si="20"/>
        <v>3</v>
      </c>
      <c r="AP11" s="143">
        <f t="shared" si="21"/>
        <v>0.33</v>
      </c>
      <c r="AQ11" s="81">
        <f t="shared" si="22"/>
        <v>1.3333333333333333</v>
      </c>
      <c r="AR11" s="160">
        <f t="shared" si="23"/>
        <v>0.75</v>
      </c>
      <c r="AS11" s="136">
        <f t="shared" si="24"/>
        <v>1</v>
      </c>
      <c r="AT11" s="101">
        <f t="shared" si="3"/>
        <v>3</v>
      </c>
      <c r="AU11" s="115" t="str">
        <f t="shared" si="25"/>
        <v>low</v>
      </c>
    </row>
    <row r="12" spans="1:47">
      <c r="A12" s="186"/>
      <c r="B12" s="188"/>
      <c r="C12" s="105" t="s">
        <v>31</v>
      </c>
      <c r="D12" s="44">
        <v>4</v>
      </c>
      <c r="E12" s="44">
        <v>0.66</v>
      </c>
      <c r="F12" s="3">
        <v>1982</v>
      </c>
      <c r="G12" s="42">
        <v>440.44444444444446</v>
      </c>
      <c r="H12" s="15">
        <v>20</v>
      </c>
      <c r="I12" s="14">
        <v>79</v>
      </c>
      <c r="J12" s="30">
        <f t="shared" si="0"/>
        <v>3.9858728557013119E-2</v>
      </c>
      <c r="K12" s="62">
        <f t="shared" si="1"/>
        <v>1</v>
      </c>
      <c r="L12" s="77">
        <v>6</v>
      </c>
      <c r="M12" s="30">
        <f t="shared" si="26"/>
        <v>0.3</v>
      </c>
      <c r="N12" s="69">
        <f t="shared" si="4"/>
        <v>4</v>
      </c>
      <c r="O12" s="78">
        <v>10</v>
      </c>
      <c r="P12" s="30">
        <f t="shared" si="5"/>
        <v>0.5</v>
      </c>
      <c r="Q12" s="69">
        <f t="shared" si="6"/>
        <v>4</v>
      </c>
      <c r="R12" s="99">
        <v>10</v>
      </c>
      <c r="S12" s="79">
        <f t="shared" si="7"/>
        <v>0.12658227848101267</v>
      </c>
      <c r="T12" s="69">
        <f t="shared" si="8"/>
        <v>3</v>
      </c>
      <c r="U12" s="99">
        <v>4</v>
      </c>
      <c r="V12" s="79">
        <f t="shared" si="9"/>
        <v>5.0632911392405063E-2</v>
      </c>
      <c r="W12" s="69">
        <f t="shared" si="10"/>
        <v>2</v>
      </c>
      <c r="X12" s="78">
        <v>8</v>
      </c>
      <c r="Y12" s="30">
        <f t="shared" si="11"/>
        <v>0.4</v>
      </c>
      <c r="Z12" s="69">
        <f t="shared" si="12"/>
        <v>4</v>
      </c>
      <c r="AA12" s="99">
        <v>1</v>
      </c>
      <c r="AB12" s="79">
        <f t="shared" si="2"/>
        <v>1.2658227848101266E-2</v>
      </c>
      <c r="AC12" s="69">
        <f t="shared" si="13"/>
        <v>1</v>
      </c>
      <c r="AD12" s="134">
        <f t="shared" si="14"/>
        <v>3</v>
      </c>
      <c r="AE12" s="79">
        <v>1.2658227848101266E-2</v>
      </c>
      <c r="AF12" s="135">
        <f t="shared" si="15"/>
        <v>1</v>
      </c>
      <c r="AG12" s="90">
        <v>7.0000000000000007E-2</v>
      </c>
      <c r="AH12" s="135">
        <f t="shared" si="16"/>
        <v>2</v>
      </c>
      <c r="AI12" s="90">
        <v>0.11</v>
      </c>
      <c r="AJ12" s="135">
        <f t="shared" si="17"/>
        <v>3</v>
      </c>
      <c r="AK12" s="90">
        <v>0.19</v>
      </c>
      <c r="AL12" s="135">
        <f t="shared" si="18"/>
        <v>3</v>
      </c>
      <c r="AM12" s="89" t="s">
        <v>127</v>
      </c>
      <c r="AN12" s="135">
        <f t="shared" si="19"/>
        <v>3</v>
      </c>
      <c r="AO12" s="140">
        <f t="shared" si="20"/>
        <v>2</v>
      </c>
      <c r="AP12" s="143">
        <f t="shared" si="21"/>
        <v>0.66</v>
      </c>
      <c r="AQ12" s="81">
        <f t="shared" si="22"/>
        <v>1.5</v>
      </c>
      <c r="AR12" s="160">
        <f t="shared" si="23"/>
        <v>0.75</v>
      </c>
      <c r="AS12" s="136">
        <f t="shared" si="24"/>
        <v>1</v>
      </c>
      <c r="AT12" s="101">
        <f t="shared" si="3"/>
        <v>4</v>
      </c>
      <c r="AU12" s="115" t="str">
        <f t="shared" si="25"/>
        <v>low</v>
      </c>
    </row>
    <row r="13" spans="1:47">
      <c r="A13" s="186"/>
      <c r="B13" s="189"/>
      <c r="C13" s="105" t="s">
        <v>32</v>
      </c>
      <c r="D13" s="44">
        <v>5</v>
      </c>
      <c r="E13" s="44">
        <v>1</v>
      </c>
      <c r="F13" s="3">
        <v>1982</v>
      </c>
      <c r="G13" s="42">
        <v>440.44444444444446</v>
      </c>
      <c r="H13" s="15">
        <v>30</v>
      </c>
      <c r="I13" s="14">
        <v>95</v>
      </c>
      <c r="J13" s="30">
        <f t="shared" si="0"/>
        <v>4.7931382441977803E-2</v>
      </c>
      <c r="K13" s="62">
        <f t="shared" si="1"/>
        <v>1</v>
      </c>
      <c r="L13" s="77">
        <v>8</v>
      </c>
      <c r="M13" s="30">
        <f t="shared" si="26"/>
        <v>0.26666666666666666</v>
      </c>
      <c r="N13" s="69">
        <f t="shared" si="4"/>
        <v>4</v>
      </c>
      <c r="O13" s="78">
        <v>11</v>
      </c>
      <c r="P13" s="30">
        <f t="shared" si="5"/>
        <v>0.36666666666666664</v>
      </c>
      <c r="Q13" s="69">
        <f t="shared" si="6"/>
        <v>4</v>
      </c>
      <c r="R13" s="99">
        <v>50</v>
      </c>
      <c r="S13" s="79">
        <f t="shared" si="7"/>
        <v>0.52631578947368418</v>
      </c>
      <c r="T13" s="69">
        <f t="shared" si="8"/>
        <v>4</v>
      </c>
      <c r="U13" s="99">
        <v>10</v>
      </c>
      <c r="V13" s="79">
        <f t="shared" si="9"/>
        <v>0.10526315789473684</v>
      </c>
      <c r="W13" s="69">
        <f t="shared" si="10"/>
        <v>3</v>
      </c>
      <c r="X13" s="78">
        <v>7</v>
      </c>
      <c r="Y13" s="30">
        <f t="shared" si="11"/>
        <v>0.23333333333333334</v>
      </c>
      <c r="Z13" s="69">
        <f t="shared" si="12"/>
        <v>4</v>
      </c>
      <c r="AA13" s="99">
        <v>8</v>
      </c>
      <c r="AB13" s="79">
        <f t="shared" si="2"/>
        <v>8.4210526315789472E-2</v>
      </c>
      <c r="AC13" s="69">
        <f t="shared" si="13"/>
        <v>2</v>
      </c>
      <c r="AD13" s="134">
        <f t="shared" si="14"/>
        <v>4</v>
      </c>
      <c r="AE13" s="79">
        <v>8.4210526315789472E-2</v>
      </c>
      <c r="AF13" s="135">
        <f t="shared" si="15"/>
        <v>2</v>
      </c>
      <c r="AG13" s="90">
        <v>0.89</v>
      </c>
      <c r="AH13" s="135">
        <f t="shared" si="16"/>
        <v>4</v>
      </c>
      <c r="AI13" s="90">
        <v>0.1</v>
      </c>
      <c r="AJ13" s="135">
        <f t="shared" si="17"/>
        <v>2</v>
      </c>
      <c r="AK13" s="90">
        <v>0.21</v>
      </c>
      <c r="AL13" s="135">
        <f t="shared" si="18"/>
        <v>4</v>
      </c>
      <c r="AM13" s="89" t="s">
        <v>128</v>
      </c>
      <c r="AN13" s="135">
        <f t="shared" si="19"/>
        <v>4</v>
      </c>
      <c r="AO13" s="140">
        <f t="shared" si="20"/>
        <v>3</v>
      </c>
      <c r="AP13" s="143">
        <f t="shared" si="21"/>
        <v>1</v>
      </c>
      <c r="AQ13" s="81">
        <f t="shared" si="22"/>
        <v>1.3333333333333333</v>
      </c>
      <c r="AR13" s="160">
        <f t="shared" si="23"/>
        <v>0.75</v>
      </c>
      <c r="AS13" s="136">
        <f t="shared" si="24"/>
        <v>1</v>
      </c>
      <c r="AT13" s="101">
        <f t="shared" si="3"/>
        <v>5</v>
      </c>
      <c r="AU13" s="115" t="str">
        <f t="shared" si="25"/>
        <v>moderate</v>
      </c>
    </row>
    <row r="14" spans="1:47">
      <c r="A14" s="186">
        <v>3</v>
      </c>
      <c r="B14" s="187" t="s">
        <v>35</v>
      </c>
      <c r="C14" s="105" t="s">
        <v>34</v>
      </c>
      <c r="D14" s="44">
        <v>3</v>
      </c>
      <c r="E14" s="44">
        <v>0.33</v>
      </c>
      <c r="F14" s="14">
        <v>1629</v>
      </c>
      <c r="G14" s="42">
        <v>362</v>
      </c>
      <c r="H14" s="15">
        <v>19</v>
      </c>
      <c r="I14" s="14">
        <v>93</v>
      </c>
      <c r="J14" s="30">
        <f t="shared" si="0"/>
        <v>5.70902394106814E-2</v>
      </c>
      <c r="K14" s="62">
        <f t="shared" si="1"/>
        <v>2</v>
      </c>
      <c r="L14" s="77">
        <v>4</v>
      </c>
      <c r="M14" s="30">
        <f t="shared" si="26"/>
        <v>0.21052631578947367</v>
      </c>
      <c r="N14" s="69">
        <f t="shared" si="4"/>
        <v>4</v>
      </c>
      <c r="O14" s="78">
        <v>4</v>
      </c>
      <c r="P14" s="30">
        <f t="shared" si="5"/>
        <v>0.21052631578947367</v>
      </c>
      <c r="Q14" s="69">
        <f t="shared" si="6"/>
        <v>4</v>
      </c>
      <c r="R14" s="99">
        <v>45</v>
      </c>
      <c r="S14" s="79">
        <f t="shared" si="7"/>
        <v>0.4838709677419355</v>
      </c>
      <c r="T14" s="69">
        <f t="shared" si="8"/>
        <v>4</v>
      </c>
      <c r="U14" s="99">
        <v>15</v>
      </c>
      <c r="V14" s="79">
        <f t="shared" si="9"/>
        <v>0.16129032258064516</v>
      </c>
      <c r="W14" s="69">
        <f t="shared" si="10"/>
        <v>3</v>
      </c>
      <c r="X14" s="78">
        <v>2</v>
      </c>
      <c r="Y14" s="30">
        <f t="shared" si="11"/>
        <v>0.10526315789473684</v>
      </c>
      <c r="Z14" s="69">
        <f t="shared" si="12"/>
        <v>3</v>
      </c>
      <c r="AA14" s="99">
        <v>4</v>
      </c>
      <c r="AB14" s="79">
        <f t="shared" si="2"/>
        <v>4.3010752688172046E-2</v>
      </c>
      <c r="AC14" s="69">
        <f t="shared" si="13"/>
        <v>1</v>
      </c>
      <c r="AD14" s="134">
        <f t="shared" si="14"/>
        <v>4</v>
      </c>
      <c r="AE14" s="79">
        <v>4.3010752688172046E-2</v>
      </c>
      <c r="AF14" s="135">
        <f t="shared" si="15"/>
        <v>1</v>
      </c>
      <c r="AG14" s="90">
        <v>0.05</v>
      </c>
      <c r="AH14" s="135">
        <f t="shared" si="16"/>
        <v>1</v>
      </c>
      <c r="AI14" s="90">
        <v>0.25</v>
      </c>
      <c r="AJ14" s="135">
        <f t="shared" si="17"/>
        <v>4</v>
      </c>
      <c r="AK14" s="90">
        <v>0.22</v>
      </c>
      <c r="AL14" s="135">
        <f t="shared" si="18"/>
        <v>4</v>
      </c>
      <c r="AM14" s="89" t="s">
        <v>126</v>
      </c>
      <c r="AN14" s="135">
        <f t="shared" si="19"/>
        <v>2</v>
      </c>
      <c r="AO14" s="140">
        <f t="shared" si="20"/>
        <v>2</v>
      </c>
      <c r="AP14" s="143">
        <f t="shared" si="21"/>
        <v>0.66</v>
      </c>
      <c r="AQ14" s="81">
        <f t="shared" si="22"/>
        <v>2</v>
      </c>
      <c r="AR14" s="160">
        <f t="shared" si="23"/>
        <v>0.75</v>
      </c>
      <c r="AS14" s="136">
        <f t="shared" si="24"/>
        <v>1</v>
      </c>
      <c r="AT14" s="101">
        <f t="shared" si="3"/>
        <v>3</v>
      </c>
      <c r="AU14" s="115" t="str">
        <f t="shared" si="25"/>
        <v>low</v>
      </c>
    </row>
    <row r="15" spans="1:47">
      <c r="A15" s="186"/>
      <c r="B15" s="188"/>
      <c r="C15" s="105" t="s">
        <v>31</v>
      </c>
      <c r="D15" s="44">
        <v>4</v>
      </c>
      <c r="E15" s="44">
        <v>0.66</v>
      </c>
      <c r="F15" s="14">
        <v>1629</v>
      </c>
      <c r="G15" s="42">
        <v>362</v>
      </c>
      <c r="H15" s="15">
        <v>30</v>
      </c>
      <c r="I15" s="14">
        <v>62</v>
      </c>
      <c r="J15" s="30">
        <f t="shared" si="0"/>
        <v>3.8060159607120933E-2</v>
      </c>
      <c r="K15" s="62">
        <f t="shared" si="1"/>
        <v>1</v>
      </c>
      <c r="L15" s="77">
        <v>1</v>
      </c>
      <c r="M15" s="30">
        <f t="shared" si="26"/>
        <v>3.3333333333333333E-2</v>
      </c>
      <c r="N15" s="69">
        <f t="shared" si="4"/>
        <v>1</v>
      </c>
      <c r="O15" s="78">
        <v>2</v>
      </c>
      <c r="P15" s="30">
        <f t="shared" si="5"/>
        <v>6.6666666666666666E-2</v>
      </c>
      <c r="Q15" s="69">
        <f t="shared" si="6"/>
        <v>2</v>
      </c>
      <c r="R15" s="99">
        <v>23</v>
      </c>
      <c r="S15" s="79">
        <f t="shared" si="7"/>
        <v>0.37096774193548387</v>
      </c>
      <c r="T15" s="69">
        <f t="shared" si="8"/>
        <v>4</v>
      </c>
      <c r="U15" s="99">
        <v>1</v>
      </c>
      <c r="V15" s="79">
        <f t="shared" si="9"/>
        <v>1.6129032258064516E-2</v>
      </c>
      <c r="W15" s="69">
        <f t="shared" si="10"/>
        <v>1</v>
      </c>
      <c r="X15" s="78">
        <v>1</v>
      </c>
      <c r="Y15" s="30">
        <f t="shared" si="11"/>
        <v>3.3333333333333333E-2</v>
      </c>
      <c r="Z15" s="69">
        <f t="shared" si="12"/>
        <v>1</v>
      </c>
      <c r="AA15" s="99">
        <v>1</v>
      </c>
      <c r="AB15" s="79">
        <f t="shared" si="2"/>
        <v>1.6129032258064516E-2</v>
      </c>
      <c r="AC15" s="69">
        <f t="shared" si="13"/>
        <v>1</v>
      </c>
      <c r="AD15" s="134">
        <f t="shared" si="14"/>
        <v>2</v>
      </c>
      <c r="AE15" s="79">
        <v>1.6129032258064516E-2</v>
      </c>
      <c r="AF15" s="135">
        <f t="shared" si="15"/>
        <v>1</v>
      </c>
      <c r="AG15" s="90">
        <v>0.62</v>
      </c>
      <c r="AH15" s="135">
        <f t="shared" si="16"/>
        <v>4</v>
      </c>
      <c r="AI15" s="90">
        <v>0.3</v>
      </c>
      <c r="AJ15" s="135">
        <f t="shared" si="17"/>
        <v>4</v>
      </c>
      <c r="AK15" s="90">
        <v>0.23</v>
      </c>
      <c r="AL15" s="135">
        <f t="shared" si="18"/>
        <v>4</v>
      </c>
      <c r="AM15" s="89" t="s">
        <v>123</v>
      </c>
      <c r="AN15" s="135">
        <f t="shared" si="19"/>
        <v>1</v>
      </c>
      <c r="AO15" s="140">
        <f t="shared" si="20"/>
        <v>2</v>
      </c>
      <c r="AP15" s="143">
        <f t="shared" si="21"/>
        <v>0.66</v>
      </c>
      <c r="AQ15" s="81">
        <f t="shared" si="22"/>
        <v>1</v>
      </c>
      <c r="AR15" s="160">
        <f t="shared" si="23"/>
        <v>0.5</v>
      </c>
      <c r="AS15" s="136">
        <f t="shared" si="24"/>
        <v>1</v>
      </c>
      <c r="AT15" s="101">
        <f t="shared" si="3"/>
        <v>4</v>
      </c>
      <c r="AU15" s="115" t="str">
        <f t="shared" si="25"/>
        <v>low</v>
      </c>
    </row>
    <row r="16" spans="1:47">
      <c r="A16" s="186"/>
      <c r="B16" s="189"/>
      <c r="C16" s="105" t="s">
        <v>32</v>
      </c>
      <c r="D16" s="44">
        <v>5</v>
      </c>
      <c r="E16" s="44">
        <v>1</v>
      </c>
      <c r="F16" s="14">
        <v>1629</v>
      </c>
      <c r="G16" s="42">
        <v>362</v>
      </c>
      <c r="H16" s="15">
        <v>40</v>
      </c>
      <c r="I16" s="14">
        <v>207</v>
      </c>
      <c r="J16" s="30">
        <f t="shared" si="0"/>
        <v>0.1270718232044199</v>
      </c>
      <c r="K16" s="62">
        <f t="shared" si="1"/>
        <v>3</v>
      </c>
      <c r="L16" s="77">
        <v>34</v>
      </c>
      <c r="M16" s="30">
        <f t="shared" si="26"/>
        <v>0.85</v>
      </c>
      <c r="N16" s="69">
        <f t="shared" si="4"/>
        <v>4</v>
      </c>
      <c r="O16" s="78">
        <v>11</v>
      </c>
      <c r="P16" s="30">
        <f t="shared" si="5"/>
        <v>0.27500000000000002</v>
      </c>
      <c r="Q16" s="69">
        <f t="shared" si="6"/>
        <v>4</v>
      </c>
      <c r="R16" s="99">
        <v>105</v>
      </c>
      <c r="S16" s="79">
        <f t="shared" si="7"/>
        <v>0.50724637681159424</v>
      </c>
      <c r="T16" s="69">
        <f t="shared" si="8"/>
        <v>4</v>
      </c>
      <c r="U16" s="99">
        <v>20</v>
      </c>
      <c r="V16" s="79">
        <f t="shared" si="9"/>
        <v>9.6618357487922704E-2</v>
      </c>
      <c r="W16" s="69">
        <f t="shared" si="10"/>
        <v>2</v>
      </c>
      <c r="X16" s="78">
        <v>15</v>
      </c>
      <c r="Y16" s="30">
        <f t="shared" si="11"/>
        <v>0.375</v>
      </c>
      <c r="Z16" s="69">
        <f t="shared" si="12"/>
        <v>4</v>
      </c>
      <c r="AA16" s="99">
        <v>10</v>
      </c>
      <c r="AB16" s="79">
        <f t="shared" si="2"/>
        <v>4.8309178743961352E-2</v>
      </c>
      <c r="AC16" s="69">
        <f t="shared" si="13"/>
        <v>1</v>
      </c>
      <c r="AD16" s="134">
        <f t="shared" si="14"/>
        <v>4</v>
      </c>
      <c r="AE16" s="79">
        <v>4.8309178743961352E-2</v>
      </c>
      <c r="AF16" s="135">
        <f t="shared" si="15"/>
        <v>1</v>
      </c>
      <c r="AG16" s="90">
        <v>0.03</v>
      </c>
      <c r="AH16" s="135">
        <f t="shared" si="16"/>
        <v>1</v>
      </c>
      <c r="AI16" s="90">
        <v>0.5</v>
      </c>
      <c r="AJ16" s="135">
        <f t="shared" si="17"/>
        <v>4</v>
      </c>
      <c r="AK16" s="90">
        <v>0.24</v>
      </c>
      <c r="AL16" s="135">
        <f t="shared" si="18"/>
        <v>4</v>
      </c>
      <c r="AM16" s="89" t="s">
        <v>127</v>
      </c>
      <c r="AN16" s="135">
        <f t="shared" si="19"/>
        <v>3</v>
      </c>
      <c r="AO16" s="140">
        <f t="shared" si="20"/>
        <v>2</v>
      </c>
      <c r="AP16" s="143">
        <f t="shared" si="21"/>
        <v>3</v>
      </c>
      <c r="AQ16" s="81">
        <f t="shared" si="22"/>
        <v>2</v>
      </c>
      <c r="AR16" s="160">
        <f t="shared" si="23"/>
        <v>0.75</v>
      </c>
      <c r="AS16" s="136">
        <f t="shared" si="24"/>
        <v>3</v>
      </c>
      <c r="AT16" s="101">
        <f t="shared" si="3"/>
        <v>15</v>
      </c>
      <c r="AU16" s="115" t="str">
        <f t="shared" si="25"/>
        <v>high</v>
      </c>
    </row>
    <row r="17" spans="1:47">
      <c r="A17" s="187">
        <v>4</v>
      </c>
      <c r="B17" s="186" t="s">
        <v>36</v>
      </c>
      <c r="C17" s="105" t="s">
        <v>34</v>
      </c>
      <c r="D17" s="44">
        <v>3</v>
      </c>
      <c r="E17" s="44">
        <v>0.33</v>
      </c>
      <c r="F17" s="14">
        <v>2562</v>
      </c>
      <c r="G17" s="42">
        <v>569.33333333333337</v>
      </c>
      <c r="H17" s="15">
        <v>44</v>
      </c>
      <c r="I17" s="14">
        <v>114</v>
      </c>
      <c r="J17" s="30">
        <f t="shared" si="0"/>
        <v>4.449648711943794E-2</v>
      </c>
      <c r="K17" s="62">
        <f t="shared" si="1"/>
        <v>1</v>
      </c>
      <c r="L17" s="77">
        <v>4</v>
      </c>
      <c r="M17" s="30">
        <f t="shared" si="26"/>
        <v>9.0909090909090912E-2</v>
      </c>
      <c r="N17" s="69">
        <f t="shared" si="4"/>
        <v>2</v>
      </c>
      <c r="O17" s="78">
        <v>12</v>
      </c>
      <c r="P17" s="30">
        <f t="shared" si="5"/>
        <v>0.27272727272727271</v>
      </c>
      <c r="Q17" s="69">
        <f t="shared" si="6"/>
        <v>4</v>
      </c>
      <c r="R17" s="99">
        <v>20</v>
      </c>
      <c r="S17" s="79">
        <f t="shared" si="7"/>
        <v>0.17543859649122806</v>
      </c>
      <c r="T17" s="69">
        <f t="shared" si="8"/>
        <v>3</v>
      </c>
      <c r="U17" s="99">
        <v>1</v>
      </c>
      <c r="V17" s="79">
        <f t="shared" si="9"/>
        <v>8.771929824561403E-3</v>
      </c>
      <c r="W17" s="69">
        <f t="shared" si="10"/>
        <v>1</v>
      </c>
      <c r="X17" s="78">
        <v>12</v>
      </c>
      <c r="Y17" s="30">
        <f t="shared" si="11"/>
        <v>0.27272727272727271</v>
      </c>
      <c r="Z17" s="69">
        <f t="shared" si="12"/>
        <v>4</v>
      </c>
      <c r="AA17" s="99">
        <v>1</v>
      </c>
      <c r="AB17" s="79">
        <f t="shared" si="2"/>
        <v>8.771929824561403E-3</v>
      </c>
      <c r="AC17" s="69">
        <f t="shared" si="13"/>
        <v>1</v>
      </c>
      <c r="AD17" s="134">
        <f t="shared" si="14"/>
        <v>3</v>
      </c>
      <c r="AE17" s="79">
        <v>8.771929824561403E-3</v>
      </c>
      <c r="AF17" s="135">
        <f t="shared" si="15"/>
        <v>1</v>
      </c>
      <c r="AG17" s="90">
        <v>0.25</v>
      </c>
      <c r="AH17" s="135">
        <f t="shared" si="16"/>
        <v>4</v>
      </c>
      <c r="AI17" s="90">
        <v>0.48</v>
      </c>
      <c r="AJ17" s="135">
        <f t="shared" si="17"/>
        <v>4</v>
      </c>
      <c r="AK17" s="90">
        <v>0.24</v>
      </c>
      <c r="AL17" s="135">
        <f t="shared" si="18"/>
        <v>4</v>
      </c>
      <c r="AM17" s="89" t="s">
        <v>123</v>
      </c>
      <c r="AN17" s="135">
        <f t="shared" si="19"/>
        <v>1</v>
      </c>
      <c r="AO17" s="140">
        <f t="shared" si="20"/>
        <v>2</v>
      </c>
      <c r="AP17" s="143">
        <f t="shared" si="21"/>
        <v>0.33</v>
      </c>
      <c r="AQ17" s="81">
        <f t="shared" si="22"/>
        <v>1.5</v>
      </c>
      <c r="AR17" s="160">
        <f t="shared" si="23"/>
        <v>0.75</v>
      </c>
      <c r="AS17" s="136">
        <f t="shared" si="24"/>
        <v>1</v>
      </c>
      <c r="AT17" s="101">
        <f t="shared" si="3"/>
        <v>3</v>
      </c>
      <c r="AU17" s="115" t="str">
        <f t="shared" si="25"/>
        <v>low</v>
      </c>
    </row>
    <row r="18" spans="1:47">
      <c r="A18" s="188"/>
      <c r="B18" s="186"/>
      <c r="C18" s="105" t="s">
        <v>31</v>
      </c>
      <c r="D18" s="44">
        <v>4</v>
      </c>
      <c r="E18" s="44">
        <v>0.66</v>
      </c>
      <c r="F18" s="14">
        <v>2562</v>
      </c>
      <c r="G18" s="42">
        <v>569.33333333333337</v>
      </c>
      <c r="H18" s="15">
        <v>41</v>
      </c>
      <c r="I18" s="14">
        <v>212</v>
      </c>
      <c r="J18" s="30">
        <f t="shared" si="0"/>
        <v>8.2747853239656513E-2</v>
      </c>
      <c r="K18" s="62">
        <f t="shared" si="1"/>
        <v>2</v>
      </c>
      <c r="L18" s="77">
        <v>25</v>
      </c>
      <c r="M18" s="30">
        <f t="shared" si="26"/>
        <v>0.6097560975609756</v>
      </c>
      <c r="N18" s="69">
        <f t="shared" si="4"/>
        <v>4</v>
      </c>
      <c r="O18" s="78">
        <v>10</v>
      </c>
      <c r="P18" s="30">
        <f t="shared" si="5"/>
        <v>0.24390243902439024</v>
      </c>
      <c r="Q18" s="69">
        <f t="shared" si="6"/>
        <v>4</v>
      </c>
      <c r="R18" s="99">
        <v>100</v>
      </c>
      <c r="S18" s="79">
        <f t="shared" si="7"/>
        <v>0.47169811320754718</v>
      </c>
      <c r="T18" s="69">
        <f t="shared" si="8"/>
        <v>4</v>
      </c>
      <c r="U18" s="99">
        <v>25</v>
      </c>
      <c r="V18" s="79">
        <f t="shared" si="9"/>
        <v>0.11792452830188679</v>
      </c>
      <c r="W18" s="69">
        <f t="shared" si="10"/>
        <v>3</v>
      </c>
      <c r="X18" s="78">
        <v>13</v>
      </c>
      <c r="Y18" s="30">
        <f t="shared" si="11"/>
        <v>0.31707317073170732</v>
      </c>
      <c r="Z18" s="69">
        <f t="shared" si="12"/>
        <v>4</v>
      </c>
      <c r="AA18" s="99">
        <v>18</v>
      </c>
      <c r="AB18" s="79">
        <f t="shared" si="2"/>
        <v>8.4905660377358486E-2</v>
      </c>
      <c r="AC18" s="69">
        <f t="shared" si="13"/>
        <v>2</v>
      </c>
      <c r="AD18" s="134">
        <f t="shared" si="14"/>
        <v>4</v>
      </c>
      <c r="AE18" s="79">
        <v>8.4905660377358486E-2</v>
      </c>
      <c r="AF18" s="135">
        <f t="shared" si="15"/>
        <v>2</v>
      </c>
      <c r="AG18" s="90">
        <v>0.04</v>
      </c>
      <c r="AH18" s="135">
        <f t="shared" si="16"/>
        <v>1</v>
      </c>
      <c r="AI18" s="90">
        <v>0.54</v>
      </c>
      <c r="AJ18" s="135">
        <f t="shared" si="17"/>
        <v>4</v>
      </c>
      <c r="AK18" s="90">
        <v>0.25</v>
      </c>
      <c r="AL18" s="135">
        <f t="shared" si="18"/>
        <v>4</v>
      </c>
      <c r="AM18" s="89" t="s">
        <v>123</v>
      </c>
      <c r="AN18" s="135">
        <f t="shared" si="19"/>
        <v>1</v>
      </c>
      <c r="AO18" s="140">
        <f t="shared" si="20"/>
        <v>2</v>
      </c>
      <c r="AP18" s="143">
        <f t="shared" si="21"/>
        <v>1.32</v>
      </c>
      <c r="AQ18" s="81">
        <f t="shared" si="22"/>
        <v>2</v>
      </c>
      <c r="AR18" s="160">
        <f t="shared" si="23"/>
        <v>0.75</v>
      </c>
      <c r="AS18" s="136">
        <f t="shared" si="24"/>
        <v>1</v>
      </c>
      <c r="AT18" s="101">
        <f t="shared" si="3"/>
        <v>4</v>
      </c>
      <c r="AU18" s="115" t="str">
        <f t="shared" si="25"/>
        <v>low</v>
      </c>
    </row>
    <row r="19" spans="1:47">
      <c r="A19" s="189"/>
      <c r="B19" s="186"/>
      <c r="C19" s="105" t="s">
        <v>32</v>
      </c>
      <c r="D19" s="44">
        <v>5</v>
      </c>
      <c r="E19" s="44">
        <v>1</v>
      </c>
      <c r="F19" s="14">
        <v>2562</v>
      </c>
      <c r="G19" s="42">
        <v>569.33333333333337</v>
      </c>
      <c r="H19" s="15">
        <v>63</v>
      </c>
      <c r="I19" s="14">
        <v>312</v>
      </c>
      <c r="J19" s="30">
        <f t="shared" si="0"/>
        <v>0.12177985948477751</v>
      </c>
      <c r="K19" s="62">
        <f t="shared" si="1"/>
        <v>3</v>
      </c>
      <c r="L19" s="77">
        <v>5</v>
      </c>
      <c r="M19" s="30">
        <f t="shared" si="26"/>
        <v>7.9365079365079361E-2</v>
      </c>
      <c r="N19" s="69">
        <f t="shared" si="4"/>
        <v>2</v>
      </c>
      <c r="O19" s="78">
        <v>15</v>
      </c>
      <c r="P19" s="30">
        <f t="shared" si="5"/>
        <v>0.23809523809523808</v>
      </c>
      <c r="Q19" s="69">
        <f t="shared" si="6"/>
        <v>4</v>
      </c>
      <c r="R19" s="99">
        <v>150</v>
      </c>
      <c r="S19" s="79">
        <f t="shared" si="7"/>
        <v>0.48076923076923078</v>
      </c>
      <c r="T19" s="69">
        <f t="shared" si="8"/>
        <v>4</v>
      </c>
      <c r="U19" s="99">
        <v>28</v>
      </c>
      <c r="V19" s="79">
        <f t="shared" si="9"/>
        <v>8.9743589743589744E-2</v>
      </c>
      <c r="W19" s="69">
        <f t="shared" si="10"/>
        <v>2</v>
      </c>
      <c r="X19" s="78">
        <v>18</v>
      </c>
      <c r="Y19" s="30">
        <f t="shared" si="11"/>
        <v>0.2857142857142857</v>
      </c>
      <c r="Z19" s="69">
        <f t="shared" si="12"/>
        <v>4</v>
      </c>
      <c r="AA19" s="99">
        <v>11</v>
      </c>
      <c r="AB19" s="79">
        <f t="shared" si="2"/>
        <v>3.5256410256410256E-2</v>
      </c>
      <c r="AC19" s="69">
        <f t="shared" si="13"/>
        <v>1</v>
      </c>
      <c r="AD19" s="134">
        <f t="shared" si="14"/>
        <v>3</v>
      </c>
      <c r="AE19" s="79">
        <v>3.5256410256410256E-2</v>
      </c>
      <c r="AF19" s="135">
        <f t="shared" si="15"/>
        <v>1</v>
      </c>
      <c r="AG19" s="90">
        <v>0.05</v>
      </c>
      <c r="AH19" s="135">
        <f t="shared" si="16"/>
        <v>1</v>
      </c>
      <c r="AI19" s="90">
        <v>0.81</v>
      </c>
      <c r="AJ19" s="135">
        <f t="shared" si="17"/>
        <v>4</v>
      </c>
      <c r="AK19" s="90">
        <v>0.2</v>
      </c>
      <c r="AL19" s="135">
        <f t="shared" si="18"/>
        <v>4</v>
      </c>
      <c r="AM19" s="89" t="s">
        <v>123</v>
      </c>
      <c r="AN19" s="135">
        <f t="shared" si="19"/>
        <v>1</v>
      </c>
      <c r="AO19" s="140">
        <f t="shared" si="20"/>
        <v>2</v>
      </c>
      <c r="AP19" s="143">
        <f t="shared" si="21"/>
        <v>3</v>
      </c>
      <c r="AQ19" s="81">
        <f t="shared" si="22"/>
        <v>1.5</v>
      </c>
      <c r="AR19" s="160">
        <f t="shared" si="23"/>
        <v>0.75</v>
      </c>
      <c r="AS19" s="136">
        <f t="shared" si="24"/>
        <v>3</v>
      </c>
      <c r="AT19" s="101">
        <f t="shared" si="3"/>
        <v>15</v>
      </c>
      <c r="AU19" s="115" t="str">
        <f t="shared" si="25"/>
        <v>high</v>
      </c>
    </row>
    <row r="20" spans="1:47">
      <c r="A20" s="187"/>
      <c r="B20" s="187"/>
      <c r="C20" s="105"/>
      <c r="D20" s="63"/>
      <c r="E20" s="44"/>
      <c r="F20" s="91"/>
      <c r="G20" s="91"/>
      <c r="H20" s="91"/>
      <c r="I20" s="91"/>
      <c r="J20" s="40"/>
      <c r="K20" s="66"/>
      <c r="L20" s="91"/>
      <c r="M20" s="40"/>
      <c r="N20" s="70"/>
      <c r="O20" s="91"/>
      <c r="P20" s="40"/>
      <c r="Q20" s="70"/>
      <c r="R20" s="91"/>
      <c r="S20" s="40"/>
      <c r="T20" s="70"/>
      <c r="U20" s="91"/>
      <c r="V20" s="40"/>
      <c r="W20" s="70"/>
      <c r="X20" s="91"/>
      <c r="Y20" s="40"/>
      <c r="Z20" s="70"/>
      <c r="AA20" s="91"/>
      <c r="AB20" s="40"/>
      <c r="AC20" s="70"/>
      <c r="AD20" s="146"/>
      <c r="AE20" s="40"/>
      <c r="AF20" s="85"/>
      <c r="AG20" s="90"/>
      <c r="AH20" s="85"/>
      <c r="AI20" s="90"/>
      <c r="AJ20" s="85"/>
      <c r="AK20" s="90"/>
      <c r="AL20" s="85"/>
      <c r="AM20" s="51"/>
      <c r="AN20" s="85"/>
      <c r="AO20" s="141"/>
      <c r="AP20" s="144"/>
      <c r="AQ20" s="152"/>
      <c r="AR20" s="139"/>
      <c r="AS20" s="82"/>
      <c r="AT20" s="83"/>
      <c r="AU20" s="14"/>
    </row>
    <row r="21" spans="1:47">
      <c r="A21" s="188"/>
      <c r="B21" s="188"/>
      <c r="C21" s="105"/>
      <c r="D21" s="63"/>
      <c r="E21" s="44"/>
      <c r="F21" s="91"/>
      <c r="G21" s="91"/>
      <c r="H21" s="91"/>
      <c r="I21" s="91"/>
      <c r="J21" s="40"/>
      <c r="K21" s="66"/>
      <c r="L21" s="91"/>
      <c r="M21" s="40"/>
      <c r="N21" s="70"/>
      <c r="O21" s="91"/>
      <c r="P21" s="40"/>
      <c r="Q21" s="70"/>
      <c r="R21" s="91"/>
      <c r="S21" s="40"/>
      <c r="T21" s="70"/>
      <c r="U21" s="91"/>
      <c r="V21" s="40"/>
      <c r="W21" s="70"/>
      <c r="X21" s="91"/>
      <c r="Y21" s="40"/>
      <c r="Z21" s="70"/>
      <c r="AA21" s="91"/>
      <c r="AB21" s="40"/>
      <c r="AC21" s="70"/>
      <c r="AD21" s="146"/>
      <c r="AE21" s="40"/>
      <c r="AF21" s="85"/>
      <c r="AG21" s="90"/>
      <c r="AH21" s="85"/>
      <c r="AI21" s="90"/>
      <c r="AJ21" s="85"/>
      <c r="AK21" s="90"/>
      <c r="AL21" s="85"/>
      <c r="AM21" s="51"/>
      <c r="AN21" s="85"/>
      <c r="AO21" s="141"/>
      <c r="AP21" s="144"/>
      <c r="AQ21" s="152"/>
      <c r="AR21" s="139"/>
      <c r="AS21" s="82"/>
      <c r="AT21" s="83"/>
      <c r="AU21" s="14"/>
    </row>
    <row r="22" spans="1:47">
      <c r="A22" s="189"/>
      <c r="B22" s="189"/>
      <c r="C22" s="105"/>
      <c r="D22" s="63"/>
      <c r="E22" s="44"/>
      <c r="F22" s="91"/>
      <c r="G22" s="91"/>
      <c r="H22" s="91"/>
      <c r="I22" s="91"/>
      <c r="J22" s="40"/>
      <c r="K22" s="66"/>
      <c r="L22" s="91"/>
      <c r="M22" s="40"/>
      <c r="N22" s="70"/>
      <c r="O22" s="91"/>
      <c r="P22" s="40"/>
      <c r="Q22" s="70"/>
      <c r="R22" s="91"/>
      <c r="S22" s="40"/>
      <c r="T22" s="70"/>
      <c r="U22" s="91"/>
      <c r="V22" s="40"/>
      <c r="W22" s="70"/>
      <c r="X22" s="91"/>
      <c r="Y22" s="40"/>
      <c r="Z22" s="70"/>
      <c r="AA22" s="91"/>
      <c r="AB22" s="40"/>
      <c r="AC22" s="70"/>
      <c r="AD22" s="146"/>
      <c r="AE22" s="40"/>
      <c r="AF22" s="85"/>
      <c r="AG22" s="90"/>
      <c r="AH22" s="85"/>
      <c r="AI22" s="90"/>
      <c r="AJ22" s="85"/>
      <c r="AK22" s="90"/>
      <c r="AL22" s="85"/>
      <c r="AM22" s="51"/>
      <c r="AN22" s="85"/>
      <c r="AO22" s="141"/>
      <c r="AP22" s="144"/>
      <c r="AQ22" s="152"/>
      <c r="AR22" s="139"/>
      <c r="AS22" s="82"/>
      <c r="AT22" s="83"/>
      <c r="AU22" s="14"/>
    </row>
    <row r="23" spans="1:47">
      <c r="A23" s="196"/>
      <c r="B23" s="196"/>
      <c r="C23" s="105"/>
      <c r="D23" s="63"/>
      <c r="E23" s="44"/>
      <c r="F23" s="91"/>
      <c r="G23" s="91"/>
      <c r="H23" s="91"/>
      <c r="I23" s="91"/>
      <c r="J23" s="40"/>
      <c r="K23" s="66"/>
      <c r="L23" s="91"/>
      <c r="M23" s="40"/>
      <c r="N23" s="70"/>
      <c r="O23" s="91"/>
      <c r="P23" s="40"/>
      <c r="Q23" s="70"/>
      <c r="R23" s="91"/>
      <c r="S23" s="40"/>
      <c r="T23" s="70"/>
      <c r="U23" s="91"/>
      <c r="V23" s="40"/>
      <c r="W23" s="70"/>
      <c r="X23" s="91"/>
      <c r="Y23" s="40"/>
      <c r="Z23" s="70"/>
      <c r="AA23" s="91"/>
      <c r="AB23" s="40"/>
      <c r="AC23" s="70"/>
      <c r="AD23" s="146"/>
      <c r="AE23" s="40"/>
      <c r="AF23" s="85"/>
      <c r="AG23" s="90"/>
      <c r="AH23" s="85"/>
      <c r="AI23" s="90"/>
      <c r="AJ23" s="85"/>
      <c r="AK23" s="90"/>
      <c r="AL23" s="85"/>
      <c r="AM23" s="51"/>
      <c r="AN23" s="85"/>
      <c r="AO23" s="141"/>
      <c r="AP23" s="144"/>
      <c r="AQ23" s="152"/>
      <c r="AR23" s="139"/>
      <c r="AS23" s="82"/>
      <c r="AT23" s="83"/>
      <c r="AU23" s="14"/>
    </row>
    <row r="24" spans="1:47">
      <c r="A24" s="196"/>
      <c r="B24" s="196"/>
      <c r="C24" s="105"/>
      <c r="D24" s="63"/>
      <c r="E24" s="44"/>
      <c r="F24" s="91"/>
      <c r="G24" s="91"/>
      <c r="H24" s="91"/>
      <c r="I24" s="92"/>
      <c r="J24" s="40"/>
      <c r="K24" s="66"/>
      <c r="L24" s="92"/>
      <c r="M24" s="40"/>
      <c r="N24" s="70"/>
      <c r="O24" s="92"/>
      <c r="P24" s="40"/>
      <c r="Q24" s="70"/>
      <c r="R24" s="92"/>
      <c r="S24" s="40"/>
      <c r="T24" s="70"/>
      <c r="U24" s="92"/>
      <c r="V24" s="40"/>
      <c r="W24" s="70"/>
      <c r="X24" s="92"/>
      <c r="Y24" s="40"/>
      <c r="Z24" s="70"/>
      <c r="AA24" s="92"/>
      <c r="AB24" s="40"/>
      <c r="AC24" s="70"/>
      <c r="AD24" s="146"/>
      <c r="AE24" s="40"/>
      <c r="AF24" s="85"/>
      <c r="AG24" s="90"/>
      <c r="AH24" s="85"/>
      <c r="AI24" s="90"/>
      <c r="AJ24" s="85"/>
      <c r="AK24" s="90"/>
      <c r="AL24" s="85"/>
      <c r="AM24" s="51"/>
      <c r="AN24" s="85"/>
      <c r="AO24" s="141"/>
      <c r="AP24" s="144"/>
      <c r="AQ24" s="152"/>
      <c r="AR24" s="139"/>
      <c r="AS24" s="82"/>
      <c r="AT24" s="83"/>
      <c r="AU24" s="14"/>
    </row>
    <row r="25" spans="1:47">
      <c r="A25" s="196"/>
      <c r="B25" s="196"/>
      <c r="C25" s="105"/>
      <c r="D25" s="63"/>
      <c r="E25" s="44"/>
      <c r="F25" s="91"/>
      <c r="G25" s="91"/>
      <c r="H25" s="91"/>
      <c r="I25" s="91"/>
      <c r="J25" s="40"/>
      <c r="K25" s="66"/>
      <c r="L25" s="91"/>
      <c r="M25" s="40"/>
      <c r="N25" s="70"/>
      <c r="O25" s="91"/>
      <c r="P25" s="40"/>
      <c r="Q25" s="70"/>
      <c r="R25" s="91"/>
      <c r="S25" s="40"/>
      <c r="T25" s="70"/>
      <c r="U25" s="91"/>
      <c r="V25" s="40"/>
      <c r="W25" s="70"/>
      <c r="X25" s="91"/>
      <c r="Y25" s="40"/>
      <c r="Z25" s="70"/>
      <c r="AA25" s="91"/>
      <c r="AB25" s="40"/>
      <c r="AC25" s="70"/>
      <c r="AD25" s="146"/>
      <c r="AE25" s="40"/>
      <c r="AF25" s="85"/>
      <c r="AG25" s="90"/>
      <c r="AH25" s="85"/>
      <c r="AI25" s="90"/>
      <c r="AJ25" s="85"/>
      <c r="AK25" s="90"/>
      <c r="AL25" s="85"/>
      <c r="AM25" s="51"/>
      <c r="AN25" s="85"/>
      <c r="AO25" s="141"/>
      <c r="AP25" s="144"/>
      <c r="AQ25" s="152"/>
      <c r="AR25" s="139"/>
      <c r="AS25" s="82"/>
      <c r="AT25" s="83"/>
      <c r="AU25" s="14"/>
    </row>
    <row r="26" spans="1:47">
      <c r="A26" s="196"/>
      <c r="B26" s="196"/>
      <c r="C26" s="105"/>
      <c r="D26" s="63"/>
      <c r="E26" s="44"/>
      <c r="F26" s="91"/>
      <c r="G26" s="91"/>
      <c r="H26" s="91"/>
      <c r="I26" s="91"/>
      <c r="J26" s="40"/>
      <c r="K26" s="66"/>
      <c r="L26" s="91"/>
      <c r="M26" s="40"/>
      <c r="N26" s="70"/>
      <c r="O26" s="91"/>
      <c r="P26" s="40"/>
      <c r="Q26" s="70"/>
      <c r="R26" s="91"/>
      <c r="S26" s="40"/>
      <c r="T26" s="70"/>
      <c r="U26" s="91"/>
      <c r="V26" s="40"/>
      <c r="W26" s="70"/>
      <c r="X26" s="91"/>
      <c r="Y26" s="40"/>
      <c r="Z26" s="70"/>
      <c r="AA26" s="91"/>
      <c r="AB26" s="40"/>
      <c r="AC26" s="70"/>
      <c r="AD26" s="146"/>
      <c r="AE26" s="40"/>
      <c r="AF26" s="85"/>
      <c r="AG26" s="90"/>
      <c r="AH26" s="85"/>
      <c r="AI26" s="90"/>
      <c r="AJ26" s="85"/>
      <c r="AK26" s="90"/>
      <c r="AL26" s="85"/>
      <c r="AM26" s="51"/>
      <c r="AN26" s="85"/>
      <c r="AO26" s="141"/>
      <c r="AP26" s="144"/>
      <c r="AQ26" s="152"/>
      <c r="AR26" s="139"/>
      <c r="AS26" s="82"/>
      <c r="AT26" s="83"/>
      <c r="AU26" s="14"/>
    </row>
    <row r="27" spans="1:47">
      <c r="A27" s="196"/>
      <c r="B27" s="196"/>
      <c r="C27" s="105"/>
      <c r="D27" s="63"/>
      <c r="E27" s="44"/>
      <c r="F27" s="91"/>
      <c r="G27" s="91"/>
      <c r="H27" s="91"/>
      <c r="I27" s="91"/>
      <c r="J27" s="40"/>
      <c r="K27" s="66"/>
      <c r="L27" s="91"/>
      <c r="M27" s="40"/>
      <c r="N27" s="70"/>
      <c r="O27" s="91"/>
      <c r="P27" s="40"/>
      <c r="Q27" s="70"/>
      <c r="R27" s="91"/>
      <c r="S27" s="40"/>
      <c r="T27" s="70"/>
      <c r="U27" s="91"/>
      <c r="V27" s="40"/>
      <c r="W27" s="70"/>
      <c r="X27" s="91"/>
      <c r="Y27" s="40"/>
      <c r="Z27" s="70"/>
      <c r="AA27" s="91"/>
      <c r="AB27" s="40"/>
      <c r="AC27" s="70"/>
      <c r="AD27" s="146"/>
      <c r="AE27" s="40"/>
      <c r="AF27" s="85"/>
      <c r="AG27" s="90"/>
      <c r="AH27" s="85"/>
      <c r="AI27" s="90"/>
      <c r="AJ27" s="85"/>
      <c r="AK27" s="90"/>
      <c r="AL27" s="85"/>
      <c r="AM27" s="51"/>
      <c r="AN27" s="85"/>
      <c r="AO27" s="141"/>
      <c r="AP27" s="144"/>
      <c r="AQ27" s="152"/>
      <c r="AR27" s="139"/>
      <c r="AS27" s="82"/>
      <c r="AT27" s="83"/>
      <c r="AU27" s="14"/>
    </row>
    <row r="28" spans="1:47">
      <c r="A28" s="196"/>
      <c r="B28" s="196"/>
      <c r="C28" s="105"/>
      <c r="D28" s="63"/>
      <c r="E28" s="44"/>
      <c r="F28" s="91"/>
      <c r="G28" s="91"/>
      <c r="H28" s="91"/>
      <c r="I28" s="91"/>
      <c r="J28" s="40"/>
      <c r="K28" s="66"/>
      <c r="L28" s="91"/>
      <c r="M28" s="40"/>
      <c r="N28" s="70"/>
      <c r="O28" s="91"/>
      <c r="P28" s="40"/>
      <c r="Q28" s="70"/>
      <c r="R28" s="91"/>
      <c r="S28" s="40"/>
      <c r="T28" s="70"/>
      <c r="U28" s="91"/>
      <c r="V28" s="40"/>
      <c r="W28" s="70"/>
      <c r="X28" s="91"/>
      <c r="Y28" s="40"/>
      <c r="Z28" s="70"/>
      <c r="AA28" s="91"/>
      <c r="AB28" s="40"/>
      <c r="AC28" s="70"/>
      <c r="AD28" s="146"/>
      <c r="AE28" s="40"/>
      <c r="AF28" s="85"/>
      <c r="AG28" s="90"/>
      <c r="AH28" s="85"/>
      <c r="AI28" s="90"/>
      <c r="AJ28" s="85"/>
      <c r="AK28" s="90"/>
      <c r="AL28" s="85"/>
      <c r="AM28" s="51"/>
      <c r="AN28" s="85"/>
      <c r="AO28" s="141"/>
      <c r="AP28" s="144"/>
      <c r="AQ28" s="152"/>
      <c r="AR28" s="139"/>
      <c r="AS28" s="82"/>
      <c r="AT28" s="83"/>
      <c r="AU28" s="14"/>
    </row>
    <row r="29" spans="1:47">
      <c r="A29" s="196"/>
      <c r="B29" s="196"/>
      <c r="C29" s="105"/>
      <c r="D29" s="64"/>
      <c r="E29" s="44"/>
      <c r="F29" s="93"/>
      <c r="G29" s="93"/>
      <c r="H29" s="94"/>
      <c r="I29" s="93"/>
      <c r="J29" s="40"/>
      <c r="K29" s="67"/>
      <c r="L29" s="93"/>
      <c r="M29" s="40"/>
      <c r="N29" s="71"/>
      <c r="O29" s="93"/>
      <c r="P29" s="40"/>
      <c r="Q29" s="71"/>
      <c r="R29" s="93"/>
      <c r="S29" s="40"/>
      <c r="T29" s="75"/>
      <c r="U29" s="93"/>
      <c r="V29" s="40"/>
      <c r="W29" s="75"/>
      <c r="X29" s="93"/>
      <c r="Y29" s="40"/>
      <c r="Z29" s="75"/>
      <c r="AA29" s="93"/>
      <c r="AB29" s="40"/>
      <c r="AC29" s="75"/>
      <c r="AD29" s="147"/>
      <c r="AE29" s="40"/>
      <c r="AF29" s="85"/>
      <c r="AG29" s="90"/>
      <c r="AH29" s="85"/>
      <c r="AI29" s="90"/>
      <c r="AJ29" s="85"/>
      <c r="AK29" s="90"/>
      <c r="AL29" s="85"/>
      <c r="AM29" s="51"/>
      <c r="AN29" s="85"/>
      <c r="AO29" s="141"/>
      <c r="AP29" s="144"/>
      <c r="AQ29" s="152"/>
      <c r="AR29" s="139"/>
      <c r="AS29" s="82"/>
      <c r="AT29" s="83"/>
      <c r="AU29" s="14"/>
    </row>
    <row r="30" spans="1:47">
      <c r="A30" s="196"/>
      <c r="B30" s="196"/>
      <c r="C30" s="105"/>
      <c r="D30" s="64"/>
      <c r="E30" s="44"/>
      <c r="F30" s="93"/>
      <c r="G30" s="93"/>
      <c r="H30" s="94"/>
      <c r="I30" s="93"/>
      <c r="J30" s="40"/>
      <c r="K30" s="67"/>
      <c r="L30" s="93"/>
      <c r="M30" s="40"/>
      <c r="N30" s="71"/>
      <c r="O30" s="93"/>
      <c r="P30" s="40"/>
      <c r="Q30" s="71"/>
      <c r="R30" s="93"/>
      <c r="S30" s="40"/>
      <c r="T30" s="75"/>
      <c r="U30" s="93"/>
      <c r="V30" s="40"/>
      <c r="W30" s="75"/>
      <c r="X30" s="93"/>
      <c r="Y30" s="40"/>
      <c r="Z30" s="75"/>
      <c r="AA30" s="93"/>
      <c r="AB30" s="40"/>
      <c r="AC30" s="75"/>
      <c r="AD30" s="147"/>
      <c r="AE30" s="40"/>
      <c r="AF30" s="85"/>
      <c r="AG30" s="90"/>
      <c r="AH30" s="85"/>
      <c r="AI30" s="90"/>
      <c r="AJ30" s="85"/>
      <c r="AK30" s="90"/>
      <c r="AL30" s="85"/>
      <c r="AM30" s="51"/>
      <c r="AN30" s="85"/>
      <c r="AO30" s="141"/>
      <c r="AP30" s="144"/>
      <c r="AQ30" s="152"/>
      <c r="AR30" s="139"/>
      <c r="AS30" s="82"/>
      <c r="AT30" s="83"/>
      <c r="AU30" s="14"/>
    </row>
    <row r="31" spans="1:47">
      <c r="A31" s="196"/>
      <c r="B31" s="196"/>
      <c r="C31" s="105"/>
      <c r="D31" s="64"/>
      <c r="E31" s="44"/>
      <c r="F31" s="93"/>
      <c r="G31" s="93"/>
      <c r="H31" s="94"/>
      <c r="I31" s="93"/>
      <c r="J31" s="40"/>
      <c r="K31" s="67"/>
      <c r="L31" s="93"/>
      <c r="M31" s="40"/>
      <c r="N31" s="71"/>
      <c r="O31" s="93"/>
      <c r="P31" s="40"/>
      <c r="Q31" s="75"/>
      <c r="R31" s="93"/>
      <c r="S31" s="40"/>
      <c r="T31" s="69"/>
      <c r="U31" s="93"/>
      <c r="V31" s="40"/>
      <c r="W31" s="69"/>
      <c r="X31" s="93"/>
      <c r="Y31" s="40"/>
      <c r="Z31" s="69"/>
      <c r="AA31" s="93"/>
      <c r="AB31" s="40"/>
      <c r="AC31" s="69"/>
      <c r="AD31" s="134"/>
      <c r="AE31" s="40"/>
      <c r="AF31" s="85"/>
      <c r="AG31" s="90"/>
      <c r="AH31" s="85"/>
      <c r="AI31" s="90"/>
      <c r="AJ31" s="85"/>
      <c r="AK31" s="90"/>
      <c r="AL31" s="85"/>
      <c r="AM31" s="51"/>
      <c r="AN31" s="85"/>
      <c r="AO31" s="141"/>
      <c r="AP31" s="144"/>
      <c r="AQ31" s="152"/>
      <c r="AR31" s="139"/>
      <c r="AS31" s="82"/>
      <c r="AT31" s="83"/>
      <c r="AU31" s="14"/>
    </row>
    <row r="32" spans="1:47">
      <c r="A32" s="196"/>
      <c r="B32" s="196"/>
      <c r="C32" s="105"/>
      <c r="D32" s="64"/>
      <c r="E32" s="44"/>
      <c r="F32" s="93"/>
      <c r="G32" s="93"/>
      <c r="H32" s="94"/>
      <c r="I32" s="93"/>
      <c r="J32" s="40"/>
      <c r="K32" s="67"/>
      <c r="L32" s="93"/>
      <c r="M32" s="40"/>
      <c r="N32" s="71"/>
      <c r="O32" s="93"/>
      <c r="P32" s="40"/>
      <c r="Q32" s="71"/>
      <c r="R32" s="93"/>
      <c r="S32" s="40"/>
      <c r="T32" s="71"/>
      <c r="U32" s="93"/>
      <c r="V32" s="40"/>
      <c r="W32" s="71"/>
      <c r="X32" s="93"/>
      <c r="Y32" s="40"/>
      <c r="Z32" s="71"/>
      <c r="AA32" s="93"/>
      <c r="AB32" s="40"/>
      <c r="AC32" s="71"/>
      <c r="AD32" s="148"/>
      <c r="AE32" s="40"/>
      <c r="AF32" s="85"/>
      <c r="AG32" s="90"/>
      <c r="AH32" s="85"/>
      <c r="AI32" s="90"/>
      <c r="AJ32" s="85"/>
      <c r="AK32" s="90"/>
      <c r="AL32" s="85"/>
      <c r="AM32" s="51"/>
      <c r="AN32" s="85"/>
      <c r="AO32" s="141"/>
      <c r="AP32" s="144"/>
      <c r="AQ32" s="152"/>
      <c r="AR32" s="139"/>
      <c r="AS32" s="82"/>
      <c r="AT32" s="83"/>
      <c r="AU32" s="14"/>
    </row>
    <row r="33" spans="1:47">
      <c r="A33" s="196"/>
      <c r="B33" s="196"/>
      <c r="C33" s="105"/>
      <c r="D33" s="63"/>
      <c r="E33" s="44"/>
      <c r="F33" s="93"/>
      <c r="G33" s="93"/>
      <c r="H33" s="95"/>
      <c r="I33" s="96"/>
      <c r="J33" s="40"/>
      <c r="K33" s="67"/>
      <c r="L33" s="96"/>
      <c r="M33" s="40"/>
      <c r="N33" s="71"/>
      <c r="O33" s="96"/>
      <c r="P33" s="40"/>
      <c r="Q33" s="71"/>
      <c r="R33" s="96"/>
      <c r="S33" s="40"/>
      <c r="T33" s="72"/>
      <c r="U33" s="96"/>
      <c r="V33" s="40"/>
      <c r="W33" s="72"/>
      <c r="X33" s="96"/>
      <c r="Y33" s="40"/>
      <c r="Z33" s="72"/>
      <c r="AA33" s="96"/>
      <c r="AB33" s="40"/>
      <c r="AC33" s="72"/>
      <c r="AD33" s="149"/>
      <c r="AE33" s="40"/>
      <c r="AF33" s="85"/>
      <c r="AG33" s="90"/>
      <c r="AH33" s="85"/>
      <c r="AI33" s="90"/>
      <c r="AJ33" s="85"/>
      <c r="AK33" s="90"/>
      <c r="AL33" s="85"/>
      <c r="AM33" s="51"/>
      <c r="AN33" s="85"/>
      <c r="AO33" s="141"/>
      <c r="AP33" s="144"/>
      <c r="AQ33" s="152"/>
      <c r="AR33" s="139"/>
      <c r="AS33" s="82"/>
      <c r="AT33" s="83"/>
      <c r="AU33" s="14"/>
    </row>
    <row r="34" spans="1:47">
      <c r="A34" s="196"/>
      <c r="B34" s="196"/>
      <c r="C34" s="105"/>
      <c r="D34" s="63"/>
      <c r="E34" s="44"/>
      <c r="F34" s="93"/>
      <c r="G34" s="93"/>
      <c r="H34" s="95"/>
      <c r="I34" s="96"/>
      <c r="J34" s="40"/>
      <c r="K34" s="67"/>
      <c r="L34" s="96"/>
      <c r="M34" s="40"/>
      <c r="N34" s="71"/>
      <c r="O34" s="96"/>
      <c r="P34" s="40"/>
      <c r="Q34" s="71"/>
      <c r="R34" s="96"/>
      <c r="S34" s="40"/>
      <c r="T34" s="72"/>
      <c r="U34" s="96"/>
      <c r="V34" s="40"/>
      <c r="W34" s="72"/>
      <c r="X34" s="96"/>
      <c r="Y34" s="40"/>
      <c r="Z34" s="72"/>
      <c r="AA34" s="96"/>
      <c r="AB34" s="40"/>
      <c r="AC34" s="72"/>
      <c r="AD34" s="149"/>
      <c r="AE34" s="40"/>
      <c r="AF34" s="85"/>
      <c r="AG34" s="90"/>
      <c r="AH34" s="85"/>
      <c r="AI34" s="90"/>
      <c r="AJ34" s="85"/>
      <c r="AK34" s="90"/>
      <c r="AL34" s="85"/>
      <c r="AM34" s="51"/>
      <c r="AN34" s="85"/>
      <c r="AO34" s="141"/>
      <c r="AP34" s="144"/>
      <c r="AQ34" s="152"/>
      <c r="AR34" s="139"/>
      <c r="AS34" s="82"/>
      <c r="AT34" s="83"/>
      <c r="AU34" s="14"/>
    </row>
    <row r="35" spans="1:47">
      <c r="A35" s="196"/>
      <c r="B35" s="196"/>
      <c r="C35" s="105"/>
      <c r="D35" s="63"/>
      <c r="E35" s="44"/>
      <c r="F35" s="96"/>
      <c r="G35" s="96"/>
      <c r="H35" s="95"/>
      <c r="I35" s="96"/>
      <c r="J35" s="40"/>
      <c r="K35" s="67"/>
      <c r="L35" s="96"/>
      <c r="M35" s="40"/>
      <c r="N35" s="72"/>
      <c r="O35" s="96"/>
      <c r="P35" s="40"/>
      <c r="Q35" s="73"/>
      <c r="R35" s="96"/>
      <c r="S35" s="40"/>
      <c r="T35" s="73"/>
      <c r="U35" s="96"/>
      <c r="V35" s="40"/>
      <c r="W35" s="73"/>
      <c r="X35" s="96"/>
      <c r="Y35" s="40"/>
      <c r="Z35" s="73"/>
      <c r="AA35" s="96"/>
      <c r="AB35" s="40"/>
      <c r="AC35" s="73"/>
      <c r="AD35" s="150"/>
      <c r="AE35" s="40"/>
      <c r="AF35" s="86"/>
      <c r="AG35" s="90"/>
      <c r="AH35" s="86"/>
      <c r="AI35" s="90"/>
      <c r="AJ35" s="86"/>
      <c r="AK35" s="90"/>
      <c r="AL35" s="86"/>
      <c r="AM35" s="14"/>
      <c r="AN35" s="86"/>
      <c r="AO35" s="142"/>
      <c r="AP35" s="145"/>
      <c r="AQ35" s="153"/>
      <c r="AR35" s="139"/>
      <c r="AS35" s="82"/>
      <c r="AT35" s="83"/>
      <c r="AU35" s="14"/>
    </row>
    <row r="36" spans="1:47">
      <c r="A36" s="196"/>
      <c r="B36" s="196"/>
      <c r="C36" s="105"/>
      <c r="D36" s="63"/>
      <c r="E36" s="44"/>
      <c r="F36" s="96"/>
      <c r="G36" s="96"/>
      <c r="H36" s="95"/>
      <c r="I36" s="96"/>
      <c r="J36" s="40"/>
      <c r="K36" s="67"/>
      <c r="L36" s="96"/>
      <c r="M36" s="40"/>
      <c r="N36" s="73"/>
      <c r="O36" s="96"/>
      <c r="P36" s="40"/>
      <c r="Q36" s="73"/>
      <c r="R36" s="96"/>
      <c r="S36" s="40"/>
      <c r="T36" s="73"/>
      <c r="U36" s="96"/>
      <c r="V36" s="40"/>
      <c r="W36" s="73"/>
      <c r="X36" s="96"/>
      <c r="Y36" s="40"/>
      <c r="Z36" s="73"/>
      <c r="AA36" s="96"/>
      <c r="AB36" s="40"/>
      <c r="AC36" s="73"/>
      <c r="AD36" s="150"/>
      <c r="AE36" s="40"/>
      <c r="AF36" s="86"/>
      <c r="AG36" s="90"/>
      <c r="AH36" s="86"/>
      <c r="AI36" s="90"/>
      <c r="AJ36" s="86"/>
      <c r="AK36" s="90"/>
      <c r="AL36" s="86"/>
      <c r="AM36" s="14"/>
      <c r="AN36" s="86"/>
      <c r="AO36" s="142"/>
      <c r="AP36" s="145"/>
      <c r="AQ36" s="153"/>
      <c r="AR36" s="139"/>
      <c r="AS36" s="82"/>
      <c r="AT36" s="83"/>
      <c r="AU36" s="14"/>
    </row>
    <row r="37" spans="1:47">
      <c r="A37" s="196"/>
      <c r="B37" s="196"/>
      <c r="C37" s="105"/>
      <c r="D37" s="63"/>
      <c r="E37" s="44"/>
      <c r="F37" s="96"/>
      <c r="G37" s="96"/>
      <c r="H37" s="95"/>
      <c r="I37" s="96"/>
      <c r="J37" s="40"/>
      <c r="K37" s="67"/>
      <c r="L37" s="96"/>
      <c r="M37" s="40"/>
      <c r="N37" s="73"/>
      <c r="O37" s="96"/>
      <c r="P37" s="40"/>
      <c r="Q37" s="73"/>
      <c r="R37" s="96"/>
      <c r="S37" s="40"/>
      <c r="T37" s="72"/>
      <c r="U37" s="96"/>
      <c r="V37" s="40"/>
      <c r="W37" s="72"/>
      <c r="X37" s="96"/>
      <c r="Y37" s="40"/>
      <c r="Z37" s="72"/>
      <c r="AA37" s="96"/>
      <c r="AB37" s="40"/>
      <c r="AC37" s="72"/>
      <c r="AD37" s="149"/>
      <c r="AE37" s="40"/>
      <c r="AF37" s="86"/>
      <c r="AG37" s="90"/>
      <c r="AH37" s="86"/>
      <c r="AI37" s="90"/>
      <c r="AJ37" s="86"/>
      <c r="AK37" s="90"/>
      <c r="AL37" s="86"/>
      <c r="AM37" s="14"/>
      <c r="AN37" s="86"/>
      <c r="AO37" s="142"/>
      <c r="AP37" s="145"/>
      <c r="AQ37" s="153"/>
      <c r="AR37" s="139"/>
      <c r="AS37" s="82"/>
      <c r="AT37" s="83"/>
      <c r="AU37" s="14"/>
    </row>
    <row r="38" spans="1:47">
      <c r="A38" s="196"/>
      <c r="B38" s="196"/>
      <c r="C38" s="105"/>
      <c r="D38" s="63"/>
      <c r="E38" s="44"/>
      <c r="F38" s="96"/>
      <c r="G38" s="96"/>
      <c r="H38" s="95"/>
      <c r="I38" s="96"/>
      <c r="J38" s="40"/>
      <c r="K38" s="67"/>
      <c r="L38" s="96"/>
      <c r="M38" s="40"/>
      <c r="N38" s="73"/>
      <c r="O38" s="96"/>
      <c r="P38" s="40"/>
      <c r="Q38" s="73"/>
      <c r="R38" s="96"/>
      <c r="S38" s="40"/>
      <c r="T38" s="72"/>
      <c r="U38" s="96"/>
      <c r="V38" s="40"/>
      <c r="W38" s="72"/>
      <c r="X38" s="96"/>
      <c r="Y38" s="40"/>
      <c r="Z38" s="72"/>
      <c r="AA38" s="96"/>
      <c r="AB38" s="40"/>
      <c r="AC38" s="72"/>
      <c r="AD38" s="149"/>
      <c r="AE38" s="40"/>
      <c r="AF38" s="86"/>
      <c r="AG38" s="90"/>
      <c r="AH38" s="86"/>
      <c r="AI38" s="90"/>
      <c r="AJ38" s="86"/>
      <c r="AK38" s="90"/>
      <c r="AL38" s="86"/>
      <c r="AM38" s="14"/>
      <c r="AN38" s="86"/>
      <c r="AO38" s="142"/>
      <c r="AP38" s="145"/>
      <c r="AQ38" s="153"/>
      <c r="AR38" s="139"/>
      <c r="AS38" s="82"/>
      <c r="AT38" s="83"/>
      <c r="AU38" s="14"/>
    </row>
    <row r="39" spans="1:47">
      <c r="A39" s="196"/>
      <c r="B39" s="196"/>
      <c r="C39" s="105"/>
      <c r="D39" s="63"/>
      <c r="E39" s="44"/>
      <c r="F39" s="96"/>
      <c r="G39" s="96"/>
      <c r="H39" s="95"/>
      <c r="I39" s="96"/>
      <c r="J39" s="40"/>
      <c r="K39" s="67"/>
      <c r="L39" s="96"/>
      <c r="M39" s="40"/>
      <c r="N39" s="73"/>
      <c r="O39" s="96"/>
      <c r="P39" s="40"/>
      <c r="Q39" s="73"/>
      <c r="R39" s="96"/>
      <c r="S39" s="40"/>
      <c r="T39" s="72"/>
      <c r="U39" s="96"/>
      <c r="V39" s="40"/>
      <c r="W39" s="72"/>
      <c r="X39" s="96"/>
      <c r="Y39" s="40"/>
      <c r="Z39" s="72"/>
      <c r="AA39" s="96"/>
      <c r="AB39" s="40"/>
      <c r="AC39" s="72"/>
      <c r="AD39" s="149"/>
      <c r="AE39" s="40"/>
      <c r="AF39" s="86"/>
      <c r="AG39" s="90"/>
      <c r="AH39" s="86"/>
      <c r="AI39" s="90"/>
      <c r="AJ39" s="86"/>
      <c r="AK39" s="90"/>
      <c r="AL39" s="86"/>
      <c r="AM39" s="14"/>
      <c r="AN39" s="86"/>
      <c r="AO39" s="142"/>
      <c r="AP39" s="145"/>
      <c r="AQ39" s="153"/>
      <c r="AR39" s="139"/>
      <c r="AS39" s="82"/>
      <c r="AT39" s="83"/>
      <c r="AU39" s="14"/>
    </row>
    <row r="40" spans="1:47">
      <c r="A40" s="196"/>
      <c r="B40" s="196"/>
      <c r="C40" s="106"/>
      <c r="D40" s="65"/>
      <c r="E40" s="138"/>
      <c r="F40" s="97"/>
      <c r="G40" s="97"/>
      <c r="H40" s="98"/>
      <c r="I40" s="97"/>
      <c r="J40" s="40"/>
      <c r="K40" s="68"/>
      <c r="L40" s="97"/>
      <c r="M40" s="40"/>
      <c r="N40" s="74"/>
      <c r="O40" s="97"/>
      <c r="P40" s="40"/>
      <c r="Q40" s="76"/>
      <c r="R40" s="97"/>
      <c r="S40" s="40"/>
      <c r="T40" s="74"/>
      <c r="U40" s="97"/>
      <c r="V40" s="40"/>
      <c r="W40" s="74"/>
      <c r="X40" s="97"/>
      <c r="Y40" s="40"/>
      <c r="Z40" s="74"/>
      <c r="AA40" s="97"/>
      <c r="AB40" s="40"/>
      <c r="AC40" s="74"/>
      <c r="AD40" s="151"/>
      <c r="AE40" s="40"/>
      <c r="AF40" s="86"/>
      <c r="AG40" s="90"/>
      <c r="AH40" s="86"/>
      <c r="AI40" s="90"/>
      <c r="AJ40" s="86"/>
      <c r="AK40" s="90"/>
      <c r="AL40" s="86"/>
      <c r="AM40" s="14"/>
      <c r="AN40" s="86"/>
      <c r="AO40" s="142"/>
      <c r="AP40" s="145"/>
      <c r="AQ40" s="153"/>
      <c r="AR40" s="139"/>
      <c r="AS40" s="82"/>
      <c r="AT40" s="83"/>
      <c r="AU40" s="14"/>
    </row>
    <row r="41" spans="1:47">
      <c r="A41" s="196"/>
      <c r="B41" s="196"/>
      <c r="C41" s="105"/>
      <c r="D41" s="63"/>
      <c r="E41" s="44"/>
      <c r="F41" s="92"/>
      <c r="G41" s="92"/>
      <c r="H41" s="91"/>
      <c r="I41" s="92"/>
      <c r="J41" s="40"/>
      <c r="K41" s="66"/>
      <c r="L41" s="92"/>
      <c r="M41" s="40"/>
      <c r="N41" s="70"/>
      <c r="O41" s="92"/>
      <c r="P41" s="40"/>
      <c r="Q41" s="70"/>
      <c r="R41" s="92"/>
      <c r="S41" s="40"/>
      <c r="T41" s="70"/>
      <c r="U41" s="92"/>
      <c r="V41" s="40"/>
      <c r="W41" s="70"/>
      <c r="X41" s="92"/>
      <c r="Y41" s="40"/>
      <c r="Z41" s="70"/>
      <c r="AA41" s="92"/>
      <c r="AB41" s="40"/>
      <c r="AC41" s="70"/>
      <c r="AD41" s="146"/>
      <c r="AE41" s="40"/>
      <c r="AF41" s="86"/>
      <c r="AG41" s="90"/>
      <c r="AH41" s="86"/>
      <c r="AI41" s="90"/>
      <c r="AJ41" s="86"/>
      <c r="AK41" s="90"/>
      <c r="AL41" s="86"/>
      <c r="AM41" s="14"/>
      <c r="AN41" s="86"/>
      <c r="AO41" s="142"/>
      <c r="AP41" s="145"/>
      <c r="AQ41" s="153"/>
      <c r="AR41" s="139"/>
      <c r="AS41" s="82"/>
      <c r="AT41" s="83"/>
      <c r="AU41" s="14"/>
    </row>
    <row r="42" spans="1:47">
      <c r="A42" s="196"/>
      <c r="B42" s="196"/>
      <c r="C42" s="105"/>
      <c r="D42" s="63"/>
      <c r="E42" s="44"/>
      <c r="F42" s="92"/>
      <c r="G42" s="92"/>
      <c r="H42" s="91"/>
      <c r="I42" s="92"/>
      <c r="J42" s="40"/>
      <c r="K42" s="66"/>
      <c r="L42" s="92"/>
      <c r="M42" s="40"/>
      <c r="N42" s="70"/>
      <c r="O42" s="92"/>
      <c r="P42" s="40"/>
      <c r="Q42" s="70"/>
      <c r="R42" s="92"/>
      <c r="S42" s="40"/>
      <c r="T42" s="70"/>
      <c r="U42" s="92"/>
      <c r="V42" s="40"/>
      <c r="W42" s="70"/>
      <c r="X42" s="92"/>
      <c r="Y42" s="40"/>
      <c r="Z42" s="70"/>
      <c r="AA42" s="92"/>
      <c r="AB42" s="40"/>
      <c r="AC42" s="70"/>
      <c r="AD42" s="146"/>
      <c r="AE42" s="40"/>
      <c r="AF42" s="86"/>
      <c r="AG42" s="90"/>
      <c r="AH42" s="86"/>
      <c r="AI42" s="90"/>
      <c r="AJ42" s="86"/>
      <c r="AK42" s="90"/>
      <c r="AL42" s="86"/>
      <c r="AM42" s="14"/>
      <c r="AN42" s="86"/>
      <c r="AO42" s="142"/>
      <c r="AP42" s="145"/>
      <c r="AQ42" s="153"/>
      <c r="AR42" s="139"/>
      <c r="AS42" s="82"/>
      <c r="AT42" s="83"/>
      <c r="AU42" s="14"/>
    </row>
    <row r="43" spans="1:47">
      <c r="A43" s="196"/>
      <c r="B43" s="196"/>
      <c r="C43" s="105"/>
      <c r="D43" s="63"/>
      <c r="E43" s="44"/>
      <c r="F43" s="92"/>
      <c r="G43" s="92"/>
      <c r="H43" s="91"/>
      <c r="I43" s="92"/>
      <c r="J43" s="40"/>
      <c r="K43" s="66"/>
      <c r="L43" s="92"/>
      <c r="M43" s="40"/>
      <c r="N43" s="70"/>
      <c r="O43" s="92"/>
      <c r="P43" s="40"/>
      <c r="Q43" s="70"/>
      <c r="R43" s="92"/>
      <c r="S43" s="40"/>
      <c r="T43" s="70"/>
      <c r="U43" s="92"/>
      <c r="V43" s="40"/>
      <c r="W43" s="70"/>
      <c r="X43" s="92"/>
      <c r="Y43" s="40"/>
      <c r="Z43" s="70"/>
      <c r="AA43" s="92"/>
      <c r="AB43" s="40"/>
      <c r="AC43" s="70"/>
      <c r="AD43" s="146"/>
      <c r="AE43" s="40"/>
      <c r="AF43" s="86"/>
      <c r="AG43" s="90"/>
      <c r="AH43" s="86"/>
      <c r="AI43" s="90"/>
      <c r="AJ43" s="86"/>
      <c r="AK43" s="90"/>
      <c r="AL43" s="86"/>
      <c r="AM43" s="14"/>
      <c r="AN43" s="86"/>
      <c r="AO43" s="142"/>
      <c r="AP43" s="145"/>
      <c r="AQ43" s="153"/>
      <c r="AR43" s="139"/>
      <c r="AS43" s="82"/>
      <c r="AT43" s="83"/>
      <c r="AU43" s="14"/>
    </row>
    <row r="44" spans="1:47">
      <c r="A44" s="196"/>
      <c r="B44" s="196"/>
      <c r="C44" s="105"/>
      <c r="D44" s="63"/>
      <c r="E44" s="44"/>
      <c r="F44" s="92"/>
      <c r="G44" s="92"/>
      <c r="H44" s="91"/>
      <c r="I44" s="92"/>
      <c r="J44" s="40"/>
      <c r="K44" s="66"/>
      <c r="L44" s="92"/>
      <c r="M44" s="40"/>
      <c r="N44" s="70"/>
      <c r="O44" s="92"/>
      <c r="P44" s="40"/>
      <c r="Q44" s="70"/>
      <c r="R44" s="92"/>
      <c r="S44" s="40"/>
      <c r="T44" s="70"/>
      <c r="U44" s="92"/>
      <c r="V44" s="40"/>
      <c r="W44" s="70"/>
      <c r="X44" s="92"/>
      <c r="Y44" s="40"/>
      <c r="Z44" s="70"/>
      <c r="AA44" s="92"/>
      <c r="AB44" s="40"/>
      <c r="AC44" s="70"/>
      <c r="AD44" s="146"/>
      <c r="AE44" s="40"/>
      <c r="AF44" s="86"/>
      <c r="AG44" s="90"/>
      <c r="AH44" s="86"/>
      <c r="AI44" s="90"/>
      <c r="AJ44" s="86"/>
      <c r="AK44" s="90"/>
      <c r="AL44" s="86"/>
      <c r="AM44" s="14"/>
      <c r="AN44" s="86"/>
      <c r="AO44" s="142"/>
      <c r="AP44" s="145"/>
      <c r="AQ44" s="153"/>
      <c r="AR44" s="139"/>
      <c r="AS44" s="82"/>
      <c r="AT44" s="83"/>
      <c r="AU44" s="14"/>
    </row>
    <row r="45" spans="1:47">
      <c r="A45" s="196"/>
      <c r="B45" s="196"/>
      <c r="C45" s="105"/>
      <c r="D45" s="63"/>
      <c r="E45" s="44"/>
      <c r="F45" s="92"/>
      <c r="G45" s="92"/>
      <c r="H45" s="91"/>
      <c r="I45" s="92"/>
      <c r="J45" s="40"/>
      <c r="K45" s="66"/>
      <c r="L45" s="92"/>
      <c r="M45" s="40"/>
      <c r="N45" s="70"/>
      <c r="O45" s="92"/>
      <c r="P45" s="40"/>
      <c r="Q45" s="70"/>
      <c r="R45" s="92"/>
      <c r="S45" s="40"/>
      <c r="T45" s="70"/>
      <c r="U45" s="92"/>
      <c r="V45" s="40"/>
      <c r="W45" s="70"/>
      <c r="X45" s="92"/>
      <c r="Y45" s="40"/>
      <c r="Z45" s="70"/>
      <c r="AA45" s="92"/>
      <c r="AB45" s="40"/>
      <c r="AC45" s="70"/>
      <c r="AD45" s="146"/>
      <c r="AE45" s="40"/>
      <c r="AF45" s="86"/>
      <c r="AG45" s="90"/>
      <c r="AH45" s="86"/>
      <c r="AI45" s="90"/>
      <c r="AJ45" s="86"/>
      <c r="AK45" s="90"/>
      <c r="AL45" s="86"/>
      <c r="AM45" s="14"/>
      <c r="AN45" s="86"/>
      <c r="AO45" s="142"/>
      <c r="AP45" s="145"/>
      <c r="AQ45" s="153"/>
      <c r="AR45" s="139"/>
      <c r="AS45" s="82"/>
      <c r="AT45" s="83"/>
      <c r="AU45" s="14"/>
    </row>
    <row r="46" spans="1:47">
      <c r="A46" s="196"/>
      <c r="B46" s="196"/>
      <c r="C46" s="105"/>
      <c r="D46" s="63"/>
      <c r="E46" s="44"/>
      <c r="F46" s="92"/>
      <c r="G46" s="92"/>
      <c r="H46" s="91"/>
      <c r="I46" s="92"/>
      <c r="J46" s="40"/>
      <c r="K46" s="66"/>
      <c r="L46" s="92"/>
      <c r="M46" s="40"/>
      <c r="N46" s="70"/>
      <c r="O46" s="92"/>
      <c r="P46" s="40"/>
      <c r="Q46" s="70"/>
      <c r="R46" s="92"/>
      <c r="S46" s="40"/>
      <c r="T46" s="70"/>
      <c r="U46" s="92"/>
      <c r="V46" s="40"/>
      <c r="W46" s="70"/>
      <c r="X46" s="92"/>
      <c r="Y46" s="40"/>
      <c r="Z46" s="70"/>
      <c r="AA46" s="92"/>
      <c r="AB46" s="40"/>
      <c r="AC46" s="70"/>
      <c r="AD46" s="146"/>
      <c r="AE46" s="40"/>
      <c r="AF46" s="86"/>
      <c r="AG46" s="90"/>
      <c r="AH46" s="86"/>
      <c r="AI46" s="90"/>
      <c r="AJ46" s="86"/>
      <c r="AK46" s="90"/>
      <c r="AL46" s="86"/>
      <c r="AM46" s="14"/>
      <c r="AN46" s="86"/>
      <c r="AO46" s="142"/>
      <c r="AP46" s="145"/>
      <c r="AQ46" s="153"/>
      <c r="AR46" s="139"/>
      <c r="AS46" s="82"/>
      <c r="AT46" s="83"/>
      <c r="AU46" s="14"/>
    </row>
    <row r="47" spans="1:47">
      <c r="A47" s="196"/>
      <c r="B47" s="196"/>
      <c r="C47" s="105"/>
      <c r="D47" s="63"/>
      <c r="E47" s="44"/>
      <c r="F47" s="92"/>
      <c r="G47" s="92"/>
      <c r="H47" s="91"/>
      <c r="I47" s="92"/>
      <c r="J47" s="40"/>
      <c r="K47" s="66"/>
      <c r="L47" s="92"/>
      <c r="M47" s="40"/>
      <c r="N47" s="70"/>
      <c r="O47" s="92"/>
      <c r="P47" s="40"/>
      <c r="Q47" s="70"/>
      <c r="R47" s="92"/>
      <c r="S47" s="40"/>
      <c r="T47" s="70"/>
      <c r="U47" s="92"/>
      <c r="V47" s="40"/>
      <c r="W47" s="70"/>
      <c r="X47" s="92"/>
      <c r="Y47" s="40"/>
      <c r="Z47" s="70"/>
      <c r="AA47" s="92"/>
      <c r="AB47" s="40"/>
      <c r="AC47" s="70"/>
      <c r="AD47" s="146"/>
      <c r="AE47" s="40"/>
      <c r="AF47" s="86"/>
      <c r="AG47" s="90"/>
      <c r="AH47" s="86"/>
      <c r="AI47" s="90"/>
      <c r="AJ47" s="86"/>
      <c r="AK47" s="90"/>
      <c r="AL47" s="86"/>
      <c r="AM47" s="14"/>
      <c r="AN47" s="86"/>
      <c r="AO47" s="142"/>
      <c r="AP47" s="145"/>
      <c r="AQ47" s="153"/>
      <c r="AR47" s="139"/>
      <c r="AS47" s="82"/>
      <c r="AT47" s="83"/>
      <c r="AU47" s="14"/>
    </row>
    <row r="48" spans="1:47">
      <c r="A48" s="196"/>
      <c r="B48" s="196"/>
      <c r="C48" s="105"/>
      <c r="D48" s="63"/>
      <c r="E48" s="44"/>
      <c r="F48" s="92"/>
      <c r="G48" s="92"/>
      <c r="H48" s="91"/>
      <c r="I48" s="92"/>
      <c r="J48" s="40"/>
      <c r="K48" s="66"/>
      <c r="L48" s="92"/>
      <c r="M48" s="40"/>
      <c r="N48" s="70"/>
      <c r="O48" s="92"/>
      <c r="P48" s="40"/>
      <c r="Q48" s="70"/>
      <c r="R48" s="92"/>
      <c r="S48" s="40"/>
      <c r="T48" s="70"/>
      <c r="U48" s="92"/>
      <c r="V48" s="40"/>
      <c r="W48" s="70"/>
      <c r="X48" s="92"/>
      <c r="Y48" s="40"/>
      <c r="Z48" s="70"/>
      <c r="AA48" s="92"/>
      <c r="AB48" s="40"/>
      <c r="AC48" s="70"/>
      <c r="AD48" s="146"/>
      <c r="AE48" s="40"/>
      <c r="AF48" s="86"/>
      <c r="AG48" s="90"/>
      <c r="AH48" s="86"/>
      <c r="AI48" s="90"/>
      <c r="AJ48" s="86"/>
      <c r="AK48" s="90"/>
      <c r="AL48" s="86"/>
      <c r="AM48" s="14"/>
      <c r="AN48" s="86"/>
      <c r="AO48" s="142"/>
      <c r="AP48" s="145"/>
      <c r="AQ48" s="153"/>
      <c r="AR48" s="139"/>
      <c r="AS48" s="82"/>
      <c r="AT48" s="83"/>
      <c r="AU48" s="14"/>
    </row>
    <row r="49" spans="1:47">
      <c r="A49" s="196"/>
      <c r="B49" s="196"/>
      <c r="C49" s="105"/>
      <c r="D49" s="63"/>
      <c r="E49" s="44"/>
      <c r="F49" s="92"/>
      <c r="G49" s="92"/>
      <c r="H49" s="91"/>
      <c r="I49" s="92"/>
      <c r="J49" s="40"/>
      <c r="K49" s="66"/>
      <c r="L49" s="92"/>
      <c r="M49" s="40"/>
      <c r="N49" s="70"/>
      <c r="O49" s="92"/>
      <c r="P49" s="40"/>
      <c r="Q49" s="70"/>
      <c r="R49" s="92"/>
      <c r="S49" s="40"/>
      <c r="T49" s="70"/>
      <c r="U49" s="92"/>
      <c r="V49" s="40"/>
      <c r="W49" s="70"/>
      <c r="X49" s="92"/>
      <c r="Y49" s="40"/>
      <c r="Z49" s="70"/>
      <c r="AA49" s="92"/>
      <c r="AB49" s="40"/>
      <c r="AC49" s="70"/>
      <c r="AD49" s="146"/>
      <c r="AE49" s="40"/>
      <c r="AF49" s="86"/>
      <c r="AG49" s="90"/>
      <c r="AH49" s="86"/>
      <c r="AI49" s="90"/>
      <c r="AJ49" s="86"/>
      <c r="AK49" s="90"/>
      <c r="AL49" s="86"/>
      <c r="AM49" s="14"/>
      <c r="AN49" s="86"/>
      <c r="AO49" s="142"/>
      <c r="AP49" s="145"/>
      <c r="AQ49" s="153"/>
      <c r="AR49" s="139"/>
      <c r="AS49" s="82"/>
      <c r="AT49" s="83"/>
      <c r="AU49" s="14"/>
    </row>
    <row r="50" spans="1:47">
      <c r="AE50" s="10"/>
    </row>
    <row r="51" spans="1:47">
      <c r="AE51" s="10"/>
    </row>
    <row r="52" spans="1:47" ht="15" thickBot="1">
      <c r="AE52" s="10"/>
    </row>
    <row r="53" spans="1:47">
      <c r="D53" s="176" t="s">
        <v>154</v>
      </c>
      <c r="E53" s="177"/>
      <c r="AE53" s="10"/>
    </row>
    <row r="54" spans="1:47">
      <c r="D54" s="172" t="s">
        <v>155</v>
      </c>
      <c r="E54" s="173"/>
      <c r="AE54" s="10"/>
    </row>
    <row r="55" spans="1:47">
      <c r="D55" s="172"/>
      <c r="E55" s="173"/>
      <c r="AE55" s="10"/>
    </row>
    <row r="56" spans="1:47">
      <c r="D56" s="172"/>
      <c r="E56" s="173"/>
      <c r="AE56" s="10"/>
    </row>
    <row r="57" spans="1:47">
      <c r="D57" s="172" t="s">
        <v>156</v>
      </c>
      <c r="E57" s="173"/>
      <c r="AE57" s="10"/>
    </row>
    <row r="58" spans="1:47">
      <c r="D58" s="172"/>
      <c r="E58" s="173"/>
      <c r="AE58" s="10"/>
    </row>
    <row r="59" spans="1:47" ht="15" thickBot="1">
      <c r="D59" s="174"/>
      <c r="E59" s="175"/>
      <c r="AE59" s="10"/>
    </row>
    <row r="60" spans="1:47">
      <c r="AE60" s="10"/>
    </row>
    <row r="61" spans="1:47">
      <c r="AE61" s="10"/>
    </row>
  </sheetData>
  <mergeCells count="56">
    <mergeCell ref="C3:D3"/>
    <mergeCell ref="F3:J3"/>
    <mergeCell ref="N3:AC3"/>
    <mergeCell ref="A4:AU4"/>
    <mergeCell ref="A5:B6"/>
    <mergeCell ref="F5:K5"/>
    <mergeCell ref="AQ5:AR5"/>
    <mergeCell ref="AM6:AN6"/>
    <mergeCell ref="A8:A10"/>
    <mergeCell ref="B8:B10"/>
    <mergeCell ref="AS5:AS6"/>
    <mergeCell ref="AT5:AT6"/>
    <mergeCell ref="AU5:AU6"/>
    <mergeCell ref="L6:N6"/>
    <mergeCell ref="O6:Q6"/>
    <mergeCell ref="R6:T6"/>
    <mergeCell ref="U6:W6"/>
    <mergeCell ref="X6:Z6"/>
    <mergeCell ref="AA6:AC6"/>
    <mergeCell ref="AE6:AF6"/>
    <mergeCell ref="AP5:AP6"/>
    <mergeCell ref="AG6:AH6"/>
    <mergeCell ref="AI6:AJ6"/>
    <mergeCell ref="AK6:AL6"/>
    <mergeCell ref="A11:A13"/>
    <mergeCell ref="B11:B13"/>
    <mergeCell ref="A14:A16"/>
    <mergeCell ref="B14:B16"/>
    <mergeCell ref="A17:A19"/>
    <mergeCell ref="B17:B19"/>
    <mergeCell ref="A20:A22"/>
    <mergeCell ref="B20:B22"/>
    <mergeCell ref="A23:A25"/>
    <mergeCell ref="B23:B25"/>
    <mergeCell ref="A26:A28"/>
    <mergeCell ref="B26:B28"/>
    <mergeCell ref="A29:A31"/>
    <mergeCell ref="B29:B31"/>
    <mergeCell ref="A32:A34"/>
    <mergeCell ref="B32:B34"/>
    <mergeCell ref="A35:A37"/>
    <mergeCell ref="B35:B37"/>
    <mergeCell ref="A47:A49"/>
    <mergeCell ref="B47:B49"/>
    <mergeCell ref="A38:A40"/>
    <mergeCell ref="B38:B40"/>
    <mergeCell ref="A41:A43"/>
    <mergeCell ref="B41:B43"/>
    <mergeCell ref="A44:A46"/>
    <mergeCell ref="B44:B46"/>
    <mergeCell ref="D54:E56"/>
    <mergeCell ref="D57:E59"/>
    <mergeCell ref="C5:E5"/>
    <mergeCell ref="L5:AD5"/>
    <mergeCell ref="AE5:AO5"/>
    <mergeCell ref="D53:E53"/>
  </mergeCells>
  <conditionalFormatting sqref="AU1:AU7 AU20:AU65536">
    <cfRule type="containsText" dxfId="29" priority="6" stopIfTrue="1" operator="containsText" text="high">
      <formula>NOT(ISERROR(SEARCH("high",AU1)))</formula>
    </cfRule>
    <cfRule type="containsText" dxfId="28" priority="7" stopIfTrue="1" operator="containsText" text="moderate">
      <formula>NOT(ISERROR(SEARCH("moderate",AU1)))</formula>
    </cfRule>
    <cfRule type="containsText" dxfId="27" priority="8" stopIfTrue="1" operator="containsText" text="low">
      <formula>NOT(ISERROR(SEARCH("low",AU1)))</formula>
    </cfRule>
  </conditionalFormatting>
  <conditionalFormatting sqref="AU8:AU19">
    <cfRule type="containsText" dxfId="26" priority="5" operator="containsText" text="&quot;low&quot;">
      <formula>NOT(ISERROR(SEARCH("""low""",AU8)))</formula>
    </cfRule>
  </conditionalFormatting>
  <conditionalFormatting sqref="AU8:AU19">
    <cfRule type="containsText" dxfId="25" priority="1" stopIfTrue="1" operator="containsText" text="moderate">
      <formula>NOT(ISERROR(SEARCH("moderate",AU8)))</formula>
    </cfRule>
    <cfRule type="containsText" dxfId="24" priority="2" stopIfTrue="1" operator="containsText" text="low">
      <formula>NOT(ISERROR(SEARCH("low",AU8)))</formula>
    </cfRule>
    <cfRule type="containsText" dxfId="23" priority="3" stopIfTrue="1" operator="containsText" text="high">
      <formula>NOT(ISERROR(SEARCH("high",AU8)))</formula>
    </cfRule>
    <cfRule type="containsText" dxfId="22" priority="4" operator="containsText" text="&quot;low&quot;">
      <formula>NOT(ISERROR(SEARCH("""low""",AU8)))</formula>
    </cfRule>
  </conditionalFormatting>
  <pageMargins left="0.7" right="0.7" top="0.75" bottom="0.75" header="0.3" footer="0.3"/>
  <pageSetup paperSize="9" orientation="portrait" verticalDpi="300"/>
</worksheet>
</file>

<file path=xl/worksheets/sheet7.xml><?xml version="1.0" encoding="utf-8"?>
<worksheet xmlns="http://schemas.openxmlformats.org/spreadsheetml/2006/main" xmlns:r="http://schemas.openxmlformats.org/officeDocument/2006/relationships">
  <dimension ref="A1:AT33"/>
  <sheetViews>
    <sheetView topLeftCell="A4" workbookViewId="0">
      <selection activeCell="G26" sqref="G26"/>
    </sheetView>
  </sheetViews>
  <sheetFormatPr defaultColWidth="8.81640625" defaultRowHeight="14.5"/>
  <cols>
    <col min="1" max="1" width="3.453125" customWidth="1"/>
    <col min="2" max="2" width="25.453125" style="22" customWidth="1"/>
    <col min="3" max="3" width="13" customWidth="1"/>
    <col min="4" max="4" width="13" style="129" customWidth="1"/>
    <col min="5" max="5" width="10.453125" customWidth="1"/>
    <col min="6" max="6" width="10.6328125" customWidth="1"/>
    <col min="7" max="7" width="10.1796875" style="10" customWidth="1"/>
    <col min="8" max="8" width="14.36328125" customWidth="1"/>
    <col min="9" max="9" width="12.6328125" customWidth="1"/>
    <col min="10" max="10" width="9.36328125" customWidth="1"/>
    <col min="11" max="11" width="9" customWidth="1"/>
    <col min="12" max="12" width="10.1796875" customWidth="1"/>
    <col min="13" max="13" width="8.453125" customWidth="1"/>
    <col min="14" max="14" width="10.36328125" customWidth="1"/>
    <col min="15" max="15" width="10" customWidth="1"/>
    <col min="16" max="16" width="8.36328125" customWidth="1"/>
    <col min="17" max="17" width="9.6328125" customWidth="1"/>
    <col min="18" max="18" width="9.36328125" customWidth="1"/>
    <col min="19" max="19" width="8.1796875" customWidth="1"/>
    <col min="20" max="21" width="9.1796875" customWidth="1"/>
    <col min="22" max="24" width="8.1796875" customWidth="1"/>
    <col min="25" max="25" width="8.453125" customWidth="1"/>
    <col min="26" max="26" width="8.6328125" customWidth="1"/>
    <col min="27" max="27" width="8.453125" customWidth="1"/>
    <col min="28" max="28" width="8.36328125" customWidth="1"/>
    <col min="29" max="29" width="8.36328125" style="129" customWidth="1"/>
    <col min="30" max="30" width="8.453125" customWidth="1"/>
    <col min="31" max="31" width="9.1796875" customWidth="1"/>
    <col min="32" max="32" width="8.453125" customWidth="1"/>
    <col min="33" max="33" width="8.36328125" customWidth="1"/>
    <col min="34" max="35" width="8.453125" customWidth="1"/>
    <col min="36" max="36" width="9.453125" customWidth="1"/>
    <col min="37" max="37" width="8.453125" customWidth="1"/>
    <col min="38" max="38" width="12.453125" customWidth="1"/>
    <col min="39" max="39" width="8.1796875" customWidth="1"/>
    <col min="40" max="41" width="8.1796875" style="129" customWidth="1"/>
    <col min="42" max="42" width="12.453125" customWidth="1"/>
    <col min="43" max="43" width="12.453125" style="129" customWidth="1"/>
    <col min="44" max="44" width="13" customWidth="1"/>
    <col min="45" max="45" width="12" customWidth="1"/>
    <col min="46" max="46" width="10.81640625" customWidth="1"/>
  </cols>
  <sheetData>
    <row r="1" spans="1:46" hidden="1">
      <c r="B1" s="22" t="s">
        <v>0</v>
      </c>
    </row>
    <row r="2" spans="1:46" s="9" customFormat="1" hidden="1">
      <c r="B2" s="110" t="s">
        <v>1</v>
      </c>
      <c r="C2" s="110" t="s">
        <v>3</v>
      </c>
      <c r="D2" s="130"/>
      <c r="E2" s="110" t="s">
        <v>5</v>
      </c>
      <c r="F2" s="110"/>
      <c r="G2" s="11"/>
      <c r="H2" s="110" t="s">
        <v>6</v>
      </c>
      <c r="I2" s="110" t="s">
        <v>7</v>
      </c>
      <c r="J2" s="110"/>
      <c r="K2" s="110"/>
      <c r="L2" s="110"/>
      <c r="M2" s="110" t="s">
        <v>8</v>
      </c>
      <c r="N2" s="110"/>
      <c r="O2" s="110"/>
      <c r="P2" s="110" t="s">
        <v>9</v>
      </c>
      <c r="Q2" s="110"/>
      <c r="R2" s="110"/>
      <c r="S2" s="110" t="s">
        <v>10</v>
      </c>
      <c r="T2" s="110"/>
      <c r="U2" s="110"/>
      <c r="V2" s="110" t="s">
        <v>11</v>
      </c>
      <c r="W2" s="110"/>
      <c r="X2" s="110"/>
      <c r="Y2" s="110" t="s">
        <v>12</v>
      </c>
      <c r="Z2" s="110"/>
      <c r="AA2" s="110"/>
      <c r="AB2" s="110" t="s">
        <v>13</v>
      </c>
      <c r="AC2" s="39"/>
      <c r="AD2" s="39"/>
      <c r="AN2" s="132"/>
      <c r="AO2" s="132"/>
      <c r="AP2" s="110"/>
      <c r="AQ2" s="130"/>
      <c r="AR2" s="110" t="s">
        <v>14</v>
      </c>
    </row>
    <row r="3" spans="1:46" s="9" customFormat="1" ht="15" hidden="1" customHeight="1">
      <c r="B3" s="107"/>
      <c r="C3" s="107"/>
      <c r="D3" s="123"/>
      <c r="E3" s="190" t="s">
        <v>16</v>
      </c>
      <c r="F3" s="190"/>
      <c r="G3" s="190"/>
      <c r="H3" s="190"/>
      <c r="I3" s="190"/>
      <c r="J3" s="108"/>
      <c r="K3" s="108"/>
      <c r="L3" s="108"/>
      <c r="M3" s="178" t="s">
        <v>17</v>
      </c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179"/>
      <c r="Z3" s="179"/>
      <c r="AA3" s="179"/>
      <c r="AB3" s="179"/>
      <c r="AC3" s="39"/>
      <c r="AD3" s="39"/>
      <c r="AN3" s="132"/>
      <c r="AO3" s="132"/>
      <c r="AP3" s="109"/>
      <c r="AQ3" s="124"/>
      <c r="AR3" s="111"/>
    </row>
    <row r="4" spans="1:46" s="39" customFormat="1" ht="18.5">
      <c r="A4" s="191" t="s">
        <v>135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</row>
    <row r="5" spans="1:46" s="39" customFormat="1" ht="15" customHeight="1">
      <c r="A5" s="178" t="s">
        <v>18</v>
      </c>
      <c r="B5" s="180"/>
      <c r="C5" s="169" t="s">
        <v>15</v>
      </c>
      <c r="D5" s="171"/>
      <c r="E5" s="169" t="s">
        <v>16</v>
      </c>
      <c r="F5" s="170"/>
      <c r="G5" s="170"/>
      <c r="H5" s="170"/>
      <c r="I5" s="170"/>
      <c r="J5" s="171"/>
      <c r="K5" s="169" t="s">
        <v>50</v>
      </c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  <c r="AA5" s="170"/>
      <c r="AB5" s="170"/>
      <c r="AC5" s="171"/>
      <c r="AD5" s="169" t="s">
        <v>48</v>
      </c>
      <c r="AE5" s="170"/>
      <c r="AF5" s="170"/>
      <c r="AG5" s="170"/>
      <c r="AH5" s="170"/>
      <c r="AI5" s="170"/>
      <c r="AJ5" s="170"/>
      <c r="AK5" s="170"/>
      <c r="AL5" s="170"/>
      <c r="AM5" s="170"/>
      <c r="AN5" s="171"/>
      <c r="AO5" s="165" t="s">
        <v>157</v>
      </c>
      <c r="AP5" s="183" t="s">
        <v>17</v>
      </c>
      <c r="AQ5" s="184"/>
      <c r="AR5" s="194" t="s">
        <v>111</v>
      </c>
      <c r="AS5" s="195" t="s">
        <v>38</v>
      </c>
      <c r="AT5" s="194" t="s">
        <v>39</v>
      </c>
    </row>
    <row r="6" spans="1:46" s="4" customFormat="1" ht="59.25" customHeight="1">
      <c r="A6" s="192"/>
      <c r="B6" s="193"/>
      <c r="C6" s="103" t="s">
        <v>20</v>
      </c>
      <c r="D6" s="131" t="s">
        <v>143</v>
      </c>
      <c r="E6" s="103" t="s">
        <v>22</v>
      </c>
      <c r="F6" s="103" t="s">
        <v>49</v>
      </c>
      <c r="G6" s="12" t="s">
        <v>30</v>
      </c>
      <c r="H6" s="103" t="s">
        <v>47</v>
      </c>
      <c r="I6" s="103" t="s">
        <v>129</v>
      </c>
      <c r="J6" s="102" t="s">
        <v>57</v>
      </c>
      <c r="K6" s="183" t="s">
        <v>42</v>
      </c>
      <c r="L6" s="185"/>
      <c r="M6" s="184"/>
      <c r="N6" s="183" t="s">
        <v>27</v>
      </c>
      <c r="O6" s="185"/>
      <c r="P6" s="184"/>
      <c r="Q6" s="183" t="s">
        <v>23</v>
      </c>
      <c r="R6" s="185"/>
      <c r="S6" s="184"/>
      <c r="T6" s="183" t="s">
        <v>24</v>
      </c>
      <c r="U6" s="185"/>
      <c r="V6" s="184"/>
      <c r="W6" s="183" t="s">
        <v>25</v>
      </c>
      <c r="X6" s="185"/>
      <c r="Y6" s="184"/>
      <c r="Z6" s="183" t="s">
        <v>26</v>
      </c>
      <c r="AA6" s="185"/>
      <c r="AB6" s="184"/>
      <c r="AC6" s="131" t="s">
        <v>159</v>
      </c>
      <c r="AD6" s="183" t="s">
        <v>113</v>
      </c>
      <c r="AE6" s="184"/>
      <c r="AF6" s="183" t="s">
        <v>114</v>
      </c>
      <c r="AG6" s="184"/>
      <c r="AH6" s="183" t="s">
        <v>115</v>
      </c>
      <c r="AI6" s="184"/>
      <c r="AJ6" s="183" t="s">
        <v>117</v>
      </c>
      <c r="AK6" s="184"/>
      <c r="AL6" s="183" t="s">
        <v>116</v>
      </c>
      <c r="AM6" s="184"/>
      <c r="AN6" s="131" t="s">
        <v>161</v>
      </c>
      <c r="AO6" s="166"/>
      <c r="AP6" s="131" t="s">
        <v>163</v>
      </c>
      <c r="AQ6" s="131" t="s">
        <v>165</v>
      </c>
      <c r="AR6" s="194"/>
      <c r="AS6" s="195"/>
      <c r="AT6" s="194"/>
    </row>
    <row r="7" spans="1:46" s="29" customFormat="1" ht="96.75" customHeight="1">
      <c r="A7" s="25"/>
      <c r="B7" s="26"/>
      <c r="C7" s="28" t="s">
        <v>44</v>
      </c>
      <c r="D7" s="133" t="s">
        <v>153</v>
      </c>
      <c r="E7" s="28" t="s">
        <v>52</v>
      </c>
      <c r="F7" s="28" t="s">
        <v>53</v>
      </c>
      <c r="G7" s="28" t="s">
        <v>40</v>
      </c>
      <c r="H7" s="28" t="s">
        <v>41</v>
      </c>
      <c r="I7" s="28" t="s">
        <v>130</v>
      </c>
      <c r="J7" s="28" t="s">
        <v>57</v>
      </c>
      <c r="K7" s="28" t="s">
        <v>105</v>
      </c>
      <c r="L7" s="28" t="s">
        <v>56</v>
      </c>
      <c r="M7" s="28" t="s">
        <v>51</v>
      </c>
      <c r="N7" s="28" t="s">
        <v>106</v>
      </c>
      <c r="O7" s="28" t="s">
        <v>103</v>
      </c>
      <c r="P7" s="28" t="s">
        <v>51</v>
      </c>
      <c r="Q7" s="28" t="s">
        <v>107</v>
      </c>
      <c r="R7" s="28" t="s">
        <v>104</v>
      </c>
      <c r="S7" s="28" t="s">
        <v>51</v>
      </c>
      <c r="T7" s="28" t="s">
        <v>108</v>
      </c>
      <c r="U7" s="28" t="s">
        <v>104</v>
      </c>
      <c r="V7" s="28" t="s">
        <v>51</v>
      </c>
      <c r="W7" s="28" t="s">
        <v>109</v>
      </c>
      <c r="X7" s="28" t="s">
        <v>103</v>
      </c>
      <c r="Y7" s="28" t="s">
        <v>51</v>
      </c>
      <c r="Z7" s="28" t="s">
        <v>110</v>
      </c>
      <c r="AA7" s="28" t="s">
        <v>104</v>
      </c>
      <c r="AB7" s="28" t="s">
        <v>51</v>
      </c>
      <c r="AC7" s="133" t="s">
        <v>160</v>
      </c>
      <c r="AD7" s="28" t="s">
        <v>118</v>
      </c>
      <c r="AE7" s="28" t="s">
        <v>60</v>
      </c>
      <c r="AF7" s="28" t="s">
        <v>119</v>
      </c>
      <c r="AG7" s="28" t="s">
        <v>60</v>
      </c>
      <c r="AH7" s="28" t="s">
        <v>120</v>
      </c>
      <c r="AI7" s="28" t="s">
        <v>60</v>
      </c>
      <c r="AJ7" s="28" t="s">
        <v>121</v>
      </c>
      <c r="AK7" s="28" t="s">
        <v>60</v>
      </c>
      <c r="AL7" s="28" t="s">
        <v>122</v>
      </c>
      <c r="AM7" s="28" t="s">
        <v>60</v>
      </c>
      <c r="AN7" s="133" t="s">
        <v>162</v>
      </c>
      <c r="AO7" s="133" t="s">
        <v>158</v>
      </c>
      <c r="AP7" s="133" t="s">
        <v>164</v>
      </c>
      <c r="AQ7" s="133" t="s">
        <v>174</v>
      </c>
      <c r="AR7" s="133" t="s">
        <v>175</v>
      </c>
      <c r="AS7" s="28" t="s">
        <v>43</v>
      </c>
      <c r="AT7" s="28" t="s">
        <v>134</v>
      </c>
    </row>
    <row r="8" spans="1:46" s="6" customFormat="1" ht="18" customHeight="1">
      <c r="A8" s="105">
        <v>1</v>
      </c>
      <c r="B8" s="106" t="s">
        <v>28</v>
      </c>
      <c r="C8" s="44">
        <v>3</v>
      </c>
      <c r="D8" s="44">
        <v>1</v>
      </c>
      <c r="E8" s="3">
        <v>1479</v>
      </c>
      <c r="F8" s="42">
        <v>328.66666666666669</v>
      </c>
      <c r="G8" s="13">
        <v>3</v>
      </c>
      <c r="H8" s="3">
        <v>8</v>
      </c>
      <c r="I8" s="30">
        <f>H8/E8</f>
        <v>5.4090601757944556E-3</v>
      </c>
      <c r="J8" s="62">
        <f>IF(I8=0,0,(IF(I8&lt;=0.05,1,(IF(I8&lt;=0.1,2,(IF(I8&lt;0.2,3,4)))))))</f>
        <v>1</v>
      </c>
      <c r="K8" s="77">
        <v>3</v>
      </c>
      <c r="L8" s="30">
        <f>K8/$G8</f>
        <v>1</v>
      </c>
      <c r="M8" s="69">
        <f>IF(L8=0,1,(IF(L8&lt;=0.05,1,(IF(L8&lt;=0.1,2,(IF(L8&lt;0.2,3,4)))))))</f>
        <v>4</v>
      </c>
      <c r="N8" s="78">
        <v>1</v>
      </c>
      <c r="O8" s="30">
        <f>N8/$G8</f>
        <v>0.33333333333333331</v>
      </c>
      <c r="P8" s="69">
        <f>IF(O8=0,1,(IF(O8&lt;=0.05,1,(IF(O8&lt;=0.1,2,(IF(O8&lt;0.2,3,4)))))))</f>
        <v>4</v>
      </c>
      <c r="Q8" s="99">
        <v>3</v>
      </c>
      <c r="R8" s="79">
        <f>Q8/$H8</f>
        <v>0.375</v>
      </c>
      <c r="S8" s="69">
        <f>IF(R8=0,1,(IF(R8&lt;=0.05,1,(IF(R8&lt;=0.1,2,(IF(R8&lt;0.2,3,4)))))))</f>
        <v>4</v>
      </c>
      <c r="T8" s="99">
        <v>1</v>
      </c>
      <c r="U8" s="79">
        <f>T8/$H8</f>
        <v>0.125</v>
      </c>
      <c r="V8" s="69">
        <f>IF(U8=0,1,(IF(U8&lt;=0.05,1,(IF(U8&lt;=0.1,2,(IF(U8&lt;0.2,3,4)))))))</f>
        <v>3</v>
      </c>
      <c r="W8" s="78">
        <v>1</v>
      </c>
      <c r="X8" s="30">
        <f>W8/$G8</f>
        <v>0.33333333333333331</v>
      </c>
      <c r="Y8" s="69">
        <f>IF(X8=0,1,(IF(X8&lt;=0.05,1,(IF(X8&lt;=0.1,2,(IF(X8&lt;0.2,3,4)))))))</f>
        <v>4</v>
      </c>
      <c r="Z8" s="99">
        <v>1</v>
      </c>
      <c r="AA8" s="79">
        <f>Z8/$H8</f>
        <v>0.125</v>
      </c>
      <c r="AB8" s="69">
        <f>IF(AA8=0,1,(IF(AA8&lt;=0.05,1,(IF(AA8&lt;=0.1,2,(IF(AA8&lt;0.2,3,4)))))))</f>
        <v>3</v>
      </c>
      <c r="AC8" s="134">
        <f>ROUNDUP((AVERAGE(AB8,Y8,V8,S8,P8,M8)),0)</f>
        <v>4</v>
      </c>
      <c r="AD8" s="79">
        <v>0.125</v>
      </c>
      <c r="AE8" s="135">
        <f>IF(AD8=0,1,(IF(AD8&lt;=0.05,1,(IF(AD8&lt;=0.1,2,(IF(AD8&lt;0.2,3,4)))))))</f>
        <v>3</v>
      </c>
      <c r="AF8" s="90">
        <v>0.15</v>
      </c>
      <c r="AG8" s="135">
        <f>IF(AF8=0,1,(IF(AF8&lt;=0.05,1,(IF(AF8&lt;=0.1,2,(IF(AF8&lt;0.2,3,4)))))))</f>
        <v>3</v>
      </c>
      <c r="AH8" s="90">
        <v>0.14000000000000001</v>
      </c>
      <c r="AI8" s="135">
        <f>IF(AH8=0,1,(IF(AH8&lt;=0.05,1,(IF(AH8&lt;=0.1,2,(IF(AH8&lt;0.2,3,4)))))))</f>
        <v>3</v>
      </c>
      <c r="AJ8" s="90">
        <v>0.22</v>
      </c>
      <c r="AK8" s="135">
        <f>IF(AJ8=0,1,(IF(AJ8&lt;=0.05,1,(IF(AJ8&lt;=0.1,2,(IF(AJ8&lt;0.2,3,4)))))))</f>
        <v>4</v>
      </c>
      <c r="AL8" s="89" t="s">
        <v>123</v>
      </c>
      <c r="AM8" s="135">
        <f>(IF(AL8="very high",4,(IF(AL8="high",3,(IF(AL8="moderate",2,(IF(AL8="low",1))))))))</f>
        <v>1</v>
      </c>
      <c r="AN8" s="140">
        <f>ROUNDDOWN((AVERAGE(AE8,AG8,AI8,AK8,AM8)),0)</f>
        <v>2</v>
      </c>
      <c r="AO8" s="143">
        <f>D8*J8</f>
        <v>1</v>
      </c>
      <c r="AP8" s="81">
        <f>AC8/AN8</f>
        <v>2</v>
      </c>
      <c r="AQ8" s="160">
        <f>IF(AP8&lt;=0.5,0.25,(IF(AP8&lt;=1,0.5,(IF(AP8&lt;=2,0.75,(IF(AP8&lt;=4,1,1)))))))</f>
        <v>0.75</v>
      </c>
      <c r="AR8" s="136">
        <f>ROUNDUP((AO8*AQ8),0)</f>
        <v>1</v>
      </c>
      <c r="AS8" s="101">
        <f>AR8*C8</f>
        <v>3</v>
      </c>
      <c r="AT8" s="115" t="str">
        <f>IF(AS8=0,"none",(IF(AS8&lt;5,"low",(IF(AS8&lt;=12,"moderate","high")))))</f>
        <v>low</v>
      </c>
    </row>
    <row r="9" spans="1:46" s="6" customFormat="1" ht="18" customHeight="1">
      <c r="A9" s="105">
        <v>2</v>
      </c>
      <c r="B9" s="106" t="s">
        <v>33</v>
      </c>
      <c r="C9" s="44">
        <v>3</v>
      </c>
      <c r="D9" s="44">
        <v>1</v>
      </c>
      <c r="E9" s="3">
        <v>1982</v>
      </c>
      <c r="F9" s="42">
        <v>440.44444444444446</v>
      </c>
      <c r="G9" s="13">
        <v>10</v>
      </c>
      <c r="H9" s="3">
        <v>27</v>
      </c>
      <c r="I9" s="30">
        <f>H9/E9</f>
        <v>1.3622603430877902E-2</v>
      </c>
      <c r="J9" s="62">
        <f>IF(I9=0,0,(IF(I9&lt;=0.05,1,(IF(I9&lt;=0.1,2,(IF(I9&lt;0.2,3,4)))))))</f>
        <v>1</v>
      </c>
      <c r="K9" s="77">
        <v>2</v>
      </c>
      <c r="L9" s="30">
        <f>K9/$G9</f>
        <v>0.2</v>
      </c>
      <c r="M9" s="69">
        <f>IF(L9=0,1,(IF(L9&lt;=0.05,1,(IF(L9&lt;=0.1,2,(IF(L9&lt;0.2,3,4)))))))</f>
        <v>4</v>
      </c>
      <c r="N9" s="78">
        <v>4</v>
      </c>
      <c r="O9" s="30">
        <f>N9/$G9</f>
        <v>0.4</v>
      </c>
      <c r="P9" s="69">
        <f>IF(O9=0,1,(IF(O9&lt;=0.05,1,(IF(O9&lt;=0.1,2,(IF(O9&lt;0.2,3,4)))))))</f>
        <v>4</v>
      </c>
      <c r="Q9" s="99">
        <v>13</v>
      </c>
      <c r="R9" s="79">
        <f>Q9/$H9</f>
        <v>0.48148148148148145</v>
      </c>
      <c r="S9" s="69">
        <f>IF(R9=0,1,(IF(R9&lt;=0.05,1,(IF(R9&lt;=0.1,2,(IF(R9&lt;0.2,3,4)))))))</f>
        <v>4</v>
      </c>
      <c r="T9" s="99">
        <v>5</v>
      </c>
      <c r="U9" s="79">
        <f>T9/$H9</f>
        <v>0.18518518518518517</v>
      </c>
      <c r="V9" s="69">
        <f>IF(U9=0,1,(IF(U9&lt;=0.05,1,(IF(U9&lt;=0.1,2,(IF(U9&lt;0.2,3,4)))))))</f>
        <v>3</v>
      </c>
      <c r="W9" s="78">
        <v>3</v>
      </c>
      <c r="X9" s="30">
        <f>W9/$G9</f>
        <v>0.3</v>
      </c>
      <c r="Y9" s="69">
        <f>IF(X9=0,1,(IF(X9&lt;=0.05,1,(IF(X9&lt;=0.1,2,(IF(X9&lt;0.2,3,4)))))))</f>
        <v>4</v>
      </c>
      <c r="Z9" s="99">
        <v>3</v>
      </c>
      <c r="AA9" s="79">
        <f>Z9/$H9</f>
        <v>0.1111111111111111</v>
      </c>
      <c r="AB9" s="69">
        <f>IF(AA9=0,1,(IF(AA9&lt;=0.05,1,(IF(AA9&lt;=0.1,2,(IF(AA9&lt;0.2,3,4)))))))</f>
        <v>3</v>
      </c>
      <c r="AC9" s="134">
        <f>ROUNDUP((AVERAGE(AB9,Y9,V9,S9,P9,M9)),0)</f>
        <v>4</v>
      </c>
      <c r="AD9" s="79">
        <v>0.1111111111111111</v>
      </c>
      <c r="AE9" s="135">
        <f>IF(AD9=0,1,(IF(AD9&lt;=0.05,1,(IF(AD9&lt;=0.1,2,(IF(AD9&lt;0.2,3,4)))))))</f>
        <v>3</v>
      </c>
      <c r="AF9" s="90">
        <v>0.1</v>
      </c>
      <c r="AG9" s="135">
        <f>IF(AF9=0,1,(IF(AF9&lt;=0.05,1,(IF(AF9&lt;=0.1,2,(IF(AF9&lt;0.2,3,4)))))))</f>
        <v>2</v>
      </c>
      <c r="AH9" s="90">
        <v>0.15</v>
      </c>
      <c r="AI9" s="135">
        <f>IF(AH9=0,1,(IF(AH9&lt;=0.05,1,(IF(AH9&lt;=0.1,2,(IF(AH9&lt;0.2,3,4)))))))</f>
        <v>3</v>
      </c>
      <c r="AJ9" s="90">
        <v>0.18</v>
      </c>
      <c r="AK9" s="135">
        <f>IF(AJ9=0,1,(IF(AJ9&lt;=0.05,1,(IF(AJ9&lt;=0.1,2,(IF(AJ9&lt;0.2,3,4)))))))</f>
        <v>3</v>
      </c>
      <c r="AL9" s="89" t="s">
        <v>128</v>
      </c>
      <c r="AM9" s="135">
        <f>(IF(AL9="very high",4,(IF(AL9="high",3,(IF(AL9="moderate",2,(IF(AL9="low",1))))))))</f>
        <v>4</v>
      </c>
      <c r="AN9" s="140">
        <f>ROUNDDOWN((AVERAGE(AE9,AG9,AI9,AK9,AM9)),0)</f>
        <v>3</v>
      </c>
      <c r="AO9" s="143">
        <f>D9*J9</f>
        <v>1</v>
      </c>
      <c r="AP9" s="81">
        <f>AC9/AN9</f>
        <v>1.3333333333333333</v>
      </c>
      <c r="AQ9" s="160">
        <f>IF(AP9&lt;=0.5,0.25,(IF(AP9&lt;=1,0.5,(IF(AP9&lt;=2,0.75,(IF(AP9&lt;=4,1,1)))))))</f>
        <v>0.75</v>
      </c>
      <c r="AR9" s="136">
        <f>ROUNDUP((AO9*AQ9),0)</f>
        <v>1</v>
      </c>
      <c r="AS9" s="101">
        <f>AR9*C9</f>
        <v>3</v>
      </c>
      <c r="AT9" s="115" t="str">
        <f>IF(AS9=0,"none",(IF(AS9&lt;5,"low",(IF(AS9&lt;=12,"moderate","high")))))</f>
        <v>low</v>
      </c>
    </row>
    <row r="10" spans="1:46">
      <c r="A10" s="105">
        <v>3</v>
      </c>
      <c r="B10" s="106" t="s">
        <v>35</v>
      </c>
      <c r="C10" s="44">
        <v>3</v>
      </c>
      <c r="D10" s="44">
        <v>1</v>
      </c>
      <c r="E10" s="14">
        <v>1629</v>
      </c>
      <c r="F10" s="42">
        <v>362</v>
      </c>
      <c r="G10" s="15">
        <v>19</v>
      </c>
      <c r="H10" s="14">
        <v>93</v>
      </c>
      <c r="I10" s="30">
        <f>H10/E10</f>
        <v>5.70902394106814E-2</v>
      </c>
      <c r="J10" s="62">
        <f>IF(I10=0,0,(IF(I10&lt;=0.05,1,(IF(I10&lt;=0.1,2,(IF(I10&lt;0.2,3,4)))))))</f>
        <v>2</v>
      </c>
      <c r="K10" s="77">
        <v>4</v>
      </c>
      <c r="L10" s="30">
        <f>K10/$G10</f>
        <v>0.21052631578947367</v>
      </c>
      <c r="M10" s="69">
        <f>IF(L10=0,1,(IF(L10&lt;=0.05,1,(IF(L10&lt;=0.1,2,(IF(L10&lt;0.2,3,4)))))))</f>
        <v>4</v>
      </c>
      <c r="N10" s="78">
        <v>4</v>
      </c>
      <c r="O10" s="30">
        <f>N10/$G10</f>
        <v>0.21052631578947367</v>
      </c>
      <c r="P10" s="69">
        <f>IF(O10=0,1,(IF(O10&lt;=0.05,1,(IF(O10&lt;=0.1,2,(IF(O10&lt;0.2,3,4)))))))</f>
        <v>4</v>
      </c>
      <c r="Q10" s="99">
        <v>45</v>
      </c>
      <c r="R10" s="79">
        <f>Q10/$H10</f>
        <v>0.4838709677419355</v>
      </c>
      <c r="S10" s="69">
        <f>IF(R10=0,1,(IF(R10&lt;=0.05,1,(IF(R10&lt;=0.1,2,(IF(R10&lt;0.2,3,4)))))))</f>
        <v>4</v>
      </c>
      <c r="T10" s="99">
        <v>15</v>
      </c>
      <c r="U10" s="79">
        <f>T10/$H10</f>
        <v>0.16129032258064516</v>
      </c>
      <c r="V10" s="69">
        <f>IF(U10=0,1,(IF(U10&lt;=0.05,1,(IF(U10&lt;=0.1,2,(IF(U10&lt;0.2,3,4)))))))</f>
        <v>3</v>
      </c>
      <c r="W10" s="78">
        <v>2</v>
      </c>
      <c r="X10" s="30">
        <f>W10/$G10</f>
        <v>0.10526315789473684</v>
      </c>
      <c r="Y10" s="69">
        <f>IF(X10=0,1,(IF(X10&lt;=0.05,1,(IF(X10&lt;=0.1,2,(IF(X10&lt;0.2,3,4)))))))</f>
        <v>3</v>
      </c>
      <c r="Z10" s="99">
        <v>4</v>
      </c>
      <c r="AA10" s="79">
        <f>Z10/$H10</f>
        <v>4.3010752688172046E-2</v>
      </c>
      <c r="AB10" s="69">
        <f>IF(AA10=0,1,(IF(AA10&lt;=0.05,1,(IF(AA10&lt;=0.1,2,(IF(AA10&lt;0.2,3,4)))))))</f>
        <v>1</v>
      </c>
      <c r="AC10" s="134">
        <f>ROUNDUP((AVERAGE(AB10,Y10,V10,S10,P10,M10)),0)</f>
        <v>4</v>
      </c>
      <c r="AD10" s="79">
        <v>4.3010752688172046E-2</v>
      </c>
      <c r="AE10" s="135">
        <f>IF(AD10=0,1,(IF(AD10&lt;=0.05,1,(IF(AD10&lt;=0.1,2,(IF(AD10&lt;0.2,3,4)))))))</f>
        <v>1</v>
      </c>
      <c r="AF10" s="90">
        <v>0.05</v>
      </c>
      <c r="AG10" s="135">
        <f>IF(AF10=0,1,(IF(AF10&lt;=0.05,1,(IF(AF10&lt;=0.1,2,(IF(AF10&lt;0.2,3,4)))))))</f>
        <v>1</v>
      </c>
      <c r="AH10" s="90">
        <v>0.25</v>
      </c>
      <c r="AI10" s="135">
        <f>IF(AH10=0,1,(IF(AH10&lt;=0.05,1,(IF(AH10&lt;=0.1,2,(IF(AH10&lt;0.2,3,4)))))))</f>
        <v>4</v>
      </c>
      <c r="AJ10" s="90">
        <v>0.22</v>
      </c>
      <c r="AK10" s="135">
        <f>IF(AJ10=0,1,(IF(AJ10&lt;=0.05,1,(IF(AJ10&lt;=0.1,2,(IF(AJ10&lt;0.2,3,4)))))))</f>
        <v>4</v>
      </c>
      <c r="AL10" s="89" t="s">
        <v>126</v>
      </c>
      <c r="AM10" s="135">
        <f>(IF(AL10="very high",4,(IF(AL10="high",3,(IF(AL10="moderate",2,(IF(AL10="low",1))))))))</f>
        <v>2</v>
      </c>
      <c r="AN10" s="140">
        <f>ROUNDDOWN((AVERAGE(AE10,AG10,AI10,AK10,AM10)),0)</f>
        <v>2</v>
      </c>
      <c r="AO10" s="143">
        <f>D10*J10</f>
        <v>2</v>
      </c>
      <c r="AP10" s="81">
        <f>AC10/AN10</f>
        <v>2</v>
      </c>
      <c r="AQ10" s="160">
        <f>IF(AP10&lt;=0.5,0.25,(IF(AP10&lt;=1,0.5,(IF(AP10&lt;=2,0.75,(IF(AP10&lt;=4,1,1)))))))</f>
        <v>0.75</v>
      </c>
      <c r="AR10" s="136">
        <f>ROUNDUP((AO10*AQ10),0)</f>
        <v>2</v>
      </c>
      <c r="AS10" s="101">
        <f>AR10*C10</f>
        <v>6</v>
      </c>
      <c r="AT10" s="115" t="str">
        <f>IF(AS10=0,"none",(IF(AS10&lt;5,"low",(IF(AS10&lt;=12,"moderate","high")))))</f>
        <v>moderate</v>
      </c>
    </row>
    <row r="11" spans="1:46">
      <c r="A11" s="106">
        <v>4</v>
      </c>
      <c r="B11" s="105" t="s">
        <v>36</v>
      </c>
      <c r="C11" s="44">
        <v>3</v>
      </c>
      <c r="D11" s="44">
        <v>1</v>
      </c>
      <c r="E11" s="14">
        <v>2562</v>
      </c>
      <c r="F11" s="42">
        <v>569.33333333333337</v>
      </c>
      <c r="G11" s="15">
        <v>44</v>
      </c>
      <c r="H11" s="14">
        <v>114</v>
      </c>
      <c r="I11" s="30">
        <f>H11/E11</f>
        <v>4.449648711943794E-2</v>
      </c>
      <c r="J11" s="62">
        <f>IF(I11=0,0,(IF(I11&lt;=0.05,1,(IF(I11&lt;=0.1,2,(IF(I11&lt;0.2,3,4)))))))</f>
        <v>1</v>
      </c>
      <c r="K11" s="77">
        <v>4</v>
      </c>
      <c r="L11" s="30">
        <f>K11/$G11</f>
        <v>9.0909090909090912E-2</v>
      </c>
      <c r="M11" s="69">
        <f>IF(L11=0,1,(IF(L11&lt;=0.05,1,(IF(L11&lt;=0.1,2,(IF(L11&lt;0.2,3,4)))))))</f>
        <v>2</v>
      </c>
      <c r="N11" s="78">
        <v>12</v>
      </c>
      <c r="O11" s="30">
        <f>N11/$G11</f>
        <v>0.27272727272727271</v>
      </c>
      <c r="P11" s="69">
        <f>IF(O11=0,1,(IF(O11&lt;=0.05,1,(IF(O11&lt;=0.1,2,(IF(O11&lt;0.2,3,4)))))))</f>
        <v>4</v>
      </c>
      <c r="Q11" s="99">
        <v>20</v>
      </c>
      <c r="R11" s="79">
        <f>Q11/$H11</f>
        <v>0.17543859649122806</v>
      </c>
      <c r="S11" s="69">
        <f>IF(R11=0,1,(IF(R11&lt;=0.05,1,(IF(R11&lt;=0.1,2,(IF(R11&lt;0.2,3,4)))))))</f>
        <v>3</v>
      </c>
      <c r="T11" s="99">
        <v>1</v>
      </c>
      <c r="U11" s="79">
        <f>T11/$H11</f>
        <v>8.771929824561403E-3</v>
      </c>
      <c r="V11" s="69">
        <f>IF(U11=0,1,(IF(U11&lt;=0.05,1,(IF(U11&lt;=0.1,2,(IF(U11&lt;0.2,3,4)))))))</f>
        <v>1</v>
      </c>
      <c r="W11" s="78">
        <v>12</v>
      </c>
      <c r="X11" s="30">
        <f>W11/$G11</f>
        <v>0.27272727272727271</v>
      </c>
      <c r="Y11" s="69">
        <f>IF(X11=0,1,(IF(X11&lt;=0.05,1,(IF(X11&lt;=0.1,2,(IF(X11&lt;0.2,3,4)))))))</f>
        <v>4</v>
      </c>
      <c r="Z11" s="99">
        <v>1</v>
      </c>
      <c r="AA11" s="79">
        <f>Z11/$H11</f>
        <v>8.771929824561403E-3</v>
      </c>
      <c r="AB11" s="69">
        <f>IF(AA11=0,1,(IF(AA11&lt;=0.05,1,(IF(AA11&lt;=0.1,2,(IF(AA11&lt;0.2,3,4)))))))</f>
        <v>1</v>
      </c>
      <c r="AC11" s="134">
        <f>ROUNDUP((AVERAGE(AB11,Y11,V11,S11,P11,M11)),0)</f>
        <v>3</v>
      </c>
      <c r="AD11" s="79">
        <v>8.771929824561403E-3</v>
      </c>
      <c r="AE11" s="135">
        <f>IF(AD11=0,1,(IF(AD11&lt;=0.05,1,(IF(AD11&lt;=0.1,2,(IF(AD11&lt;0.2,3,4)))))))</f>
        <v>1</v>
      </c>
      <c r="AF11" s="90">
        <v>0.25</v>
      </c>
      <c r="AG11" s="135">
        <f>IF(AF11=0,1,(IF(AF11&lt;=0.05,1,(IF(AF11&lt;=0.1,2,(IF(AF11&lt;0.2,3,4)))))))</f>
        <v>4</v>
      </c>
      <c r="AH11" s="90">
        <v>0.48</v>
      </c>
      <c r="AI11" s="135">
        <f>IF(AH11=0,1,(IF(AH11&lt;=0.05,1,(IF(AH11&lt;=0.1,2,(IF(AH11&lt;0.2,3,4)))))))</f>
        <v>4</v>
      </c>
      <c r="AJ11" s="90">
        <v>0.24</v>
      </c>
      <c r="AK11" s="135">
        <f>IF(AJ11=0,1,(IF(AJ11&lt;=0.05,1,(IF(AJ11&lt;=0.1,2,(IF(AJ11&lt;0.2,3,4)))))))</f>
        <v>4</v>
      </c>
      <c r="AL11" s="89" t="s">
        <v>123</v>
      </c>
      <c r="AM11" s="135">
        <f>(IF(AL11="very high",4,(IF(AL11="high",3,(IF(AL11="moderate",2,(IF(AL11="low",1))))))))</f>
        <v>1</v>
      </c>
      <c r="AN11" s="140">
        <f>ROUNDDOWN((AVERAGE(AE11,AG11,AI11,AK11,AM11)),0)</f>
        <v>2</v>
      </c>
      <c r="AO11" s="143">
        <f>D11*J11</f>
        <v>1</v>
      </c>
      <c r="AP11" s="81">
        <f>AC11/AN11</f>
        <v>1.5</v>
      </c>
      <c r="AQ11" s="160">
        <f>IF(AP11&lt;=0.5,0.25,(IF(AP11&lt;=1,0.5,(IF(AP11&lt;=2,0.75,(IF(AP11&lt;=4,1,1)))))))</f>
        <v>0.75</v>
      </c>
      <c r="AR11" s="136">
        <f>ROUNDUP((AO11*AQ11),0)</f>
        <v>1</v>
      </c>
      <c r="AS11" s="101">
        <f>AR11*C11</f>
        <v>3</v>
      </c>
      <c r="AT11" s="115" t="str">
        <f>IF(AS11=0,"none",(IF(AS11&lt;5,"low",(IF(AS11&lt;=12,"moderate","high")))))</f>
        <v>low</v>
      </c>
    </row>
    <row r="12" spans="1:46">
      <c r="A12" s="106"/>
      <c r="B12" s="106"/>
      <c r="C12" s="63"/>
      <c r="D12" s="63"/>
      <c r="E12" s="91"/>
      <c r="F12" s="91"/>
      <c r="G12" s="91"/>
      <c r="H12" s="91"/>
      <c r="I12" s="40"/>
      <c r="J12" s="66"/>
      <c r="K12" s="91"/>
      <c r="L12" s="40"/>
      <c r="M12" s="70"/>
      <c r="N12" s="91"/>
      <c r="O12" s="40"/>
      <c r="P12" s="70"/>
      <c r="Q12" s="91"/>
      <c r="R12" s="40"/>
      <c r="S12" s="70"/>
      <c r="T12" s="91"/>
      <c r="U12" s="40"/>
      <c r="V12" s="70"/>
      <c r="W12" s="91"/>
      <c r="X12" s="40"/>
      <c r="Y12" s="70"/>
      <c r="Z12" s="91"/>
      <c r="AA12" s="40"/>
      <c r="AB12" s="70"/>
      <c r="AC12" s="134"/>
      <c r="AD12" s="40"/>
      <c r="AE12" s="85"/>
      <c r="AF12" s="90"/>
      <c r="AG12" s="85"/>
      <c r="AH12" s="90"/>
      <c r="AI12" s="85"/>
      <c r="AJ12" s="90"/>
      <c r="AK12" s="85"/>
      <c r="AL12" s="51"/>
      <c r="AM12" s="85"/>
      <c r="AN12" s="140"/>
      <c r="AO12" s="143"/>
      <c r="AP12" s="81"/>
      <c r="AQ12" s="160"/>
      <c r="AR12" s="136"/>
      <c r="AS12" s="83"/>
      <c r="AT12" s="14"/>
    </row>
    <row r="13" spans="1:46">
      <c r="A13" s="104"/>
      <c r="B13" s="104"/>
      <c r="C13" s="63"/>
      <c r="D13" s="63"/>
      <c r="E13" s="91"/>
      <c r="F13" s="91"/>
      <c r="G13" s="91"/>
      <c r="H13" s="91"/>
      <c r="I13" s="40"/>
      <c r="J13" s="66"/>
      <c r="K13" s="91"/>
      <c r="L13" s="40"/>
      <c r="M13" s="70"/>
      <c r="N13" s="91"/>
      <c r="O13" s="40"/>
      <c r="P13" s="70"/>
      <c r="Q13" s="91"/>
      <c r="R13" s="40"/>
      <c r="S13" s="70"/>
      <c r="T13" s="91"/>
      <c r="U13" s="40"/>
      <c r="V13" s="70"/>
      <c r="W13" s="91"/>
      <c r="X13" s="40"/>
      <c r="Y13" s="70"/>
      <c r="Z13" s="91"/>
      <c r="AA13" s="40"/>
      <c r="AB13" s="70"/>
      <c r="AC13" s="134"/>
      <c r="AD13" s="40"/>
      <c r="AE13" s="85"/>
      <c r="AF13" s="90"/>
      <c r="AG13" s="85"/>
      <c r="AH13" s="90"/>
      <c r="AI13" s="85"/>
      <c r="AJ13" s="90"/>
      <c r="AK13" s="85"/>
      <c r="AL13" s="51"/>
      <c r="AM13" s="85"/>
      <c r="AN13" s="140"/>
      <c r="AO13" s="143"/>
      <c r="AP13" s="81"/>
      <c r="AQ13" s="160"/>
      <c r="AR13" s="136"/>
      <c r="AS13" s="83"/>
      <c r="AT13" s="14"/>
    </row>
    <row r="14" spans="1:46">
      <c r="A14" s="104"/>
      <c r="B14" s="104"/>
      <c r="C14" s="63"/>
      <c r="D14" s="63"/>
      <c r="E14" s="91"/>
      <c r="F14" s="91"/>
      <c r="G14" s="91"/>
      <c r="H14" s="91"/>
      <c r="I14" s="40"/>
      <c r="J14" s="66"/>
      <c r="K14" s="91"/>
      <c r="L14" s="40"/>
      <c r="M14" s="70"/>
      <c r="N14" s="91"/>
      <c r="O14" s="40"/>
      <c r="P14" s="70"/>
      <c r="Q14" s="91"/>
      <c r="R14" s="40"/>
      <c r="S14" s="70"/>
      <c r="T14" s="91"/>
      <c r="U14" s="40"/>
      <c r="V14" s="70"/>
      <c r="W14" s="91"/>
      <c r="X14" s="40"/>
      <c r="Y14" s="70"/>
      <c r="Z14" s="91"/>
      <c r="AA14" s="40"/>
      <c r="AB14" s="70"/>
      <c r="AC14" s="134"/>
      <c r="AD14" s="40"/>
      <c r="AE14" s="85"/>
      <c r="AF14" s="90"/>
      <c r="AG14" s="85"/>
      <c r="AH14" s="90"/>
      <c r="AI14" s="85"/>
      <c r="AJ14" s="90"/>
      <c r="AK14" s="85"/>
      <c r="AL14" s="51"/>
      <c r="AM14" s="85"/>
      <c r="AN14" s="140"/>
      <c r="AO14" s="143"/>
      <c r="AP14" s="81"/>
      <c r="AQ14" s="160"/>
      <c r="AR14" s="136"/>
      <c r="AS14" s="83"/>
      <c r="AT14" s="14"/>
    </row>
    <row r="15" spans="1:46">
      <c r="A15" s="104"/>
      <c r="B15" s="104"/>
      <c r="C15" s="64"/>
      <c r="D15" s="64"/>
      <c r="E15" s="93"/>
      <c r="F15" s="93"/>
      <c r="G15" s="94"/>
      <c r="H15" s="93"/>
      <c r="I15" s="40"/>
      <c r="J15" s="67"/>
      <c r="K15" s="93"/>
      <c r="L15" s="40"/>
      <c r="M15" s="71"/>
      <c r="N15" s="93"/>
      <c r="O15" s="40"/>
      <c r="P15" s="75"/>
      <c r="Q15" s="93"/>
      <c r="R15" s="40"/>
      <c r="S15" s="69"/>
      <c r="T15" s="93"/>
      <c r="U15" s="40"/>
      <c r="V15" s="69"/>
      <c r="W15" s="93"/>
      <c r="X15" s="40"/>
      <c r="Y15" s="69"/>
      <c r="Z15" s="93"/>
      <c r="AA15" s="40"/>
      <c r="AB15" s="69"/>
      <c r="AC15" s="134"/>
      <c r="AD15" s="40"/>
      <c r="AE15" s="85"/>
      <c r="AF15" s="90"/>
      <c r="AG15" s="85"/>
      <c r="AH15" s="90"/>
      <c r="AI15" s="85"/>
      <c r="AJ15" s="90"/>
      <c r="AK15" s="85"/>
      <c r="AL15" s="51"/>
      <c r="AM15" s="85"/>
      <c r="AN15" s="140"/>
      <c r="AO15" s="143"/>
      <c r="AP15" s="81"/>
      <c r="AQ15" s="160"/>
      <c r="AR15" s="136"/>
      <c r="AS15" s="83"/>
      <c r="AT15" s="14"/>
    </row>
    <row r="16" spans="1:46">
      <c r="A16" s="104"/>
      <c r="B16" s="104"/>
      <c r="C16" s="64"/>
      <c r="D16" s="64"/>
      <c r="E16" s="93"/>
      <c r="F16" s="93"/>
      <c r="G16" s="94"/>
      <c r="H16" s="93"/>
      <c r="I16" s="40"/>
      <c r="J16" s="67"/>
      <c r="K16" s="93"/>
      <c r="L16" s="40"/>
      <c r="M16" s="71"/>
      <c r="N16" s="93"/>
      <c r="O16" s="40"/>
      <c r="P16" s="71"/>
      <c r="Q16" s="93"/>
      <c r="R16" s="40"/>
      <c r="S16" s="71"/>
      <c r="T16" s="93"/>
      <c r="U16" s="40"/>
      <c r="V16" s="71"/>
      <c r="W16" s="93"/>
      <c r="X16" s="40"/>
      <c r="Y16" s="71"/>
      <c r="Z16" s="93"/>
      <c r="AA16" s="40"/>
      <c r="AB16" s="71"/>
      <c r="AC16" s="134"/>
      <c r="AD16" s="40"/>
      <c r="AE16" s="85"/>
      <c r="AF16" s="90"/>
      <c r="AG16" s="85"/>
      <c r="AH16" s="90"/>
      <c r="AI16" s="85"/>
      <c r="AJ16" s="90"/>
      <c r="AK16" s="85"/>
      <c r="AL16" s="51"/>
      <c r="AM16" s="85"/>
      <c r="AN16" s="140"/>
      <c r="AO16" s="143"/>
      <c r="AP16" s="81"/>
      <c r="AQ16" s="160"/>
      <c r="AR16" s="136"/>
      <c r="AS16" s="83"/>
      <c r="AT16" s="14"/>
    </row>
    <row r="17" spans="1:46">
      <c r="A17" s="104"/>
      <c r="B17" s="104"/>
      <c r="C17" s="63"/>
      <c r="D17" s="63"/>
      <c r="E17" s="96"/>
      <c r="F17" s="96"/>
      <c r="G17" s="95"/>
      <c r="H17" s="96"/>
      <c r="I17" s="40"/>
      <c r="J17" s="67"/>
      <c r="K17" s="96"/>
      <c r="L17" s="40"/>
      <c r="M17" s="73"/>
      <c r="N17" s="96"/>
      <c r="O17" s="40"/>
      <c r="P17" s="73"/>
      <c r="Q17" s="96"/>
      <c r="R17" s="40"/>
      <c r="S17" s="72"/>
      <c r="T17" s="96"/>
      <c r="U17" s="40"/>
      <c r="V17" s="72"/>
      <c r="W17" s="96"/>
      <c r="X17" s="40"/>
      <c r="Y17" s="72"/>
      <c r="Z17" s="96"/>
      <c r="AA17" s="40"/>
      <c r="AB17" s="72"/>
      <c r="AC17" s="134"/>
      <c r="AD17" s="40"/>
      <c r="AE17" s="86"/>
      <c r="AF17" s="90"/>
      <c r="AG17" s="86"/>
      <c r="AH17" s="90"/>
      <c r="AI17" s="86"/>
      <c r="AJ17" s="90"/>
      <c r="AK17" s="86"/>
      <c r="AL17" s="14"/>
      <c r="AM17" s="86"/>
      <c r="AN17" s="140"/>
      <c r="AO17" s="143"/>
      <c r="AP17" s="81"/>
      <c r="AQ17" s="160"/>
      <c r="AR17" s="136"/>
      <c r="AS17" s="83"/>
      <c r="AT17" s="14"/>
    </row>
    <row r="18" spans="1:46">
      <c r="A18" s="104"/>
      <c r="B18" s="104"/>
      <c r="C18" s="63"/>
      <c r="D18" s="63"/>
      <c r="E18" s="96"/>
      <c r="F18" s="96"/>
      <c r="G18" s="95"/>
      <c r="H18" s="96"/>
      <c r="I18" s="40"/>
      <c r="J18" s="67"/>
      <c r="K18" s="96"/>
      <c r="L18" s="40"/>
      <c r="M18" s="73"/>
      <c r="N18" s="96"/>
      <c r="O18" s="40"/>
      <c r="P18" s="73"/>
      <c r="Q18" s="96"/>
      <c r="R18" s="40"/>
      <c r="S18" s="72"/>
      <c r="T18" s="96"/>
      <c r="U18" s="40"/>
      <c r="V18" s="72"/>
      <c r="W18" s="96"/>
      <c r="X18" s="40"/>
      <c r="Y18" s="72"/>
      <c r="Z18" s="96"/>
      <c r="AA18" s="40"/>
      <c r="AB18" s="72"/>
      <c r="AC18" s="134"/>
      <c r="AD18" s="40"/>
      <c r="AE18" s="86"/>
      <c r="AF18" s="90"/>
      <c r="AG18" s="86"/>
      <c r="AH18" s="90"/>
      <c r="AI18" s="86"/>
      <c r="AJ18" s="90"/>
      <c r="AK18" s="86"/>
      <c r="AL18" s="14"/>
      <c r="AM18" s="86"/>
      <c r="AN18" s="140"/>
      <c r="AO18" s="143"/>
      <c r="AP18" s="81"/>
      <c r="AQ18" s="160"/>
      <c r="AR18" s="136"/>
      <c r="AS18" s="83"/>
      <c r="AT18" s="14"/>
    </row>
    <row r="19" spans="1:46">
      <c r="A19" s="104"/>
      <c r="B19" s="104"/>
      <c r="C19" s="63"/>
      <c r="D19" s="63"/>
      <c r="E19" s="92"/>
      <c r="F19" s="92"/>
      <c r="G19" s="91"/>
      <c r="H19" s="92"/>
      <c r="I19" s="40"/>
      <c r="J19" s="66"/>
      <c r="K19" s="92"/>
      <c r="L19" s="40"/>
      <c r="M19" s="70"/>
      <c r="N19" s="92"/>
      <c r="O19" s="40"/>
      <c r="P19" s="70"/>
      <c r="Q19" s="92"/>
      <c r="R19" s="40"/>
      <c r="S19" s="70"/>
      <c r="T19" s="92"/>
      <c r="U19" s="40"/>
      <c r="V19" s="70"/>
      <c r="W19" s="92"/>
      <c r="X19" s="40"/>
      <c r="Y19" s="70"/>
      <c r="Z19" s="92"/>
      <c r="AA19" s="40"/>
      <c r="AB19" s="70"/>
      <c r="AC19" s="134"/>
      <c r="AD19" s="40"/>
      <c r="AE19" s="86"/>
      <c r="AF19" s="90"/>
      <c r="AG19" s="86"/>
      <c r="AH19" s="90"/>
      <c r="AI19" s="86"/>
      <c r="AJ19" s="90"/>
      <c r="AK19" s="86"/>
      <c r="AL19" s="14"/>
      <c r="AM19" s="86"/>
      <c r="AN19" s="140"/>
      <c r="AO19" s="143"/>
      <c r="AP19" s="81"/>
      <c r="AQ19" s="160"/>
      <c r="AR19" s="136"/>
      <c r="AS19" s="83"/>
      <c r="AT19" s="14"/>
    </row>
    <row r="20" spans="1:46">
      <c r="A20" s="104"/>
      <c r="B20" s="104"/>
      <c r="C20" s="63"/>
      <c r="D20" s="63"/>
      <c r="E20" s="92"/>
      <c r="F20" s="92"/>
      <c r="G20" s="91"/>
      <c r="H20" s="92"/>
      <c r="I20" s="40"/>
      <c r="J20" s="66"/>
      <c r="K20" s="92"/>
      <c r="L20" s="40"/>
      <c r="M20" s="70"/>
      <c r="N20" s="92"/>
      <c r="O20" s="40"/>
      <c r="P20" s="70"/>
      <c r="Q20" s="92"/>
      <c r="R20" s="40"/>
      <c r="S20" s="70"/>
      <c r="T20" s="92"/>
      <c r="U20" s="40"/>
      <c r="V20" s="70"/>
      <c r="W20" s="92"/>
      <c r="X20" s="40"/>
      <c r="Y20" s="70"/>
      <c r="Z20" s="92"/>
      <c r="AA20" s="40"/>
      <c r="AB20" s="70"/>
      <c r="AC20" s="146"/>
      <c r="AD20" s="40"/>
      <c r="AE20" s="86"/>
      <c r="AF20" s="90"/>
      <c r="AG20" s="86"/>
      <c r="AH20" s="90"/>
      <c r="AI20" s="86"/>
      <c r="AJ20" s="90"/>
      <c r="AK20" s="86"/>
      <c r="AL20" s="14"/>
      <c r="AM20" s="86"/>
      <c r="AN20" s="141"/>
      <c r="AO20" s="144"/>
      <c r="AP20" s="152"/>
      <c r="AQ20" s="139"/>
      <c r="AR20" s="82"/>
      <c r="AS20" s="83"/>
      <c r="AT20" s="14"/>
    </row>
    <row r="21" spans="1:46">
      <c r="A21" s="104"/>
      <c r="B21" s="104"/>
      <c r="C21" s="63"/>
      <c r="D21" s="63"/>
      <c r="E21" s="92"/>
      <c r="F21" s="92"/>
      <c r="G21" s="91"/>
      <c r="H21" s="92"/>
      <c r="I21" s="40"/>
      <c r="J21" s="66"/>
      <c r="K21" s="92"/>
      <c r="L21" s="40"/>
      <c r="M21" s="70"/>
      <c r="N21" s="92"/>
      <c r="O21" s="40"/>
      <c r="P21" s="70"/>
      <c r="Q21" s="92"/>
      <c r="R21" s="40"/>
      <c r="S21" s="70"/>
      <c r="T21" s="92"/>
      <c r="U21" s="40"/>
      <c r="V21" s="70"/>
      <c r="W21" s="92"/>
      <c r="X21" s="40"/>
      <c r="Y21" s="70"/>
      <c r="Z21" s="92"/>
      <c r="AA21" s="40"/>
      <c r="AB21" s="70"/>
      <c r="AC21" s="146"/>
      <c r="AD21" s="40"/>
      <c r="AE21" s="86"/>
      <c r="AF21" s="90"/>
      <c r="AG21" s="86"/>
      <c r="AH21" s="90"/>
      <c r="AI21" s="86"/>
      <c r="AJ21" s="90"/>
      <c r="AK21" s="86"/>
      <c r="AL21" s="14"/>
      <c r="AM21" s="86"/>
      <c r="AN21" s="141"/>
      <c r="AO21" s="144"/>
      <c r="AP21" s="152"/>
      <c r="AQ21" s="139"/>
      <c r="AR21" s="82"/>
      <c r="AS21" s="83"/>
      <c r="AT21" s="14"/>
    </row>
    <row r="22" spans="1:46">
      <c r="AD22" s="10"/>
    </row>
    <row r="23" spans="1:46">
      <c r="AD23" s="10"/>
    </row>
    <row r="24" spans="1:46" ht="15" thickBot="1">
      <c r="AD24" s="10"/>
    </row>
    <row r="25" spans="1:46">
      <c r="C25" s="176" t="s">
        <v>154</v>
      </c>
      <c r="D25" s="177"/>
      <c r="AD25" s="10"/>
    </row>
    <row r="26" spans="1:46">
      <c r="C26" s="172" t="s">
        <v>155</v>
      </c>
      <c r="D26" s="173"/>
      <c r="AD26" s="10"/>
    </row>
    <row r="27" spans="1:46">
      <c r="C27" s="172"/>
      <c r="D27" s="173"/>
      <c r="AD27" s="10"/>
    </row>
    <row r="28" spans="1:46">
      <c r="C28" s="172"/>
      <c r="D28" s="173"/>
      <c r="AD28" s="10"/>
    </row>
    <row r="29" spans="1:46">
      <c r="C29" s="172" t="s">
        <v>156</v>
      </c>
      <c r="D29" s="173"/>
      <c r="AD29" s="10"/>
    </row>
    <row r="30" spans="1:46">
      <c r="C30" s="172"/>
      <c r="D30" s="173"/>
      <c r="AD30" s="10"/>
    </row>
    <row r="31" spans="1:46" ht="15" thickBot="1">
      <c r="C31" s="174"/>
      <c r="D31" s="175"/>
      <c r="AD31" s="10"/>
    </row>
    <row r="32" spans="1:46">
      <c r="AD32" s="10"/>
    </row>
    <row r="33" spans="30:30">
      <c r="AD33" s="10"/>
    </row>
  </sheetData>
  <mergeCells count="27">
    <mergeCell ref="AP5:AQ5"/>
    <mergeCell ref="E3:I3"/>
    <mergeCell ref="M3:AB3"/>
    <mergeCell ref="A4:AT4"/>
    <mergeCell ref="A5:B6"/>
    <mergeCell ref="E5:J5"/>
    <mergeCell ref="AT5:AT6"/>
    <mergeCell ref="K6:M6"/>
    <mergeCell ref="AR5:AR6"/>
    <mergeCell ref="AS5:AS6"/>
    <mergeCell ref="N6:P6"/>
    <mergeCell ref="C29:D31"/>
    <mergeCell ref="C5:D5"/>
    <mergeCell ref="K5:AC5"/>
    <mergeCell ref="AD5:AN5"/>
    <mergeCell ref="AO5:AO6"/>
    <mergeCell ref="C25:D25"/>
    <mergeCell ref="AF6:AG6"/>
    <mergeCell ref="AH6:AI6"/>
    <mergeCell ref="AJ6:AK6"/>
    <mergeCell ref="AL6:AM6"/>
    <mergeCell ref="C26:D28"/>
    <mergeCell ref="Q6:S6"/>
    <mergeCell ref="T6:V6"/>
    <mergeCell ref="W6:Y6"/>
    <mergeCell ref="Z6:AB6"/>
    <mergeCell ref="AD6:AE6"/>
  </mergeCells>
  <conditionalFormatting sqref="AT1:AT7 AT12:AT65536">
    <cfRule type="containsText" dxfId="21" priority="6" stopIfTrue="1" operator="containsText" text="high">
      <formula>NOT(ISERROR(SEARCH("high",AT1)))</formula>
    </cfRule>
    <cfRule type="containsText" dxfId="20" priority="7" stopIfTrue="1" operator="containsText" text="moderate">
      <formula>NOT(ISERROR(SEARCH("moderate",AT1)))</formula>
    </cfRule>
    <cfRule type="containsText" dxfId="19" priority="8" stopIfTrue="1" operator="containsText" text="low">
      <formula>NOT(ISERROR(SEARCH("low",AT1)))</formula>
    </cfRule>
  </conditionalFormatting>
  <conditionalFormatting sqref="AT8:AT11">
    <cfRule type="containsText" dxfId="18" priority="5" operator="containsText" text="&quot;low&quot;">
      <formula>NOT(ISERROR(SEARCH("""low""",AT8)))</formula>
    </cfRule>
  </conditionalFormatting>
  <conditionalFormatting sqref="AT8:AT11">
    <cfRule type="containsText" dxfId="17" priority="1" stopIfTrue="1" operator="containsText" text="moderate">
      <formula>NOT(ISERROR(SEARCH("moderate",AT8)))</formula>
    </cfRule>
    <cfRule type="containsText" dxfId="16" priority="2" stopIfTrue="1" operator="containsText" text="low">
      <formula>NOT(ISERROR(SEARCH("low",AT8)))</formula>
    </cfRule>
    <cfRule type="containsText" dxfId="15" priority="3" stopIfTrue="1" operator="containsText" text="high">
      <formula>NOT(ISERROR(SEARCH("high",AT8)))</formula>
    </cfRule>
    <cfRule type="containsText" dxfId="14" priority="4" operator="containsText" text="&quot;low&quot;">
      <formula>NOT(ISERROR(SEARCH("""low""",AT8)))</formula>
    </cfRule>
  </conditionalFormatting>
  <pageMargins left="0.7" right="0.7" top="0.75" bottom="0.75" header="0.3" footer="0.3"/>
  <pageSetup paperSize="9" orientation="portrait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Scoring</vt:lpstr>
      <vt:lpstr>Flood</vt:lpstr>
      <vt:lpstr>Landslide</vt:lpstr>
      <vt:lpstr>Storm Surge</vt:lpstr>
      <vt:lpstr>Tsunami</vt:lpstr>
      <vt:lpstr>Liquefaction</vt:lpstr>
      <vt:lpstr>Ground Rupture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Kim Tabilon</cp:lastModifiedBy>
  <dcterms:created xsi:type="dcterms:W3CDTF">2016-01-27T03:18:19Z</dcterms:created>
  <dcterms:modified xsi:type="dcterms:W3CDTF">2020-02-11T04:53:21Z</dcterms:modified>
</cp:coreProperties>
</file>