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https://o365coloradoedu-my.sharepoint.com/personal/peye9704_colorado_edu/Documents/2024/AIbyHand/excel/github/ai-by-hand-excel/lectures/"/>
    </mc:Choice>
  </mc:AlternateContent>
  <xr:revisionPtr revIDLastSave="108" documentId="8_{748BE2BA-EB37-F047-8276-4BF2F0A231B4}" xr6:coauthVersionLast="47" xr6:coauthVersionMax="47" xr10:uidLastSave="{987B030E-37BD-BD49-B450-EB2190E30E21}"/>
  <bookViews>
    <workbookView xWindow="0" yWindow="740" windowWidth="29400" windowHeight="18380" xr2:uid="{507D3CD0-92AA-E84E-A75B-54161F524C63}"/>
  </bookViews>
  <sheets>
    <sheet name="answers" sheetId="20" r:id="rId1"/>
    <sheet name="LICENSE" sheetId="23" r:id="rId2"/>
  </sheets>
  <externalReferences>
    <externalReference r:id="rId3"/>
    <externalReference r:id="rId4"/>
  </externalReferences>
  <definedNames>
    <definedName name="_alpha1">'[1]ReLU vs. LeakyReLU'!$H$5</definedName>
    <definedName name="_alpha2">'[1]ReLU vs. LeakyReLU'!#REF!</definedName>
    <definedName name="RANDLINEAR" localSheetId="1">_xlfn.LAMBDA(_xlpm.rows,_xlpm.columns,_xlpm.has_biases,  _xlfn.LET(_xlpm.weights, _xlfn.MAKEARRAY(_xlpm.rows,_xlpm.columns,                                _xlfn.LAMBDA(_xlpm.i,_xlpm.j, _xlfn.LET(_xlpm.s, RAND(), IF(_xlpm.s&gt;0.6,1, IF(_xlpm.s&gt;0.5, -1, 0))))),         _xlpm.biases, _xlfn.MAKEARRAY(_xlpm.rows,1, _xlfn.LAMBDA(_xlpm.i,_xlpm.j, RANDBETWEEN(-3,3))),  IF(_xlpm.has_biases, _xlfn.HSTACK(_xlpm.weights, _xlpm.biases), _xlpm.weights)))</definedName>
    <definedName name="RANDLINEAR">_xlfn.LAMBDA(_xlpm.rows,_xlpm.columns,_xlpm.has_biases,  _xlfn.LET(_xlpm.weights, _xlfn.MAKEARRAY(_xlpm.rows,_xlpm.columns,                                _xlfn.LAMBDA(_xlpm.i,_xlpm.j, _xlfn.LET(_xlpm.s, RAND(), IF(_xlpm.s&gt;0.6,1, IF(_xlpm.s&gt;0.5, -1, 0))))),         _xlpm.biases, _xlfn.MAKEARRAY(_xlpm.rows,1, _xlfn.LAMBDA(_xlpm.i,_xlpm.j, RANDBETWEEN(-3,3))),  IF(_xlpm.has_biases, _xlfn.HSTACK(_xlpm.weights, _xlpm.biases), _xlpm.weights)))</definedName>
    <definedName name="RELU" localSheetId="0">_xlfn.LAMBDA(_xlpm.array, _xlfn.MAP(_xlpm.array,_xlfn.LAMBDA(_xlpm.x, MAX(_xlpm.x,0))))</definedName>
    <definedName name="SOFTMAX" localSheetId="1">_xlfn.LAMBDA(_xlpm.x, _xlfn.LET(_xlpm.s,  SUM(EXP(_xlpm.x)), EXP(_xlpm.x) / _xlpm.s))</definedName>
    <definedName name="SOFTMAX">_xlfn.LAMBDA(_xlpm.x, _xlfn.LET(_xlpm.s,  SUM(EXP(_xlpm.x)), EXP(_xlpm.x) / _xlpm.s))</definedName>
    <definedName name="width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7" i="20" l="1" a="1"/>
  <c r="AL77" i="20" s="1"/>
  <c r="AL101" i="20" a="1"/>
  <c r="AL101" i="20" s="1"/>
  <c r="AE101" i="20" a="1"/>
  <c r="AE101" i="20" s="1"/>
  <c r="AE77" i="20" a="1"/>
  <c r="AE77" i="20" s="1"/>
  <c r="AL93" i="20" a="1"/>
  <c r="AL93" i="20" s="1"/>
  <c r="AL69" i="20" a="1"/>
  <c r="AL69" i="20" s="1"/>
  <c r="BT191" i="20"/>
  <c r="BC191" i="20"/>
  <c r="AL191" i="20"/>
  <c r="V21" i="20" a="1"/>
  <c r="V21" i="20" s="1"/>
  <c r="V57" i="20" s="1" a="1"/>
  <c r="V57" i="20" s="1"/>
  <c r="AL61" i="20" s="1" a="1"/>
  <c r="AL61" i="20" s="1"/>
  <c r="V16" i="20" a="1"/>
  <c r="V16" i="20" s="1"/>
  <c r="V35" i="20" s="1" a="1"/>
  <c r="V35" i="20" s="1"/>
  <c r="T32" i="20"/>
  <c r="S32" i="20"/>
  <c r="T31" i="20"/>
  <c r="S31" i="20"/>
  <c r="R32" i="20"/>
  <c r="Q32" i="20"/>
  <c r="R31" i="20"/>
  <c r="Q31" i="20"/>
  <c r="P32" i="20"/>
  <c r="O32" i="20"/>
  <c r="P31" i="20"/>
  <c r="O31" i="20"/>
  <c r="N32" i="20"/>
  <c r="M32" i="20"/>
  <c r="N31" i="20"/>
  <c r="M31" i="20"/>
  <c r="L32" i="20"/>
  <c r="K32" i="20"/>
  <c r="L31" i="20"/>
  <c r="K31" i="20"/>
  <c r="J32" i="20"/>
  <c r="I32" i="20"/>
  <c r="J31" i="20"/>
  <c r="I31" i="20"/>
  <c r="V27" i="20" a="1"/>
  <c r="V27" i="20" s="1"/>
  <c r="V105" i="20" a="1"/>
  <c r="V105" i="20" s="1"/>
  <c r="AL109" i="20" s="1" a="1"/>
  <c r="AL109" i="20" s="1"/>
  <c r="V100" i="20" a="1"/>
  <c r="V100" i="20" s="1"/>
  <c r="AG101" i="20" s="1" a="1"/>
  <c r="AG101" i="20" s="1"/>
  <c r="V95" i="20" a="1"/>
  <c r="V95" i="20" s="1"/>
  <c r="AL95" i="20" s="1" a="1"/>
  <c r="AL95" i="20" s="1"/>
  <c r="V81" i="20" a="1"/>
  <c r="V81" i="20" s="1"/>
  <c r="AL85" i="20" s="1" a="1"/>
  <c r="AL85" i="20" s="1"/>
  <c r="V76" i="20" a="1"/>
  <c r="V76" i="20" s="1"/>
  <c r="AG77" i="20" s="1" a="1"/>
  <c r="AG77" i="20" s="1"/>
  <c r="V71" i="20" a="1"/>
  <c r="V71" i="20" s="1"/>
  <c r="AL71" i="20" s="1" a="1"/>
  <c r="AL71" i="20" s="1"/>
  <c r="U191" i="20"/>
  <c r="V52" i="20" l="1" a="1"/>
  <c r="V52" i="20" s="1"/>
  <c r="AG53" i="20" s="1" a="1"/>
  <c r="AG53" i="20" s="1"/>
  <c r="V47" i="20" a="1"/>
  <c r="V47" i="20" s="1"/>
  <c r="AL47" i="20" s="1" a="1"/>
  <c r="AL47" i="20" s="1"/>
  <c r="V31" i="20" a="1"/>
  <c r="V31" i="20" s="1"/>
  <c r="Z31" i="20" a="1"/>
  <c r="Z31" i="20" s="1"/>
  <c r="Y31" i="20" a="1"/>
  <c r="Y31" i="20" s="1"/>
  <c r="I39" i="20" a="1"/>
  <c r="I39" i="20" s="1"/>
  <c r="V39" i="20" s="1" a="1"/>
  <c r="V39" i="20" s="1"/>
  <c r="W31" i="20" a="1"/>
  <c r="W31" i="20" s="1"/>
  <c r="AW101" i="20" a="1"/>
  <c r="AW101" i="20" s="1"/>
  <c r="AT77" i="20" a="1"/>
  <c r="AT77" i="20" s="1"/>
  <c r="X31" i="20" a="1"/>
  <c r="X31" i="20" s="1"/>
  <c r="AA31" i="20" a="1"/>
  <c r="AA31" i="20" s="1"/>
  <c r="AX101" i="20" a="1"/>
  <c r="AX101" i="20" s="1"/>
  <c r="AV101" i="20" a="1"/>
  <c r="AV101" i="20" s="1"/>
  <c r="AU101" i="20" a="1"/>
  <c r="AU101" i="20" s="1"/>
  <c r="AY77" i="20" a="1"/>
  <c r="AY77" i="20" s="1"/>
  <c r="AT101" i="20" l="1" a="1"/>
  <c r="AT101" i="20" s="1"/>
  <c r="AY101" i="20" a="1"/>
  <c r="AY101" i="20" s="1"/>
  <c r="AE53" i="20" a="1"/>
  <c r="AE53" i="20" s="1"/>
  <c r="Z39" i="20" a="1"/>
  <c r="Z39" i="20" s="1"/>
  <c r="AX77" i="20" a="1"/>
  <c r="AX77" i="20" s="1"/>
  <c r="AA39" i="20" a="1"/>
  <c r="AA39" i="20" s="1"/>
  <c r="W39" i="20" a="1"/>
  <c r="W39" i="20" s="1"/>
  <c r="X39" i="20" a="1"/>
  <c r="X39" i="20" s="1"/>
  <c r="Y39" i="20" a="1"/>
  <c r="Y39" i="20" s="1"/>
  <c r="AU77" i="20" a="1"/>
  <c r="AU77" i="20" s="1"/>
  <c r="AV77" i="20" a="1"/>
  <c r="AV77" i="20" s="1"/>
  <c r="AW77" i="20" a="1"/>
  <c r="AW77" i="20" s="1"/>
  <c r="AT109" i="20" l="1" a="1"/>
  <c r="AT109" i="20" s="1"/>
  <c r="V125" i="20" s="1" a="1"/>
  <c r="V125" i="20" s="1"/>
  <c r="AL45" i="20" a="1"/>
  <c r="AL45" i="20" s="1"/>
  <c r="AL53" i="20" s="1" a="1"/>
  <c r="AL53" i="20" s="1"/>
  <c r="AT53" i="20" s="1" a="1"/>
  <c r="AT53" i="20" s="1"/>
  <c r="AT85" i="20" a="1"/>
  <c r="AT85" i="20" s="1"/>
  <c r="V121" i="20" s="1" a="1"/>
  <c r="V121" i="20" s="1"/>
  <c r="AW53" i="20" a="1"/>
  <c r="AW53" i="20" s="1"/>
  <c r="AX53" i="20" a="1"/>
  <c r="AX53" i="20" s="1"/>
  <c r="AV53" i="20" a="1"/>
  <c r="AV53" i="20" s="1"/>
  <c r="AY53" i="20" a="1"/>
  <c r="AY53" i="20" s="1"/>
  <c r="AU53" i="20" a="1"/>
  <c r="AU53" i="20" s="1"/>
  <c r="AT61" i="20" l="1" a="1"/>
  <c r="AT61" i="20" s="1"/>
  <c r="V117" i="20" s="1" a="1"/>
  <c r="V117" i="20" s="1"/>
  <c r="V132" i="20" s="1" a="1"/>
  <c r="V132" i="20" s="1"/>
  <c r="V141" i="20" s="1" a="1"/>
  <c r="V141" i="20" s="1"/>
  <c r="V152" i="20" l="1" a="1"/>
  <c r="V152" i="20" s="1"/>
  <c r="AC152" i="20" s="1" a="1"/>
  <c r="BD162" i="20" a="1"/>
  <c r="BD162" i="20" s="1"/>
  <c r="BD170" i="20" s="1" a="1"/>
  <c r="BD170" i="20" s="1"/>
  <c r="BD179" i="20" s="1" a="1"/>
  <c r="BD179" i="20" s="1"/>
  <c r="BD185" i="20" s="1" a="1"/>
  <c r="BD185" i="20" s="1"/>
  <c r="AM162" i="20" a="1"/>
  <c r="AM162" i="20" s="1"/>
  <c r="AM170" i="20" s="1" a="1"/>
  <c r="AM170" i="20" s="1"/>
  <c r="AM179" i="20" s="1" a="1"/>
  <c r="AM179" i="20" s="1"/>
  <c r="AM185" i="20" s="1" a="1"/>
  <c r="AM185" i="20" s="1"/>
  <c r="BU162" i="20" a="1"/>
  <c r="BU162" i="20" s="1"/>
  <c r="BU170" i="20" s="1" a="1"/>
  <c r="BU170" i="20" s="1"/>
  <c r="BU179" i="20" s="1" a="1"/>
  <c r="BU179" i="20" s="1"/>
  <c r="BU185" i="20" s="1" a="1"/>
  <c r="BU185" i="20" s="1"/>
  <c r="V162" i="20" a="1"/>
  <c r="V162" i="20" s="1"/>
  <c r="V170" i="20" s="1" a="1"/>
  <c r="V170" i="20" s="1"/>
  <c r="V179" i="20" s="1" a="1"/>
  <c r="V179" i="20" s="1"/>
  <c r="V185" i="20" s="1" a="1"/>
  <c r="V185" i="20" s="1"/>
  <c r="AC152" i="20" l="1"/>
  <c r="AK151" i="20" s="1" a="1"/>
  <c r="AM151" i="20" a="1"/>
  <c r="AM151" i="20" s="1"/>
  <c r="AO151" i="20" a="1"/>
  <c r="AO151" i="20" s="1"/>
  <c r="AN151" i="20" a="1"/>
  <c r="AN151" i="20" s="1"/>
  <c r="AL151" i="20" a="1"/>
  <c r="AL151" i="20" s="1"/>
  <c r="AP151" i="20" a="1"/>
  <c r="AP151" i="20" s="1"/>
  <c r="AK151" i="20" l="1"/>
  <c r="AS151" i="20" a="1"/>
  <c r="AS151" i="20" l="1"/>
  <c r="V191" i="20" s="1" a="1"/>
  <c r="V191" i="20" s="1"/>
  <c r="V193" i="20" s="1" a="1"/>
  <c r="V193" i="20" s="1"/>
  <c r="BD191" i="20" a="1"/>
  <c r="BD191" i="20" s="1"/>
  <c r="BD193" i="20" s="1" a="1"/>
  <c r="BD193" i="20" s="1"/>
  <c r="BU191" i="20" a="1"/>
  <c r="BU191" i="20" s="1"/>
  <c r="BU193" i="20" s="1" a="1"/>
  <c r="BU193" i="20" s="1"/>
  <c r="AM191" i="20" a="1"/>
  <c r="AM191" i="20" s="1"/>
  <c r="AM193" i="20" s="1" a="1"/>
  <c r="AM193" i="20" s="1"/>
  <c r="V201" i="20" l="1" a="1"/>
  <c r="V201" i="2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<sst xmlns="http://schemas.openxmlformats.org/spreadsheetml/2006/main" count="268" uniqueCount="75">
  <si>
    <t>t</t>
  </si>
  <si>
    <t>↓</t>
  </si>
  <si>
    <t>Wq</t>
  </si>
  <si>
    <t>→</t>
  </si>
  <si>
    <t>Wk</t>
  </si>
  <si>
    <t>K^T * Q / sqrt(dk)</t>
  </si>
  <si>
    <t>Softmax</t>
  </si>
  <si>
    <t>Wv</t>
  </si>
  <si>
    <t>V'</t>
  </si>
  <si>
    <t>Head</t>
  </si>
  <si>
    <t>Wo</t>
  </si>
  <si>
    <t>Output</t>
  </si>
  <si>
    <t>C_t^KV</t>
  </si>
  <si>
    <t>C_t^Q</t>
  </si>
  <si>
    <t>W^KR</t>
  </si>
  <si>
    <t>W^DKV</t>
  </si>
  <si>
    <t>W^QR</t>
  </si>
  <si>
    <t>W^DQ</t>
  </si>
  <si>
    <t>Q^R</t>
  </si>
  <si>
    <t>Q^C</t>
  </si>
  <si>
    <t>K^C</t>
  </si>
  <si>
    <t>K^R</t>
  </si>
  <si>
    <t>R1</t>
  </si>
  <si>
    <t>R2</t>
  </si>
  <si>
    <t>R3</t>
  </si>
  <si>
    <t>R4</t>
  </si>
  <si>
    <t>R5</t>
  </si>
  <si>
    <t>R6</t>
  </si>
  <si>
    <t>Sort by Columns</t>
  </si>
  <si>
    <t>Routed</t>
  </si>
  <si>
    <t>Gates</t>
  </si>
  <si>
    <t>t=</t>
  </si>
  <si>
    <t>Shared</t>
  </si>
  <si>
    <t>ReLU</t>
  </si>
  <si>
    <t>Linear</t>
  </si>
  <si>
    <t>W</t>
  </si>
  <si>
    <t>b</t>
  </si>
  <si>
    <t>V^C</t>
  </si>
  <si>
    <t>Sigmoid</t>
  </si>
  <si>
    <t>Affinity Scores</t>
  </si>
  <si>
    <t>Rank</t>
  </si>
  <si>
    <t>E2</t>
  </si>
  <si>
    <t>E1</t>
  </si>
  <si>
    <t>E3</t>
  </si>
  <si>
    <t>E4</t>
  </si>
  <si>
    <t>Top3</t>
  </si>
  <si>
    <t xml:space="preserve"> </t>
  </si>
  <si>
    <t>Compression Dimensions</t>
  </si>
  <si>
    <t>query</t>
  </si>
  <si>
    <t>key/value</t>
  </si>
  <si>
    <t>Model Size</t>
  </si>
  <si>
    <t># of heads</t>
  </si>
  <si>
    <t>per-head dimensions</t>
  </si>
  <si>
    <t>Context length</t>
  </si>
  <si>
    <t># of Experts</t>
  </si>
  <si>
    <t>Intermedia dimensions</t>
  </si>
  <si>
    <t># of shared</t>
  </si>
  <si>
    <t>MIT License</t>
  </si>
  <si>
    <t>Copyright (c) 2025 Tom Yeh</t>
  </si>
  <si>
    <t>Permission is hereby granted, free of charge, to any person obtaining a copy</t>
  </si>
  <si>
    <t>of this software and associated documentation files (the "Software"), to deal</t>
  </si>
  <si>
    <t>in the Software without restriction, including without limitation the rights</t>
  </si>
  <si>
    <t>to use, copy, modify, merge, publish, distribute, sublicense, and/or sell</t>
  </si>
  <si>
    <t>copies of the Software, and to permit persons to whom the Software is</t>
  </si>
  <si>
    <t>furnished to do so, subject to the following conditions:</t>
  </si>
  <si>
    <t>The above copyright notice and this permission notice shall be included in all</t>
  </si>
  <si>
    <t>copies or substantial portions of the Software.</t>
  </si>
  <si>
    <t>THE SOFTWARE IS PROVIDED "AS IS", WITHOUT WARRANTY OF ANY KIND, EXPRESS OR</t>
  </si>
  <si>
    <t>IMPLIED, INCLUDING BUT NOT LIMITED TO THE WARRANTIES OF MERCHANTABILITY,</t>
  </si>
  <si>
    <t>FITNESS FOR A PARTICULAR PURPOSE AND NONINFRINGEMENT. IN NO EVENT SHALL THE</t>
  </si>
  <si>
    <t>AUTHORS OR COPYRIGHT HOLDERS BE LIABLE FOR ANY CLAIM, DAMAGES OR OTHER</t>
  </si>
  <si>
    <t>LIABILITY, WHETHER IN AN ACTION OF CONTRACT, TORT OR OTHERWISE, ARISING FROM,</t>
  </si>
  <si>
    <t>OUT OF OR IN CONNECTION WITH THE SOFTWARE OR THE USE OR OTHER DEALINGS IN THE</t>
  </si>
  <si>
    <t>SOFTWARE.</t>
  </si>
  <si>
    <t>https://www.youtube.com/watch?v=idF6TiTGYsE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</si>
</sst>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u/>
      <sz val="22"/>
      <color theme="1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theme="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4" fillId="0" borderId="0"/>
    <xf numFmtId="0" fontId="8" fillId="0" borderId="0" applyNumberFormat="0" applyFill="0" applyBorder="0" applyAlignment="0" applyProtection="0"/>
  </cellStyleXfs>
  <cellXfs count="68">
    <xf numFmtId="0" fontId="0" fillId="0" borderId="0" xfId="0"/>
    <xf numFmtId="0" fontId="1" fillId="2" borderId="1" xfId="1" applyFill="1" applyBorder="1" applyAlignment="1">
      <alignment horizontal="center"/>
    </xf>
    <xf numFmtId="0" fontId="1" fillId="2" borderId="2" xfId="1" applyFill="1" applyBorder="1" applyAlignment="1">
      <alignment horizontal="center"/>
    </xf>
    <xf numFmtId="0" fontId="1" fillId="2" borderId="3" xfId="1" applyFill="1" applyBorder="1" applyAlignment="1">
      <alignment horizontal="center"/>
    </xf>
    <xf numFmtId="0" fontId="1" fillId="2" borderId="4" xfId="1" applyFill="1" applyBorder="1" applyAlignment="1">
      <alignment horizontal="center"/>
    </xf>
    <xf numFmtId="0" fontId="1" fillId="2" borderId="5" xfId="1" applyFill="1" applyBorder="1" applyAlignment="1">
      <alignment horizontal="center"/>
    </xf>
    <xf numFmtId="0" fontId="1" fillId="2" borderId="6" xfId="1" applyFill="1" applyBorder="1" applyAlignment="1">
      <alignment horizontal="center"/>
    </xf>
    <xf numFmtId="0" fontId="1" fillId="0" borderId="0" xfId="1"/>
    <xf numFmtId="0" fontId="1" fillId="2" borderId="7" xfId="1" applyFill="1" applyBorder="1" applyAlignment="1">
      <alignment horizontal="center"/>
    </xf>
    <xf numFmtId="0" fontId="1" fillId="2" borderId="8" xfId="1" applyFill="1" applyBorder="1" applyAlignment="1">
      <alignment horizontal="center"/>
    </xf>
    <xf numFmtId="0" fontId="1" fillId="2" borderId="9" xfId="1" applyFill="1" applyBorder="1" applyAlignment="1">
      <alignment horizontal="center"/>
    </xf>
    <xf numFmtId="0" fontId="1" fillId="0" borderId="0" xfId="1" applyAlignment="1">
      <alignment horizontal="center"/>
    </xf>
    <xf numFmtId="0" fontId="1" fillId="3" borderId="0" xfId="1" applyFill="1" applyAlignment="1">
      <alignment horizontal="center"/>
    </xf>
    <xf numFmtId="0" fontId="1" fillId="0" borderId="10" xfId="1" applyBorder="1" applyAlignment="1">
      <alignment horizontal="center"/>
    </xf>
    <xf numFmtId="0" fontId="1" fillId="0" borderId="5" xfId="1" applyBorder="1" applyAlignment="1">
      <alignment horizontal="center"/>
    </xf>
    <xf numFmtId="0" fontId="1" fillId="0" borderId="11" xfId="1" applyBorder="1" applyAlignment="1">
      <alignment horizontal="center"/>
    </xf>
    <xf numFmtId="0" fontId="1" fillId="0" borderId="0" xfId="1" applyAlignment="1">
      <alignment horizontal="left"/>
    </xf>
    <xf numFmtId="0" fontId="1" fillId="0" borderId="12" xfId="1" applyBorder="1" applyAlignment="1">
      <alignment horizontal="center"/>
    </xf>
    <xf numFmtId="0" fontId="1" fillId="0" borderId="13" xfId="1" applyBorder="1" applyAlignment="1">
      <alignment horizontal="center"/>
    </xf>
    <xf numFmtId="0" fontId="1" fillId="0" borderId="14" xfId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3" xfId="1" applyBorder="1" applyAlignment="1">
      <alignment horizontal="center"/>
    </xf>
    <xf numFmtId="0" fontId="1" fillId="0" borderId="4" xfId="1" applyBorder="1" applyAlignment="1">
      <alignment horizontal="center"/>
    </xf>
    <xf numFmtId="0" fontId="1" fillId="0" borderId="6" xfId="1" applyBorder="1" applyAlignment="1">
      <alignment horizont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0" fontId="1" fillId="0" borderId="9" xfId="1" applyBorder="1" applyAlignment="1">
      <alignment horizontal="center"/>
    </xf>
    <xf numFmtId="0" fontId="1" fillId="4" borderId="10" xfId="1" applyFill="1" applyBorder="1" applyAlignment="1">
      <alignment horizontal="center"/>
    </xf>
    <xf numFmtId="0" fontId="1" fillId="4" borderId="5" xfId="1" applyFill="1" applyBorder="1" applyAlignment="1">
      <alignment horizontal="center"/>
    </xf>
    <xf numFmtId="0" fontId="1" fillId="4" borderId="11" xfId="1" applyFill="1" applyBorder="1" applyAlignment="1">
      <alignment horizontal="center"/>
    </xf>
    <xf numFmtId="0" fontId="3" fillId="0" borderId="0" xfId="0" applyFont="1"/>
    <xf numFmtId="0" fontId="1" fillId="5" borderId="10" xfId="1" applyFill="1" applyBorder="1" applyAlignment="1">
      <alignment horizontal="center"/>
    </xf>
    <xf numFmtId="0" fontId="1" fillId="5" borderId="5" xfId="1" applyFill="1" applyBorder="1" applyAlignment="1">
      <alignment horizontal="center"/>
    </xf>
    <xf numFmtId="0" fontId="1" fillId="5" borderId="11" xfId="1" applyFill="1" applyBorder="1" applyAlignment="1">
      <alignment horizontal="center"/>
    </xf>
    <xf numFmtId="0" fontId="2" fillId="0" borderId="0" xfId="0" applyFont="1" applyAlignment="1">
      <alignment horizontal="left"/>
    </xf>
    <xf numFmtId="0" fontId="1" fillId="6" borderId="0" xfId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8" borderId="0" xfId="0" applyFont="1" applyFill="1" applyAlignment="1">
      <alignment horizontal="center"/>
    </xf>
    <xf numFmtId="0" fontId="1" fillId="7" borderId="10" xfId="1" applyFill="1" applyBorder="1" applyAlignment="1">
      <alignment horizontal="center"/>
    </xf>
    <xf numFmtId="0" fontId="1" fillId="7" borderId="5" xfId="1" applyFill="1" applyBorder="1" applyAlignment="1">
      <alignment horizontal="center"/>
    </xf>
    <xf numFmtId="0" fontId="1" fillId="7" borderId="11" xfId="1" applyFill="1" applyBorder="1" applyAlignment="1">
      <alignment horizontal="center"/>
    </xf>
    <xf numFmtId="0" fontId="1" fillId="9" borderId="0" xfId="1" applyFill="1" applyAlignment="1">
      <alignment horizontal="center"/>
    </xf>
    <xf numFmtId="0" fontId="5" fillId="0" borderId="0" xfId="1" applyFont="1"/>
    <xf numFmtId="0" fontId="0" fillId="3" borderId="0" xfId="0" applyFill="1"/>
    <xf numFmtId="0" fontId="6" fillId="0" borderId="0" xfId="0" applyFont="1"/>
    <xf numFmtId="0" fontId="0" fillId="0" borderId="15" xfId="0" applyBorder="1"/>
    <xf numFmtId="0" fontId="0" fillId="0" borderId="16" xfId="0" applyBorder="1"/>
    <xf numFmtId="0" fontId="0" fillId="0" borderId="18" xfId="0" applyBorder="1"/>
    <xf numFmtId="0" fontId="0" fillId="0" borderId="17" xfId="0" applyBorder="1"/>
    <xf numFmtId="0" fontId="0" fillId="4" borderId="17" xfId="0" applyFill="1" applyBorder="1"/>
    <xf numFmtId="0" fontId="7" fillId="0" borderId="0" xfId="1" applyFont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" fillId="0" borderId="19" xfId="1" applyBorder="1"/>
    <xf numFmtId="0" fontId="1" fillId="0" borderId="20" xfId="1" applyBorder="1"/>
    <xf numFmtId="0" fontId="1" fillId="0" borderId="21" xfId="1" applyBorder="1"/>
    <xf numFmtId="0" fontId="1" fillId="0" borderId="22" xfId="1" applyBorder="1"/>
    <xf numFmtId="0" fontId="1" fillId="0" borderId="23" xfId="1" applyBorder="1"/>
    <xf numFmtId="0" fontId="0" fillId="0" borderId="23" xfId="0" applyBorder="1"/>
    <xf numFmtId="0" fontId="2" fillId="0" borderId="23" xfId="0" applyFont="1" applyBorder="1"/>
    <xf numFmtId="0" fontId="2" fillId="0" borderId="0" xfId="2" applyFont="1" applyAlignment="1">
      <alignment wrapText="1"/>
    </xf>
    <xf numFmtId="0" fontId="2" fillId="0" borderId="0" xfId="2" applyFont="1"/>
    <xf numFmtId="0" fontId="2" fillId="0" borderId="0" xfId="2" applyFont="1" applyAlignment="1">
      <alignment horizontal="left" wrapText="1"/>
    </xf>
    <xf numFmtId="0" fontId="9" fillId="0" borderId="0" xfId="3" applyFont="1" applyAlignment="1">
      <alignment horizontal="left" vertical="center"/>
    </xf>
  </cellXfs>
  <cellStyles count="4">
    <cellStyle name="Hyperlink" xfId="3" builtinId="8"/>
    <cellStyle name="Normal" xfId="0" builtinId="0"/>
    <cellStyle name="Normal 2" xfId="1" xr:uid="{F4FEA8BE-2796-3842-A6CD-67AC0706D80E}"/>
    <cellStyle name="Normal 2 2" xfId="2" xr:uid="{48A7B00B-3E0D-F242-AC63-9468B59B7E82}"/>
  </cellStyles>
  <dxfs count="5">
    <dxf>
      <fill>
        <patternFill>
          <fgColor auto="1"/>
          <bgColor theme="0" tint="-0.499984740745262"/>
        </patternFill>
      </fill>
    </dxf>
    <dxf>
      <fill>
        <patternFill>
          <fgColor auto="1"/>
          <bgColor theme="0" tint="-0.499984740745262"/>
        </patternFill>
      </fill>
    </dxf>
    <dxf>
      <fill>
        <patternFill>
          <fgColor auto="1"/>
          <bgColor theme="0" tint="-0.499984740745262"/>
        </patternFill>
      </fill>
    </dxf>
    <dxf>
      <fill>
        <patternFill>
          <fgColor auto="1"/>
          <bgColor theme="0" tint="-0.499984740745262"/>
        </patternFill>
      </fill>
    </dxf>
    <dxf>
      <fill>
        <patternFill>
          <fgColor auto="1"/>
          <bgColor theme="0" tint="-0.499984740745262"/>
        </patternFill>
      </fill>
    </dxf>
  </dxfs>
  <tableStyles count="0" defaultTableStyle="TableStyleMedium2" defaultPivotStyle="PivotStyleLight16"/>
  <colors>
    <mruColors>
      <color rgb="FFFF8AD8"/>
      <color rgb="FFD883FF"/>
      <color rgb="FFFF2F92"/>
      <color rgb="FF73F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3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111403</xdr:colOff>
      <xdr:row>2</xdr:row>
      <xdr:rowOff>66842</xdr:rowOff>
    </xdr:from>
    <xdr:to>
      <xdr:col>53</xdr:col>
      <xdr:colOff>111405</xdr:colOff>
      <xdr:row>137</xdr:row>
      <xdr:rowOff>109483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5B0E82E-766B-449F-A08D-5BE4334E82C8}"/>
            </a:ext>
          </a:extLst>
        </xdr:cNvPr>
        <xdr:cNvSpPr/>
      </xdr:nvSpPr>
      <xdr:spPr>
        <a:xfrm>
          <a:off x="855886" y="460980"/>
          <a:ext cx="18984312" cy="2664695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5400" b="1" kern="1200"/>
            <a:t>Multi-head </a:t>
          </a:r>
        </a:p>
        <a:p>
          <a:pPr algn="l"/>
          <a:r>
            <a:rPr lang="en-US" sz="5400" b="1" kern="1200"/>
            <a:t>Latent Attention</a:t>
          </a:r>
        </a:p>
        <a:p>
          <a:pPr algn="l"/>
          <a:endParaRPr lang="en-US" sz="5400" b="1" kern="1200"/>
        </a:p>
      </xdr:txBody>
    </xdr:sp>
    <xdr:clientData/>
  </xdr:twoCellAnchor>
  <xdr:twoCellAnchor>
    <xdr:from>
      <xdr:col>9</xdr:col>
      <xdr:colOff>361871</xdr:colOff>
      <xdr:row>42</xdr:row>
      <xdr:rowOff>112638</xdr:rowOff>
    </xdr:from>
    <xdr:to>
      <xdr:col>52</xdr:col>
      <xdr:colOff>161095</xdr:colOff>
      <xdr:row>65</xdr:row>
      <xdr:rowOff>112636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89A2E04-AD83-4CCA-A86F-390D79647C5D}"/>
            </a:ext>
          </a:extLst>
        </xdr:cNvPr>
        <xdr:cNvSpPr/>
      </xdr:nvSpPr>
      <xdr:spPr>
        <a:xfrm>
          <a:off x="3689593" y="8890106"/>
          <a:ext cx="15698337" cy="4806707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Head 1</a:t>
          </a:r>
        </a:p>
      </xdr:txBody>
    </xdr:sp>
    <xdr:clientData/>
  </xdr:twoCellAnchor>
  <xdr:twoCellAnchor>
    <xdr:from>
      <xdr:col>14</xdr:col>
      <xdr:colOff>352779</xdr:colOff>
      <xdr:row>114</xdr:row>
      <xdr:rowOff>127000</xdr:rowOff>
    </xdr:from>
    <xdr:to>
      <xdr:col>28</xdr:col>
      <xdr:colOff>84668</xdr:colOff>
      <xdr:row>128</xdr:row>
      <xdr:rowOff>84667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4FEB9AC-B25A-4268-89C5-C0FCC426F844}"/>
            </a:ext>
          </a:extLst>
        </xdr:cNvPr>
        <xdr:cNvSpPr/>
      </xdr:nvSpPr>
      <xdr:spPr>
        <a:xfrm>
          <a:off x="5486754" y="22329775"/>
          <a:ext cx="4865864" cy="2758017"/>
        </a:xfrm>
        <a:prstGeom prst="rect">
          <a:avLst/>
        </a:prstGeom>
        <a:noFill/>
        <a:ln w="38100">
          <a:solidFill>
            <a:schemeClr val="accent4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Concat</a:t>
          </a:r>
        </a:p>
      </xdr:txBody>
    </xdr:sp>
    <xdr:clientData/>
  </xdr:twoCellAnchor>
  <xdr:twoCellAnchor>
    <xdr:from>
      <xdr:col>3</xdr:col>
      <xdr:colOff>125686</xdr:colOff>
      <xdr:row>128</xdr:row>
      <xdr:rowOff>172935</xdr:rowOff>
    </xdr:from>
    <xdr:to>
      <xdr:col>28</xdr:col>
      <xdr:colOff>61772</xdr:colOff>
      <xdr:row>136</xdr:row>
      <xdr:rowOff>102378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CD71BB1-F053-4D3B-9552-B0AF3AD1F05D}"/>
            </a:ext>
          </a:extLst>
        </xdr:cNvPr>
        <xdr:cNvSpPr/>
      </xdr:nvSpPr>
      <xdr:spPr>
        <a:xfrm>
          <a:off x="1242410" y="25397763"/>
          <a:ext cx="9242121" cy="1505994"/>
        </a:xfrm>
        <a:prstGeom prst="rect">
          <a:avLst/>
        </a:prstGeom>
        <a:noFill/>
        <a:ln w="38100">
          <a:solidFill>
            <a:schemeClr val="bg2">
              <a:lumMod val="5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 b="1" kern="1200"/>
            <a:t>Output Projection</a:t>
          </a:r>
        </a:p>
      </xdr:txBody>
    </xdr:sp>
    <xdr:clientData/>
  </xdr:twoCellAnchor>
  <xdr:oneCellAnchor>
    <xdr:from>
      <xdr:col>18</xdr:col>
      <xdr:colOff>133684</xdr:colOff>
      <xdr:row>5</xdr:row>
      <xdr:rowOff>44563</xdr:rowOff>
    </xdr:from>
    <xdr:ext cx="787973" cy="40543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1E67771-F7DD-40D8-AE9C-1BBD43916E7B}"/>
            </a:ext>
          </a:extLst>
        </xdr:cNvPr>
        <xdr:cNvSpPr txBox="1"/>
      </xdr:nvSpPr>
      <xdr:spPr>
        <a:xfrm>
          <a:off x="6734509" y="1044688"/>
          <a:ext cx="787973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 kern="1200"/>
            <a:t>Input</a:t>
          </a:r>
          <a:r>
            <a:rPr lang="en-US" sz="2000" b="1" kern="1200" baseline="0"/>
            <a:t> </a:t>
          </a:r>
          <a:endParaRPr lang="en-US" sz="2000" b="1" kern="1200"/>
        </a:p>
      </xdr:txBody>
    </xdr:sp>
    <xdr:clientData/>
  </xdr:oneCellAnchor>
  <xdr:oneCellAnchor>
    <xdr:from>
      <xdr:col>28</xdr:col>
      <xdr:colOff>202011</xdr:colOff>
      <xdr:row>132</xdr:row>
      <xdr:rowOff>131455</xdr:rowOff>
    </xdr:from>
    <xdr:ext cx="968663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384CBF7-78DF-4A32-9CE0-B2F73A9DB57E}"/>
            </a:ext>
          </a:extLst>
        </xdr:cNvPr>
        <xdr:cNvSpPr txBox="1"/>
      </xdr:nvSpPr>
      <xdr:spPr>
        <a:xfrm>
          <a:off x="10469961" y="25934680"/>
          <a:ext cx="968663" cy="40543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 kern="1200"/>
            <a:t>Output</a:t>
          </a:r>
          <a:r>
            <a:rPr lang="en-US" sz="2000" b="1" kern="1200" baseline="0"/>
            <a:t> </a:t>
          </a:r>
          <a:endParaRPr lang="en-US" sz="2000" b="1" kern="1200"/>
        </a:p>
      </xdr:txBody>
    </xdr:sp>
    <xdr:clientData/>
  </xdr:oneCellAnchor>
  <xdr:twoCellAnchor>
    <xdr:from>
      <xdr:col>28</xdr:col>
      <xdr:colOff>214415</xdr:colOff>
      <xdr:row>43</xdr:row>
      <xdr:rowOff>42333</xdr:rowOff>
    </xdr:from>
    <xdr:to>
      <xdr:col>51</xdr:col>
      <xdr:colOff>238125</xdr:colOff>
      <xdr:row>65</xdr:row>
      <xdr:rowOff>15875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AA4F2C1-DC74-432E-8D55-1941C9ADE268}"/>
            </a:ext>
          </a:extLst>
        </xdr:cNvPr>
        <xdr:cNvSpPr/>
      </xdr:nvSpPr>
      <xdr:spPr>
        <a:xfrm>
          <a:off x="10482365" y="8043333"/>
          <a:ext cx="8458098" cy="4374092"/>
        </a:xfrm>
        <a:prstGeom prst="rect">
          <a:avLst/>
        </a:prstGeom>
        <a:noFill/>
        <a:ln w="19050">
          <a:solidFill>
            <a:srgbClr val="7030A0"/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kern="1200"/>
            <a:t>Scaled Dot-Product</a:t>
          </a:r>
          <a:r>
            <a:rPr lang="en-US" sz="1400" b="1" kern="1200" baseline="0"/>
            <a:t> </a:t>
          </a:r>
          <a:endParaRPr lang="en-US" sz="1400" b="1" kern="1200"/>
        </a:p>
      </xdr:txBody>
    </xdr:sp>
    <xdr:clientData/>
  </xdr:twoCellAnchor>
  <xdr:twoCellAnchor>
    <xdr:from>
      <xdr:col>13</xdr:col>
      <xdr:colOff>214415</xdr:colOff>
      <xdr:row>43</xdr:row>
      <xdr:rowOff>70556</xdr:rowOff>
    </xdr:from>
    <xdr:to>
      <xdr:col>27</xdr:col>
      <xdr:colOff>181428</xdr:colOff>
      <xdr:row>60</xdr:row>
      <xdr:rowOff>126999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C10C52F-EBCC-42EF-9AB2-2A5B17E36F26}"/>
            </a:ext>
          </a:extLst>
        </xdr:cNvPr>
        <xdr:cNvSpPr/>
      </xdr:nvSpPr>
      <xdr:spPr>
        <a:xfrm>
          <a:off x="4981678" y="8071556"/>
          <a:ext cx="5100988" cy="3456868"/>
        </a:xfrm>
        <a:prstGeom prst="rect">
          <a:avLst/>
        </a:prstGeom>
        <a:noFill/>
        <a:ln w="19050">
          <a:solidFill>
            <a:schemeClr val="bg2">
              <a:lumMod val="25000"/>
            </a:schemeClr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kern="1200"/>
            <a:t>Linear</a:t>
          </a:r>
        </a:p>
      </xdr:txBody>
    </xdr:sp>
    <xdr:clientData/>
  </xdr:twoCellAnchor>
  <xdr:twoCellAnchor>
    <xdr:from>
      <xdr:col>13</xdr:col>
      <xdr:colOff>281698</xdr:colOff>
      <xdr:row>11</xdr:row>
      <xdr:rowOff>153012</xdr:rowOff>
    </xdr:from>
    <xdr:to>
      <xdr:col>27</xdr:col>
      <xdr:colOff>226166</xdr:colOff>
      <xdr:row>22</xdr:row>
      <xdr:rowOff>136072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84F006AC-8D77-4688-A1A1-753C1A667115}"/>
            </a:ext>
          </a:extLst>
        </xdr:cNvPr>
        <xdr:cNvSpPr/>
      </xdr:nvSpPr>
      <xdr:spPr>
        <a:xfrm>
          <a:off x="4998841" y="2398191"/>
          <a:ext cx="5024468" cy="2228238"/>
        </a:xfrm>
        <a:prstGeom prst="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400" b="1" kern="1200"/>
            <a:t>Latent </a:t>
          </a:r>
          <a:r>
            <a:rPr lang="en-US" sz="2400" b="1" kern="1200" baseline="0"/>
            <a:t>QKV</a:t>
          </a:r>
          <a:endParaRPr lang="en-US" sz="2400" b="1" kern="1200"/>
        </a:p>
      </xdr:txBody>
    </xdr:sp>
    <xdr:clientData/>
  </xdr:twoCellAnchor>
  <xdr:twoCellAnchor>
    <xdr:from>
      <xdr:col>7</xdr:col>
      <xdr:colOff>70556</xdr:colOff>
      <xdr:row>24</xdr:row>
      <xdr:rowOff>169706</xdr:rowOff>
    </xdr:from>
    <xdr:to>
      <xdr:col>27</xdr:col>
      <xdr:colOff>229518</xdr:colOff>
      <xdr:row>32</xdr:row>
      <xdr:rowOff>141112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F441CD0-1CC5-4FE1-B0EC-19D2265FD308}"/>
            </a:ext>
          </a:extLst>
        </xdr:cNvPr>
        <xdr:cNvSpPr/>
      </xdr:nvSpPr>
      <xdr:spPr>
        <a:xfrm>
          <a:off x="2637544" y="4570256"/>
          <a:ext cx="7493212" cy="1571606"/>
        </a:xfrm>
        <a:prstGeom prst="rect">
          <a:avLst/>
        </a:prstGeom>
        <a:noFill/>
        <a:ln w="19050">
          <a:solidFill>
            <a:schemeClr val="bg2">
              <a:lumMod val="25000"/>
            </a:schemeClr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 b="1" kern="1200"/>
            <a:t>RoPE (Key)</a:t>
          </a:r>
        </a:p>
        <a:p>
          <a:pPr algn="l"/>
          <a:endParaRPr lang="en-US" sz="2000" b="1" kern="1200"/>
        </a:p>
      </xdr:txBody>
    </xdr:sp>
    <xdr:clientData/>
  </xdr:twoCellAnchor>
  <xdr:twoCellAnchor>
    <xdr:from>
      <xdr:col>9</xdr:col>
      <xdr:colOff>356492</xdr:colOff>
      <xdr:row>66</xdr:row>
      <xdr:rowOff>98778</xdr:rowOff>
    </xdr:from>
    <xdr:to>
      <xdr:col>52</xdr:col>
      <xdr:colOff>158750</xdr:colOff>
      <xdr:row>90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358B3DA-1529-4689-B07C-95D2FD3D2E4A}"/>
            </a:ext>
          </a:extLst>
        </xdr:cNvPr>
        <xdr:cNvSpPr/>
      </xdr:nvSpPr>
      <xdr:spPr>
        <a:xfrm>
          <a:off x="3656905" y="12700353"/>
          <a:ext cx="15570895" cy="470182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Head 2</a:t>
          </a:r>
        </a:p>
      </xdr:txBody>
    </xdr:sp>
    <xdr:clientData/>
  </xdr:twoCellAnchor>
  <xdr:twoCellAnchor>
    <xdr:from>
      <xdr:col>28</xdr:col>
      <xdr:colOff>214415</xdr:colOff>
      <xdr:row>67</xdr:row>
      <xdr:rowOff>14111</xdr:rowOff>
    </xdr:from>
    <xdr:to>
      <xdr:col>51</xdr:col>
      <xdr:colOff>238125</xdr:colOff>
      <xdr:row>89</xdr:row>
      <xdr:rowOff>15875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79C6858-CD57-4026-A723-EC4347ED251C}"/>
            </a:ext>
          </a:extLst>
        </xdr:cNvPr>
        <xdr:cNvSpPr/>
      </xdr:nvSpPr>
      <xdr:spPr>
        <a:xfrm>
          <a:off x="10482365" y="12815711"/>
          <a:ext cx="8458098" cy="4402314"/>
        </a:xfrm>
        <a:prstGeom prst="rect">
          <a:avLst/>
        </a:prstGeom>
        <a:noFill/>
        <a:ln w="19050">
          <a:solidFill>
            <a:srgbClr val="7030A0"/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kern="1200"/>
            <a:t>Scaled Dot-Product</a:t>
          </a:r>
          <a:r>
            <a:rPr lang="en-US" sz="1400" b="1" kern="1200" baseline="0"/>
            <a:t> </a:t>
          </a:r>
          <a:endParaRPr lang="en-US" sz="1400" b="1" kern="1200"/>
        </a:p>
      </xdr:txBody>
    </xdr:sp>
    <xdr:clientData/>
  </xdr:twoCellAnchor>
  <xdr:twoCellAnchor>
    <xdr:from>
      <xdr:col>13</xdr:col>
      <xdr:colOff>214415</xdr:colOff>
      <xdr:row>67</xdr:row>
      <xdr:rowOff>14111</xdr:rowOff>
    </xdr:from>
    <xdr:to>
      <xdr:col>27</xdr:col>
      <xdr:colOff>181428</xdr:colOff>
      <xdr:row>84</xdr:row>
      <xdr:rowOff>127000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A35A75A-18E0-406E-AA3B-476C8821A033}"/>
            </a:ext>
          </a:extLst>
        </xdr:cNvPr>
        <xdr:cNvSpPr/>
      </xdr:nvSpPr>
      <xdr:spPr>
        <a:xfrm>
          <a:off x="4981678" y="12815711"/>
          <a:ext cx="5100988" cy="3513314"/>
        </a:xfrm>
        <a:prstGeom prst="rect">
          <a:avLst/>
        </a:prstGeom>
        <a:noFill/>
        <a:ln w="19050">
          <a:solidFill>
            <a:schemeClr val="bg2">
              <a:lumMod val="25000"/>
            </a:schemeClr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kern="1200"/>
            <a:t>Linear</a:t>
          </a:r>
        </a:p>
      </xdr:txBody>
    </xdr:sp>
    <xdr:clientData/>
  </xdr:twoCellAnchor>
  <xdr:twoCellAnchor>
    <xdr:from>
      <xdr:col>9</xdr:col>
      <xdr:colOff>356492</xdr:colOff>
      <xdr:row>90</xdr:row>
      <xdr:rowOff>126999</xdr:rowOff>
    </xdr:from>
    <xdr:to>
      <xdr:col>52</xdr:col>
      <xdr:colOff>158750</xdr:colOff>
      <xdr:row>113</xdr:row>
      <xdr:rowOff>197554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DADFFE0-E378-43F7-895A-690DED64C8A0}"/>
            </a:ext>
          </a:extLst>
        </xdr:cNvPr>
        <xdr:cNvSpPr/>
      </xdr:nvSpPr>
      <xdr:spPr>
        <a:xfrm>
          <a:off x="3656905" y="17529174"/>
          <a:ext cx="15570895" cy="4671130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Head 3</a:t>
          </a:r>
        </a:p>
      </xdr:txBody>
    </xdr:sp>
    <xdr:clientData/>
  </xdr:twoCellAnchor>
  <xdr:twoCellAnchor>
    <xdr:from>
      <xdr:col>28</xdr:col>
      <xdr:colOff>214415</xdr:colOff>
      <xdr:row>91</xdr:row>
      <xdr:rowOff>14111</xdr:rowOff>
    </xdr:from>
    <xdr:to>
      <xdr:col>51</xdr:col>
      <xdr:colOff>238125</xdr:colOff>
      <xdr:row>113</xdr:row>
      <xdr:rowOff>15875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DB2728A-A7BF-4CF6-BD25-FD0EC7B08BDA}"/>
            </a:ext>
          </a:extLst>
        </xdr:cNvPr>
        <xdr:cNvSpPr/>
      </xdr:nvSpPr>
      <xdr:spPr>
        <a:xfrm>
          <a:off x="10482365" y="17616311"/>
          <a:ext cx="8458098" cy="4402314"/>
        </a:xfrm>
        <a:prstGeom prst="rect">
          <a:avLst/>
        </a:prstGeom>
        <a:noFill/>
        <a:ln w="19050">
          <a:solidFill>
            <a:srgbClr val="7030A0"/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kern="1200"/>
            <a:t>Scaled Dot-Product</a:t>
          </a:r>
          <a:r>
            <a:rPr lang="en-US" sz="1400" b="1" kern="1200" baseline="0"/>
            <a:t> </a:t>
          </a:r>
          <a:endParaRPr lang="en-US" sz="1400" b="1" kern="1200"/>
        </a:p>
      </xdr:txBody>
    </xdr:sp>
    <xdr:clientData/>
  </xdr:twoCellAnchor>
  <xdr:twoCellAnchor>
    <xdr:from>
      <xdr:col>13</xdr:col>
      <xdr:colOff>214415</xdr:colOff>
      <xdr:row>91</xdr:row>
      <xdr:rowOff>14110</xdr:rowOff>
    </xdr:from>
    <xdr:to>
      <xdr:col>27</xdr:col>
      <xdr:colOff>181428</xdr:colOff>
      <xdr:row>108</xdr:row>
      <xdr:rowOff>126999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C49C89D-648C-44B7-AE46-EC3647512CB2}"/>
            </a:ext>
          </a:extLst>
        </xdr:cNvPr>
        <xdr:cNvSpPr/>
      </xdr:nvSpPr>
      <xdr:spPr>
        <a:xfrm>
          <a:off x="4981678" y="17616310"/>
          <a:ext cx="5100988" cy="3513314"/>
        </a:xfrm>
        <a:prstGeom prst="rect">
          <a:avLst/>
        </a:prstGeom>
        <a:noFill/>
        <a:ln w="19050">
          <a:solidFill>
            <a:schemeClr val="bg2">
              <a:lumMod val="25000"/>
            </a:schemeClr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 b="1" kern="1200"/>
            <a:t>Linear</a:t>
          </a:r>
        </a:p>
      </xdr:txBody>
    </xdr:sp>
    <xdr:clientData/>
  </xdr:twoCellAnchor>
  <xdr:twoCellAnchor>
    <xdr:from>
      <xdr:col>7</xdr:col>
      <xdr:colOff>70556</xdr:colOff>
      <xdr:row>33</xdr:row>
      <xdr:rowOff>0</xdr:rowOff>
    </xdr:from>
    <xdr:to>
      <xdr:col>27</xdr:col>
      <xdr:colOff>229518</xdr:colOff>
      <xdr:row>40</xdr:row>
      <xdr:rowOff>141112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D260571-1873-4B73-90AE-A5F00306CEEE}"/>
            </a:ext>
          </a:extLst>
        </xdr:cNvPr>
        <xdr:cNvSpPr/>
      </xdr:nvSpPr>
      <xdr:spPr>
        <a:xfrm>
          <a:off x="2649496" y="6523726"/>
          <a:ext cx="7527358" cy="1524933"/>
        </a:xfrm>
        <a:prstGeom prst="rect">
          <a:avLst/>
        </a:prstGeom>
        <a:noFill/>
        <a:ln w="19050">
          <a:solidFill>
            <a:schemeClr val="bg2">
              <a:lumMod val="25000"/>
            </a:schemeClr>
          </a:solidFill>
          <a:prstDash val="sys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 b="1" kern="1200"/>
            <a:t>RoPE (Query)</a:t>
          </a:r>
        </a:p>
        <a:p>
          <a:pPr algn="l"/>
          <a:endParaRPr lang="en-US" sz="2000" b="1" kern="1200"/>
        </a:p>
      </xdr:txBody>
    </xdr:sp>
    <xdr:clientData/>
  </xdr:twoCellAnchor>
  <xdr:twoCellAnchor>
    <xdr:from>
      <xdr:col>11</xdr:col>
      <xdr:colOff>136071</xdr:colOff>
      <xdr:row>157</xdr:row>
      <xdr:rowOff>25401</xdr:rowOff>
    </xdr:from>
    <xdr:to>
      <xdr:col>27</xdr:col>
      <xdr:colOff>336177</xdr:colOff>
      <xdr:row>198</xdr:row>
      <xdr:rowOff>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AACD66F-9148-4BA0-9971-27011E7C8EB7}"/>
            </a:ext>
          </a:extLst>
        </xdr:cNvPr>
        <xdr:cNvSpPr/>
      </xdr:nvSpPr>
      <xdr:spPr>
        <a:xfrm>
          <a:off x="4169909" y="30229176"/>
          <a:ext cx="6067506" cy="8313738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Expert</a:t>
          </a:r>
        </a:p>
      </xdr:txBody>
    </xdr:sp>
    <xdr:clientData/>
  </xdr:twoCellAnchor>
  <xdr:twoCellAnchor>
    <xdr:from>
      <xdr:col>28</xdr:col>
      <xdr:colOff>127001</xdr:colOff>
      <xdr:row>157</xdr:row>
      <xdr:rowOff>25400</xdr:rowOff>
    </xdr:from>
    <xdr:to>
      <xdr:col>44</xdr:col>
      <xdr:colOff>302382</xdr:colOff>
      <xdr:row>198</xdr:row>
      <xdr:rowOff>18405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5C8F8EC-608C-468D-9570-92B6EDF0FF77}"/>
            </a:ext>
          </a:extLst>
        </xdr:cNvPr>
        <xdr:cNvSpPr/>
      </xdr:nvSpPr>
      <xdr:spPr>
        <a:xfrm>
          <a:off x="10394951" y="30229175"/>
          <a:ext cx="6042781" cy="8332143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Expert</a:t>
          </a:r>
        </a:p>
      </xdr:txBody>
    </xdr:sp>
    <xdr:clientData/>
  </xdr:twoCellAnchor>
  <xdr:twoCellAnchor>
    <xdr:from>
      <xdr:col>45</xdr:col>
      <xdr:colOff>120952</xdr:colOff>
      <xdr:row>157</xdr:row>
      <xdr:rowOff>25401</xdr:rowOff>
    </xdr:from>
    <xdr:to>
      <xdr:col>61</xdr:col>
      <xdr:colOff>257025</xdr:colOff>
      <xdr:row>197</xdr:row>
      <xdr:rowOff>194367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B095C25-3E9F-4899-85D8-6185860C9A63}"/>
            </a:ext>
          </a:extLst>
        </xdr:cNvPr>
        <xdr:cNvSpPr/>
      </xdr:nvSpPr>
      <xdr:spPr>
        <a:xfrm>
          <a:off x="16623015" y="30229176"/>
          <a:ext cx="6003473" cy="8308079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Expert</a:t>
          </a:r>
        </a:p>
      </xdr:txBody>
    </xdr:sp>
    <xdr:clientData/>
  </xdr:twoCellAnchor>
  <xdr:twoCellAnchor>
    <xdr:from>
      <xdr:col>62</xdr:col>
      <xdr:colOff>120953</xdr:colOff>
      <xdr:row>157</xdr:row>
      <xdr:rowOff>25400</xdr:rowOff>
    </xdr:from>
    <xdr:to>
      <xdr:col>79</xdr:col>
      <xdr:colOff>75552</xdr:colOff>
      <xdr:row>198</xdr:row>
      <xdr:rowOff>2971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3EF4ABA-A24C-4146-9C1D-7E90564985F7}"/>
            </a:ext>
          </a:extLst>
        </xdr:cNvPr>
        <xdr:cNvSpPr/>
      </xdr:nvSpPr>
      <xdr:spPr>
        <a:xfrm>
          <a:off x="22857128" y="30229175"/>
          <a:ext cx="6188712" cy="8316709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Expert</a:t>
          </a:r>
        </a:p>
      </xdr:txBody>
    </xdr:sp>
    <xdr:clientData/>
  </xdr:twoCellAnchor>
  <xdr:twoCellAnchor>
    <xdr:from>
      <xdr:col>15</xdr:col>
      <xdr:colOff>151191</xdr:colOff>
      <xdr:row>199</xdr:row>
      <xdr:rowOff>88742</xdr:rowOff>
    </xdr:from>
    <xdr:to>
      <xdr:col>27</xdr:col>
      <xdr:colOff>184060</xdr:colOff>
      <xdr:row>205</xdr:row>
      <xdr:rowOff>180771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FFEC741-BFDB-4BC1-AEAE-EC98BABCA1E3}"/>
            </a:ext>
          </a:extLst>
        </xdr:cNvPr>
        <xdr:cNvSpPr/>
      </xdr:nvSpPr>
      <xdr:spPr>
        <a:xfrm>
          <a:off x="5651879" y="38831680"/>
          <a:ext cx="4433419" cy="1292179"/>
        </a:xfrm>
        <a:prstGeom prst="rect">
          <a:avLst/>
        </a:prstGeom>
        <a:noFill/>
        <a:ln w="38100">
          <a:solidFill>
            <a:schemeClr val="accent4">
              <a:lumMod val="7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4000" b="1" kern="1200"/>
            <a:t>Mixture</a:t>
          </a:r>
        </a:p>
      </xdr:txBody>
    </xdr:sp>
    <xdr:clientData/>
  </xdr:twoCellAnchor>
  <xdr:oneCellAnchor>
    <xdr:from>
      <xdr:col>18</xdr:col>
      <xdr:colOff>30238</xdr:colOff>
      <xdr:row>141</xdr:row>
      <xdr:rowOff>90057</xdr:rowOff>
    </xdr:from>
    <xdr:ext cx="787973" cy="405432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E9D3130-B39A-4FCE-8EA8-85560E8985BB}"/>
            </a:ext>
          </a:extLst>
        </xdr:cNvPr>
        <xdr:cNvSpPr txBox="1"/>
      </xdr:nvSpPr>
      <xdr:spPr>
        <a:xfrm>
          <a:off x="6631063" y="27693507"/>
          <a:ext cx="787973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 kern="1200"/>
            <a:t>Input</a:t>
          </a:r>
          <a:r>
            <a:rPr lang="en-US" sz="2000" b="1" kern="1200" baseline="0"/>
            <a:t> </a:t>
          </a:r>
          <a:endParaRPr lang="en-US" sz="2000" b="1" kern="1200"/>
        </a:p>
      </xdr:txBody>
    </xdr:sp>
    <xdr:clientData/>
  </xdr:oneCellAnchor>
  <xdr:twoCellAnchor>
    <xdr:from>
      <xdr:col>11</xdr:col>
      <xdr:colOff>120952</xdr:colOff>
      <xdr:row>147</xdr:row>
      <xdr:rowOff>92030</xdr:rowOff>
    </xdr:from>
    <xdr:to>
      <xdr:col>51</xdr:col>
      <xdr:colOff>46182</xdr:colOff>
      <xdr:row>154</xdr:row>
      <xdr:rowOff>90715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3EE71DED-CDD4-4CC0-A249-95466DEF24DE}"/>
            </a:ext>
          </a:extLst>
        </xdr:cNvPr>
        <xdr:cNvSpPr/>
      </xdr:nvSpPr>
      <xdr:spPr>
        <a:xfrm>
          <a:off x="4154790" y="28695605"/>
          <a:ext cx="14593730" cy="1398860"/>
        </a:xfrm>
        <a:prstGeom prst="rect">
          <a:avLst/>
        </a:prstGeom>
        <a:noFill/>
        <a:ln w="38100">
          <a:solidFill>
            <a:schemeClr val="bg2">
              <a:lumMod val="50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800" b="1" kern="1200"/>
            <a:t>Router</a:t>
          </a:r>
        </a:p>
      </xdr:txBody>
    </xdr:sp>
    <xdr:clientData/>
  </xdr:twoCellAnchor>
  <xdr:oneCellAnchor>
    <xdr:from>
      <xdr:col>28</xdr:col>
      <xdr:colOff>8257</xdr:colOff>
      <xdr:row>201</xdr:row>
      <xdr:rowOff>126604</xdr:rowOff>
    </xdr:from>
    <xdr:ext cx="968663" cy="405432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485C354-57D1-4591-A71D-A5F7330779EB}"/>
            </a:ext>
          </a:extLst>
        </xdr:cNvPr>
        <xdr:cNvSpPr txBox="1"/>
      </xdr:nvSpPr>
      <xdr:spPr>
        <a:xfrm>
          <a:off x="10276207" y="39269592"/>
          <a:ext cx="968663" cy="40543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 kern="1200"/>
            <a:t>Output</a:t>
          </a:r>
          <a:r>
            <a:rPr lang="en-US" sz="2000" b="1" kern="1200" baseline="0"/>
            <a:t> </a:t>
          </a:r>
          <a:endParaRPr lang="en-US" sz="2000" b="1" kern="1200"/>
        </a:p>
      </xdr:txBody>
    </xdr:sp>
    <xdr:clientData/>
  </xdr:oneCellAnchor>
  <xdr:twoCellAnchor>
    <xdr:from>
      <xdr:col>10</xdr:col>
      <xdr:colOff>110740</xdr:colOff>
      <xdr:row>139</xdr:row>
      <xdr:rowOff>47504</xdr:rowOff>
    </xdr:from>
    <xdr:to>
      <xdr:col>79</xdr:col>
      <xdr:colOff>262758</xdr:colOff>
      <xdr:row>207</xdr:row>
      <xdr:rowOff>68029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710C2397-F055-444C-8427-D86328439D56}"/>
            </a:ext>
          </a:extLst>
        </xdr:cNvPr>
        <xdr:cNvSpPr/>
      </xdr:nvSpPr>
      <xdr:spPr>
        <a:xfrm>
          <a:off x="3833154" y="27440090"/>
          <a:ext cx="25836673" cy="13574491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5400" b="1" kern="1200"/>
            <a:t>Mixture</a:t>
          </a:r>
          <a:r>
            <a:rPr lang="en-US" sz="5400" b="1" kern="1200" baseline="0"/>
            <a:t> of Experts</a:t>
          </a:r>
          <a:endParaRPr lang="en-US" sz="5400" b="1" kern="1200"/>
        </a:p>
      </xdr:txBody>
    </xdr:sp>
    <xdr:clientData/>
  </xdr:twoCellAnchor>
  <xdr:twoCellAnchor editAs="oneCell">
    <xdr:from>
      <xdr:col>2</xdr:col>
      <xdr:colOff>309756</xdr:colOff>
      <xdr:row>11</xdr:row>
      <xdr:rowOff>182420</xdr:rowOff>
    </xdr:from>
    <xdr:to>
      <xdr:col>12</xdr:col>
      <xdr:colOff>146462</xdr:colOff>
      <xdr:row>15</xdr:row>
      <xdr:rowOff>123902</xdr:rowOff>
    </xdr:to>
    <xdr:pic>
      <xdr:nvPicPr>
        <xdr:cNvPr id="30" name="Picture 29" descr="DeepSeek's $6 Million AI Claim Debunked: True Costs Revealed - PC Outlet">
          <a:extLst>
            <a:ext uri="{FF2B5EF4-FFF2-40B4-BE49-F238E27FC236}">
              <a16:creationId xmlns:a16="http://schemas.microsoft.com/office/drawing/2014/main" id="{AF6D2932-B806-1F6C-48F0-96E6048525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134" b="34021"/>
        <a:stretch/>
      </xdr:blipFill>
      <xdr:spPr bwMode="auto">
        <a:xfrm>
          <a:off x="1053171" y="5138518"/>
          <a:ext cx="3553779" cy="808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81935</xdr:colOff>
      <xdr:row>0</xdr:row>
      <xdr:rowOff>81936</xdr:rowOff>
    </xdr:from>
    <xdr:to>
      <xdr:col>10</xdr:col>
      <xdr:colOff>259476</xdr:colOff>
      <xdr:row>0</xdr:row>
      <xdr:rowOff>2769474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93E0D12-6D16-FF8E-CE2D-C012A5270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35" y="81936"/>
          <a:ext cx="3864638" cy="26875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o365coloradoedu-my.sharepoint.com/personal/peye9704_colorado_edu/Documents/2024/AIbyHand/spreadsheets/github/ai-by-hand-excel/basic/LeakyReLU.xlsx" TargetMode="External"/><Relationship Id="rId1" Type="http://schemas.openxmlformats.org/officeDocument/2006/relationships/externalLinkPath" Target="/personal/peye9704_colorado_edu/Documents/2024/AIbyHand/spreadsheets/github/ai-by-hand-excel/basic/LeakyReLU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o365coloradoedu-my.sharepoint.com/personal/peye9704_colorado_edu/Documents/2024/AIbyHand/excel/github/ai-by-hand-excel/lectures/DeepSeek-blank.xlsx" TargetMode="External"/><Relationship Id="rId1" Type="http://schemas.openxmlformats.org/officeDocument/2006/relationships/externalLinkPath" Target="DeepSeek-blan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LU vs. LeakyReLU"/>
      <sheetName val="LICENSE"/>
    </sheetNames>
    <sheetDataSet>
      <sheetData sheetId="0">
        <row r="5">
          <cell r="H5">
            <v>0.5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nk"/>
      <sheetName val="random"/>
      <sheetName val="LICENSE"/>
    </sheetNames>
    <sheetDataSet>
      <sheetData sheetId="0"/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idF6TiTGY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8434-7C97-40C1-B232-DA6DC9A173EC}">
  <dimension ref="D1:BZ205"/>
  <sheetViews>
    <sheetView tabSelected="1" zoomScale="93" zoomScaleNormal="93" workbookViewId="0">
      <selection activeCell="P1" sqref="P1"/>
    </sheetView>
  </sheetViews>
  <sheetFormatPr baseColWidth="10" defaultColWidth="4.83203125" defaultRowHeight="16" x14ac:dyDescent="0.2"/>
  <sheetData>
    <row r="1" spans="4:50" ht="219" customHeight="1" x14ac:dyDescent="0.2">
      <c r="D1" s="35"/>
      <c r="E1" s="35"/>
      <c r="F1" s="35"/>
      <c r="G1" s="35"/>
      <c r="L1" s="67" t="s">
        <v>74</v>
      </c>
    </row>
    <row r="4" spans="4:50" x14ac:dyDescent="0.2">
      <c r="U4" s="11" t="s">
        <v>0</v>
      </c>
      <c r="V4" s="38">
        <v>1</v>
      </c>
      <c r="W4" s="38">
        <v>2</v>
      </c>
      <c r="X4" s="38">
        <v>3</v>
      </c>
      <c r="Y4" s="38">
        <v>4</v>
      </c>
      <c r="Z4" s="38">
        <v>5</v>
      </c>
      <c r="AA4" s="38">
        <v>6</v>
      </c>
      <c r="AC4" t="s">
        <v>50</v>
      </c>
      <c r="AG4" s="61">
        <v>5</v>
      </c>
      <c r="AH4" s="62"/>
    </row>
    <row r="5" spans="4:50" x14ac:dyDescent="0.2">
      <c r="V5" s="1">
        <v>1</v>
      </c>
      <c r="W5" s="2">
        <v>0</v>
      </c>
      <c r="X5" s="2">
        <v>1</v>
      </c>
      <c r="Y5" s="2">
        <v>1</v>
      </c>
      <c r="Z5" s="2">
        <v>0</v>
      </c>
      <c r="AA5" s="3">
        <v>0</v>
      </c>
    </row>
    <row r="6" spans="4:50" x14ac:dyDescent="0.2">
      <c r="V6" s="4">
        <v>0</v>
      </c>
      <c r="W6" s="5">
        <v>0</v>
      </c>
      <c r="X6" s="5">
        <v>-1</v>
      </c>
      <c r="Y6" s="5">
        <v>0</v>
      </c>
      <c r="Z6" s="5">
        <v>0</v>
      </c>
      <c r="AA6" s="6">
        <v>-1</v>
      </c>
      <c r="AC6" t="s">
        <v>53</v>
      </c>
      <c r="AG6" s="61">
        <v>6</v>
      </c>
      <c r="AH6" s="62"/>
    </row>
    <row r="7" spans="4:50" x14ac:dyDescent="0.2">
      <c r="U7" s="7"/>
      <c r="V7" s="4">
        <v>1</v>
      </c>
      <c r="W7" s="5">
        <v>0</v>
      </c>
      <c r="X7" s="5">
        <v>1</v>
      </c>
      <c r="Y7" s="5">
        <v>0</v>
      </c>
      <c r="Z7" s="5">
        <v>0</v>
      </c>
      <c r="AA7" s="6">
        <v>0</v>
      </c>
    </row>
    <row r="8" spans="4:50" x14ac:dyDescent="0.2">
      <c r="U8" s="7"/>
      <c r="V8" s="4">
        <v>1</v>
      </c>
      <c r="W8" s="5">
        <v>0</v>
      </c>
      <c r="X8" s="5">
        <v>1</v>
      </c>
      <c r="Y8" s="5">
        <v>0</v>
      </c>
      <c r="Z8" s="5">
        <v>-1</v>
      </c>
      <c r="AA8" s="6">
        <v>0</v>
      </c>
      <c r="AB8" s="7"/>
      <c r="AC8" t="s">
        <v>51</v>
      </c>
      <c r="AG8" s="61">
        <v>3</v>
      </c>
      <c r="AH8" s="62"/>
    </row>
    <row r="9" spans="4:50" x14ac:dyDescent="0.2">
      <c r="T9" s="7"/>
      <c r="U9" s="7"/>
      <c r="V9" s="8">
        <v>1</v>
      </c>
      <c r="W9" s="9">
        <v>0</v>
      </c>
      <c r="X9" s="9">
        <v>1</v>
      </c>
      <c r="Y9" s="9">
        <v>0</v>
      </c>
      <c r="Z9" s="9">
        <v>0</v>
      </c>
      <c r="AA9" s="10">
        <v>0</v>
      </c>
      <c r="AB9" s="7"/>
      <c r="AC9" s="7"/>
      <c r="AE9" s="7"/>
      <c r="AF9" s="7"/>
      <c r="AG9" s="7"/>
    </row>
    <row r="10" spans="4:50" x14ac:dyDescent="0.2"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V10" s="11" t="s">
        <v>1</v>
      </c>
      <c r="W10" s="11" t="s">
        <v>1</v>
      </c>
      <c r="X10" s="11" t="s">
        <v>1</v>
      </c>
      <c r="Y10" s="11" t="s">
        <v>1</v>
      </c>
      <c r="Z10" s="11" t="s">
        <v>1</v>
      </c>
      <c r="AA10" s="11" t="s">
        <v>1</v>
      </c>
      <c r="AB10" s="7"/>
      <c r="AC10" s="7" t="s">
        <v>52</v>
      </c>
      <c r="AE10" s="7"/>
      <c r="AF10" s="7"/>
      <c r="AG10" s="61">
        <v>4</v>
      </c>
      <c r="AH10" s="62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</row>
    <row r="11" spans="4:50" x14ac:dyDescent="0.2"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V11" s="11"/>
      <c r="W11" s="11"/>
      <c r="X11" s="11"/>
      <c r="Y11" s="11"/>
      <c r="Z11" s="11"/>
      <c r="AA11" s="11"/>
      <c r="AB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</row>
    <row r="12" spans="4:50" x14ac:dyDescent="0.2"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V12" s="11"/>
      <c r="W12" s="11"/>
      <c r="X12" s="11"/>
      <c r="Y12" s="11"/>
      <c r="Z12" s="11"/>
      <c r="AA12" s="11"/>
      <c r="AB12" s="7"/>
      <c r="AC12" s="7"/>
      <c r="AD12" s="7"/>
      <c r="AE12" s="7"/>
      <c r="AF12" s="7"/>
      <c r="AG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</row>
    <row r="13" spans="4:50" x14ac:dyDescent="0.2"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V13" s="11"/>
      <c r="W13" s="11"/>
      <c r="X13" s="11"/>
      <c r="Y13" s="11"/>
      <c r="Z13" s="11"/>
      <c r="AA13" s="11"/>
      <c r="AB13" s="7"/>
      <c r="AC13" s="7"/>
      <c r="AD13" s="7"/>
      <c r="AE13" s="7"/>
      <c r="AF13" s="7"/>
      <c r="AG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</row>
    <row r="14" spans="4:50" x14ac:dyDescent="0.2"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V14" s="11"/>
      <c r="W14" s="11"/>
      <c r="X14" s="11"/>
      <c r="Y14" s="11"/>
      <c r="Z14" s="11"/>
      <c r="AA14" s="11"/>
      <c r="AB14" s="7"/>
      <c r="AC14" s="7"/>
      <c r="AD14" s="7" t="s">
        <v>47</v>
      </c>
      <c r="AE14" s="7"/>
      <c r="AF14" s="7"/>
      <c r="AG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</row>
    <row r="15" spans="4:50" x14ac:dyDescent="0.2">
      <c r="H15" s="7"/>
      <c r="I15" s="7"/>
      <c r="J15" s="7"/>
      <c r="K15" s="7"/>
      <c r="L15" s="7"/>
      <c r="M15" s="7"/>
      <c r="N15" s="7"/>
      <c r="O15" s="7"/>
      <c r="P15" s="7" t="s">
        <v>17</v>
      </c>
      <c r="Q15" s="7"/>
      <c r="R15" s="7"/>
      <c r="S15" s="7"/>
      <c r="V15" s="11" t="s">
        <v>13</v>
      </c>
      <c r="W15" s="11"/>
      <c r="X15" s="11"/>
      <c r="Y15" s="11"/>
      <c r="Z15" s="11"/>
      <c r="AA15" s="11"/>
      <c r="AB15" s="7"/>
      <c r="AC15" s="7"/>
      <c r="AD15" s="7"/>
      <c r="AE15" s="7"/>
      <c r="AF15" s="7"/>
      <c r="AG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</row>
    <row r="16" spans="4:50" x14ac:dyDescent="0.2">
      <c r="H16" s="7"/>
      <c r="I16" s="7"/>
      <c r="J16" s="7"/>
      <c r="K16" s="7"/>
      <c r="L16" s="7"/>
      <c r="M16" s="7"/>
      <c r="N16" s="7"/>
      <c r="O16" s="7"/>
      <c r="P16" s="12">
        <v>-1</v>
      </c>
      <c r="Q16" s="12">
        <v>-1</v>
      </c>
      <c r="R16" s="12">
        <v>0</v>
      </c>
      <c r="S16" s="12">
        <v>0</v>
      </c>
      <c r="T16" s="12">
        <v>1</v>
      </c>
      <c r="V16" s="40" cm="1">
        <f t="array" ref="V16:AA18">MMULT(P16:T18,V5:AA9)</f>
        <v>0</v>
      </c>
      <c r="W16" s="40">
        <v>0</v>
      </c>
      <c r="X16" s="40">
        <v>1</v>
      </c>
      <c r="Y16" s="40">
        <v>-1</v>
      </c>
      <c r="Z16" s="40">
        <v>0</v>
      </c>
      <c r="AA16" s="40">
        <v>1</v>
      </c>
      <c r="AB16" s="7"/>
      <c r="AC16" s="7"/>
      <c r="AD16" s="7"/>
      <c r="AE16" s="7" t="s">
        <v>48</v>
      </c>
      <c r="AF16" s="7"/>
      <c r="AG16" s="61">
        <v>3</v>
      </c>
      <c r="AH16" s="62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</row>
    <row r="17" spans="8:50" x14ac:dyDescent="0.2">
      <c r="H17" s="7"/>
      <c r="I17" s="7"/>
      <c r="J17" s="7"/>
      <c r="K17" s="7"/>
      <c r="L17" s="7"/>
      <c r="M17" s="7"/>
      <c r="N17" s="7"/>
      <c r="O17" s="7"/>
      <c r="P17" s="12">
        <v>1</v>
      </c>
      <c r="Q17" s="12">
        <v>0</v>
      </c>
      <c r="R17" s="12">
        <v>1</v>
      </c>
      <c r="S17" s="12">
        <v>0</v>
      </c>
      <c r="T17" s="12">
        <v>0</v>
      </c>
      <c r="V17" s="41">
        <v>2</v>
      </c>
      <c r="W17" s="41">
        <v>0</v>
      </c>
      <c r="X17" s="41">
        <v>2</v>
      </c>
      <c r="Y17" s="41">
        <v>1</v>
      </c>
      <c r="Z17" s="41">
        <v>0</v>
      </c>
      <c r="AA17" s="41">
        <v>0</v>
      </c>
      <c r="AB17" s="7"/>
      <c r="AC17" s="7"/>
      <c r="AD17" s="7"/>
      <c r="AE17" s="7"/>
      <c r="AF17" s="7"/>
      <c r="AG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</row>
    <row r="18" spans="8:50" x14ac:dyDescent="0.2">
      <c r="H18" s="7"/>
      <c r="I18" s="7"/>
      <c r="J18" s="7"/>
      <c r="K18" s="7"/>
      <c r="L18" s="7"/>
      <c r="M18" s="7"/>
      <c r="N18" s="7"/>
      <c r="O18" s="7"/>
      <c r="P18" s="12">
        <v>2</v>
      </c>
      <c r="Q18" s="12">
        <v>-1</v>
      </c>
      <c r="R18" s="12">
        <v>0</v>
      </c>
      <c r="S18" s="12">
        <v>1</v>
      </c>
      <c r="T18" s="12">
        <v>1</v>
      </c>
      <c r="V18" s="42">
        <v>4</v>
      </c>
      <c r="W18" s="42">
        <v>0</v>
      </c>
      <c r="X18" s="42">
        <v>5</v>
      </c>
      <c r="Y18" s="42">
        <v>2</v>
      </c>
      <c r="Z18" s="42">
        <v>-1</v>
      </c>
      <c r="AA18" s="42">
        <v>1</v>
      </c>
      <c r="AB18" s="7"/>
      <c r="AC18" s="7"/>
      <c r="AD18" s="7"/>
      <c r="AE18" s="7" t="s">
        <v>49</v>
      </c>
      <c r="AF18" s="7"/>
      <c r="AG18" s="61">
        <v>2</v>
      </c>
      <c r="AH18" s="62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</row>
    <row r="19" spans="8:50" x14ac:dyDescent="0.2">
      <c r="H19" s="7"/>
      <c r="I19" s="7"/>
      <c r="J19" s="7"/>
      <c r="K19" s="7"/>
      <c r="L19" s="7"/>
      <c r="M19" s="7"/>
      <c r="N19" s="7"/>
      <c r="O19" s="7"/>
      <c r="AB19" s="7"/>
      <c r="AC19" s="7"/>
      <c r="AD19" s="7"/>
      <c r="AE19" s="7"/>
      <c r="AF19" s="7"/>
      <c r="AG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</row>
    <row r="20" spans="8:50" x14ac:dyDescent="0.2">
      <c r="H20" s="7"/>
      <c r="I20" s="7"/>
      <c r="J20" s="7"/>
      <c r="K20" s="7"/>
      <c r="L20" s="7"/>
      <c r="M20" s="7"/>
      <c r="N20" s="7"/>
      <c r="O20" s="7"/>
      <c r="P20" s="7" t="s">
        <v>15</v>
      </c>
      <c r="Q20" s="7"/>
      <c r="R20" s="7"/>
      <c r="S20" s="7"/>
      <c r="V20" s="11" t="s">
        <v>12</v>
      </c>
      <c r="X20" s="11"/>
      <c r="Y20" s="11"/>
      <c r="Z20" s="11"/>
      <c r="AA20" s="11"/>
      <c r="AB20" s="7"/>
      <c r="AC20" s="7"/>
      <c r="AD20" s="7"/>
      <c r="AE20" s="7"/>
      <c r="AF20" s="7"/>
      <c r="AG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</row>
    <row r="21" spans="8:50" x14ac:dyDescent="0.2">
      <c r="H21" s="7"/>
      <c r="I21" s="7"/>
      <c r="J21" s="7"/>
      <c r="K21" s="7"/>
      <c r="L21" s="7"/>
      <c r="M21" s="7"/>
      <c r="N21" s="7"/>
      <c r="O21" s="7"/>
      <c r="P21" s="12">
        <v>1</v>
      </c>
      <c r="Q21" s="12">
        <v>0</v>
      </c>
      <c r="R21" s="12">
        <v>-1</v>
      </c>
      <c r="S21" s="12">
        <v>-1</v>
      </c>
      <c r="T21" s="12">
        <v>0</v>
      </c>
      <c r="V21" s="40" cm="1">
        <f t="array" ref="V21:AA22">MMULT(P21:T22,V5:AA9)</f>
        <v>-1</v>
      </c>
      <c r="W21" s="40">
        <v>0</v>
      </c>
      <c r="X21" s="40">
        <v>-1</v>
      </c>
      <c r="Y21" s="40">
        <v>1</v>
      </c>
      <c r="Z21" s="40">
        <v>1</v>
      </c>
      <c r="AA21" s="40">
        <v>0</v>
      </c>
      <c r="AB21" s="7"/>
      <c r="AC21" s="7"/>
      <c r="AD21" s="7"/>
      <c r="AE21" s="7"/>
      <c r="AF21" s="7"/>
      <c r="AG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</row>
    <row r="22" spans="8:50" x14ac:dyDescent="0.2">
      <c r="H22" s="7"/>
      <c r="I22" s="7"/>
      <c r="J22" s="7"/>
      <c r="K22" s="7"/>
      <c r="L22" s="7"/>
      <c r="M22" s="7"/>
      <c r="N22" s="7"/>
      <c r="P22" s="12">
        <v>1</v>
      </c>
      <c r="Q22" s="12">
        <v>0</v>
      </c>
      <c r="R22" s="12">
        <v>1</v>
      </c>
      <c r="S22" s="12">
        <v>0</v>
      </c>
      <c r="T22" s="12">
        <v>0</v>
      </c>
      <c r="V22" s="42">
        <v>2</v>
      </c>
      <c r="W22" s="42">
        <v>0</v>
      </c>
      <c r="X22" s="42">
        <v>2</v>
      </c>
      <c r="Y22" s="42">
        <v>1</v>
      </c>
      <c r="Z22" s="42">
        <v>0</v>
      </c>
      <c r="AA22" s="42">
        <v>0</v>
      </c>
      <c r="AB22" s="7"/>
      <c r="AC22" s="7"/>
      <c r="AD22" s="7"/>
      <c r="AE22" s="7"/>
      <c r="AF22" s="7"/>
      <c r="AG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</row>
    <row r="23" spans="8:50" x14ac:dyDescent="0.2">
      <c r="H23" s="7"/>
      <c r="I23" s="7"/>
      <c r="J23" s="7"/>
      <c r="K23" s="7"/>
      <c r="L23" s="7"/>
      <c r="M23" s="7"/>
      <c r="N23" s="7"/>
      <c r="O23" s="7"/>
      <c r="V23" s="11"/>
      <c r="W23" s="11"/>
      <c r="X23" s="11"/>
      <c r="Y23" s="11"/>
      <c r="Z23" s="11"/>
      <c r="AA23" s="11"/>
      <c r="AB23" s="7"/>
      <c r="AC23" s="7"/>
      <c r="AD23" s="7"/>
      <c r="AE23" s="7"/>
      <c r="AF23" s="7"/>
      <c r="AG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</row>
    <row r="24" spans="8:50" x14ac:dyDescent="0.2">
      <c r="H24" s="7"/>
      <c r="I24" s="7"/>
      <c r="J24" s="7"/>
      <c r="K24" s="7"/>
      <c r="L24" s="7"/>
      <c r="M24" s="7"/>
      <c r="N24" s="7"/>
      <c r="O24" s="7"/>
      <c r="V24" s="11"/>
      <c r="W24" s="11"/>
      <c r="X24" s="11"/>
      <c r="Y24" s="11"/>
      <c r="Z24" s="11"/>
      <c r="AA24" s="11"/>
      <c r="AB24" s="7"/>
      <c r="AC24" s="7"/>
      <c r="AD24" s="7"/>
      <c r="AE24" s="7"/>
      <c r="AF24" s="7"/>
      <c r="AG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</row>
    <row r="25" spans="8:50" x14ac:dyDescent="0.2">
      <c r="H25" s="7"/>
      <c r="I25" s="7"/>
      <c r="J25" s="7"/>
      <c r="K25" s="7"/>
      <c r="L25" s="7"/>
      <c r="M25" s="7"/>
      <c r="N25" s="7"/>
      <c r="O25" s="7"/>
      <c r="V25" s="11"/>
      <c r="W25" s="11"/>
      <c r="X25" s="11"/>
      <c r="Y25" s="11"/>
      <c r="Z25" s="11"/>
      <c r="AA25" s="11"/>
      <c r="AB25" s="7"/>
      <c r="AC25" s="7"/>
      <c r="AD25" s="7"/>
      <c r="AE25" s="7"/>
      <c r="AF25" s="7"/>
      <c r="AG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</row>
    <row r="26" spans="8:50" x14ac:dyDescent="0.2">
      <c r="H26" s="7"/>
      <c r="I26" s="7"/>
      <c r="J26" s="7"/>
      <c r="K26" s="7"/>
      <c r="L26" s="7"/>
      <c r="M26" s="7"/>
      <c r="N26" s="7"/>
      <c r="O26" s="7"/>
      <c r="P26" t="s">
        <v>14</v>
      </c>
      <c r="W26" s="11"/>
      <c r="X26" s="11"/>
      <c r="Y26" s="11"/>
      <c r="Z26" s="11"/>
      <c r="AA26" s="11"/>
      <c r="AB26" s="7"/>
      <c r="AC26" s="7"/>
      <c r="AD26" s="7"/>
      <c r="AE26" s="7"/>
      <c r="AF26" s="7"/>
      <c r="AG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</row>
    <row r="27" spans="8:50" x14ac:dyDescent="0.2">
      <c r="H27" s="7"/>
      <c r="I27" s="7"/>
      <c r="J27" s="7"/>
      <c r="K27" s="7"/>
      <c r="L27" s="7"/>
      <c r="M27" s="7"/>
      <c r="N27" s="7"/>
      <c r="O27" s="7"/>
      <c r="P27" s="12">
        <v>0</v>
      </c>
      <c r="Q27" s="12">
        <v>0</v>
      </c>
      <c r="R27" s="12">
        <v>0</v>
      </c>
      <c r="S27" s="12">
        <v>1</v>
      </c>
      <c r="T27" s="12">
        <v>1</v>
      </c>
      <c r="V27" s="13" cm="1">
        <f t="array" ref="V27:AA28">MMULT(P27:T28,V5:AA9)</f>
        <v>2</v>
      </c>
      <c r="W27" s="13">
        <v>0</v>
      </c>
      <c r="X27" s="13">
        <v>2</v>
      </c>
      <c r="Y27" s="13">
        <v>0</v>
      </c>
      <c r="Z27" s="13">
        <v>-1</v>
      </c>
      <c r="AA27" s="13">
        <v>0</v>
      </c>
      <c r="AB27" s="7"/>
      <c r="AC27" s="7"/>
      <c r="AD27" s="7"/>
      <c r="AE27" s="7"/>
      <c r="AF27" s="7"/>
      <c r="AG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</row>
    <row r="28" spans="8:50" x14ac:dyDescent="0.2">
      <c r="H28" s="7"/>
      <c r="I28" s="7"/>
      <c r="J28" s="7"/>
      <c r="K28" s="7"/>
      <c r="L28" s="7"/>
      <c r="M28" s="7"/>
      <c r="N28" s="7"/>
      <c r="O28" s="7"/>
      <c r="P28" s="12">
        <v>1</v>
      </c>
      <c r="Q28" s="12">
        <v>0</v>
      </c>
      <c r="R28" s="12">
        <v>1</v>
      </c>
      <c r="S28" s="12">
        <v>1</v>
      </c>
      <c r="T28" s="12">
        <v>0</v>
      </c>
      <c r="V28" s="26">
        <v>3</v>
      </c>
      <c r="W28" s="26">
        <v>0</v>
      </c>
      <c r="X28" s="26">
        <v>3</v>
      </c>
      <c r="Y28" s="26">
        <v>1</v>
      </c>
      <c r="Z28" s="26">
        <v>-1</v>
      </c>
      <c r="AA28" s="26">
        <v>0</v>
      </c>
      <c r="AB28" s="7"/>
      <c r="AC28" s="7"/>
      <c r="AD28" s="7"/>
      <c r="AE28" s="7"/>
      <c r="AF28" s="7"/>
      <c r="AG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</row>
    <row r="29" spans="8:50" x14ac:dyDescent="0.2">
      <c r="H29" s="7"/>
      <c r="J29" s="7"/>
      <c r="L29" s="7"/>
      <c r="N29" s="7"/>
      <c r="V29" s="11"/>
      <c r="W29" s="11"/>
      <c r="X29" s="11"/>
      <c r="Y29" s="11"/>
      <c r="Z29" s="11"/>
      <c r="AA29" s="11"/>
      <c r="AB29" s="7"/>
      <c r="AC29" s="7"/>
      <c r="AD29" s="7"/>
      <c r="AE29" s="7"/>
      <c r="AF29" s="7"/>
      <c r="AG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</row>
    <row r="30" spans="8:50" x14ac:dyDescent="0.2">
      <c r="I30" s="7" t="s">
        <v>22</v>
      </c>
      <c r="J30" s="7">
        <v>10</v>
      </c>
      <c r="K30" s="7" t="s">
        <v>23</v>
      </c>
      <c r="L30" s="7">
        <v>20</v>
      </c>
      <c r="M30" t="s">
        <v>24</v>
      </c>
      <c r="N30" s="7">
        <v>30</v>
      </c>
      <c r="O30" t="s">
        <v>25</v>
      </c>
      <c r="P30" s="7">
        <v>40</v>
      </c>
      <c r="Q30" t="s">
        <v>26</v>
      </c>
      <c r="R30">
        <v>50</v>
      </c>
      <c r="S30" t="s">
        <v>27</v>
      </c>
      <c r="T30">
        <v>60</v>
      </c>
      <c r="V30" s="38" t="s">
        <v>21</v>
      </c>
      <c r="W30" s="11"/>
      <c r="X30" s="11"/>
      <c r="Y30" s="11"/>
      <c r="Z30" s="11"/>
      <c r="AA30" s="11"/>
      <c r="AB30" s="7"/>
      <c r="AC30" s="7"/>
      <c r="AD30" s="7"/>
      <c r="AE30" s="7"/>
      <c r="AF30" s="7"/>
      <c r="AG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</row>
    <row r="31" spans="8:50" x14ac:dyDescent="0.2">
      <c r="I31" s="53">
        <f>COS(J30)</f>
        <v>-0.83907152907645244</v>
      </c>
      <c r="J31" s="54">
        <f>-SIN(J30)</f>
        <v>0.54402111088936977</v>
      </c>
      <c r="K31" s="53">
        <f>COS(L30)</f>
        <v>0.40808206181339196</v>
      </c>
      <c r="L31" s="54">
        <f>-SIN(L30)</f>
        <v>-0.91294525072762767</v>
      </c>
      <c r="M31" s="53">
        <f>COS(N30)</f>
        <v>0.15425144988758405</v>
      </c>
      <c r="N31" s="54">
        <f>-SIN(N30)</f>
        <v>0.98803162409286183</v>
      </c>
      <c r="O31" s="53">
        <f>COS(P30)</f>
        <v>-0.66693806165226188</v>
      </c>
      <c r="P31" s="54">
        <f>-SIN(P30)</f>
        <v>-0.74511316047934883</v>
      </c>
      <c r="Q31" s="53">
        <f>COS(R30)</f>
        <v>0.96496602849211333</v>
      </c>
      <c r="R31" s="54">
        <f>-SIN(R30)</f>
        <v>0.26237485370392877</v>
      </c>
      <c r="S31" s="53">
        <f>COS(T30)</f>
        <v>-0.95241298041515632</v>
      </c>
      <c r="T31" s="54">
        <f>-SIN(T30)</f>
        <v>0.30481062110221668</v>
      </c>
      <c r="V31" s="13" cm="1">
        <f t="array" ref="V31:V32">MMULT(I31:J32,V27:V28)</f>
        <v>-4.6079725484795553E-2</v>
      </c>
      <c r="W31" s="13" cm="1">
        <f t="array" ref="W31:W32">MMULT(K31:L32,W27:W28)</f>
        <v>0</v>
      </c>
      <c r="X31" s="13" cm="1">
        <f t="array" ref="X31:X32">MMULT(M31:N32,X27:X28)</f>
        <v>3.2725977720537536</v>
      </c>
      <c r="Y31" s="13" cm="1">
        <f t="array" ref="Y31:Y32">MMULT(O31:P32,Y27:Y28)</f>
        <v>-0.74511316047934883</v>
      </c>
      <c r="Z31" s="13" cm="1">
        <f t="array" ref="Z31:Z32">MMULT(Q31:R32,Z27:Z28)</f>
        <v>-1.2273408821960421</v>
      </c>
      <c r="AA31" s="13" cm="1">
        <f t="array" ref="AA31:AA32">MMULT(S31:T32,AA27:AA28)</f>
        <v>0</v>
      </c>
      <c r="AB31" s="7"/>
      <c r="AC31" s="7"/>
      <c r="AD31" s="7"/>
      <c r="AE31" s="7"/>
      <c r="AF31" s="7"/>
      <c r="AG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</row>
    <row r="32" spans="8:50" x14ac:dyDescent="0.2">
      <c r="I32" s="55">
        <f>SIN(J30)</f>
        <v>-0.54402111088936977</v>
      </c>
      <c r="J32" s="56">
        <f>COS(J30)</f>
        <v>-0.83907152907645244</v>
      </c>
      <c r="K32" s="55">
        <f>SIN(L30)</f>
        <v>0.91294525072762767</v>
      </c>
      <c r="L32" s="56">
        <f>COS(L30)</f>
        <v>0.40808206181339196</v>
      </c>
      <c r="M32" s="55">
        <f>SIN(N30)</f>
        <v>-0.98803162409286183</v>
      </c>
      <c r="N32" s="56">
        <f>COS(N30)</f>
        <v>0.15425144988758405</v>
      </c>
      <c r="O32" s="55">
        <f>SIN(P30)</f>
        <v>0.74511316047934883</v>
      </c>
      <c r="P32" s="56">
        <f>COS(P30)</f>
        <v>-0.66693806165226188</v>
      </c>
      <c r="Q32" s="55">
        <f>SIN(R30)</f>
        <v>-0.26237485370392877</v>
      </c>
      <c r="R32" s="56">
        <f>COS(R30)</f>
        <v>0.96496602849211333</v>
      </c>
      <c r="S32" s="55">
        <f>SIN(T30)</f>
        <v>-0.30481062110221668</v>
      </c>
      <c r="T32" s="56">
        <f>COS(T30)</f>
        <v>-0.95241298041515632</v>
      </c>
      <c r="V32" s="26">
        <v>-3.6052568090080968</v>
      </c>
      <c r="W32" s="26">
        <v>0</v>
      </c>
      <c r="X32" s="26">
        <v>-1.5133088985229715</v>
      </c>
      <c r="Y32" s="26">
        <v>-0.66693806165226188</v>
      </c>
      <c r="Z32" s="26">
        <v>-0.70259117478818456</v>
      </c>
      <c r="AA32" s="26">
        <v>0</v>
      </c>
      <c r="AB32" s="7"/>
      <c r="AC32" s="7"/>
      <c r="AD32" s="7"/>
      <c r="AE32" s="7"/>
      <c r="AF32" s="7"/>
      <c r="AG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</row>
    <row r="33" spans="8:53" x14ac:dyDescent="0.2">
      <c r="H33" s="7"/>
      <c r="I33" s="7"/>
      <c r="J33" s="7"/>
      <c r="K33" s="7"/>
      <c r="L33" s="7"/>
      <c r="O33" s="7"/>
      <c r="V33" s="38"/>
      <c r="W33" s="38"/>
      <c r="X33" s="38"/>
      <c r="Y33" s="38"/>
      <c r="Z33" s="38"/>
      <c r="AA33" s="38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</row>
    <row r="34" spans="8:53" x14ac:dyDescent="0.2">
      <c r="H34" s="7"/>
      <c r="I34" s="7"/>
      <c r="J34" s="7"/>
      <c r="K34" s="7"/>
      <c r="L34" s="7"/>
      <c r="M34" s="7"/>
      <c r="N34" s="7"/>
      <c r="O34" s="7"/>
      <c r="P34" s="7"/>
      <c r="Q34" s="7"/>
      <c r="R34" s="37" t="s">
        <v>16</v>
      </c>
      <c r="S34" s="37"/>
      <c r="W34" s="11"/>
      <c r="X34" s="11"/>
      <c r="Y34" s="11"/>
      <c r="Z34" s="11"/>
      <c r="AA34" s="1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</row>
    <row r="35" spans="8:53" x14ac:dyDescent="0.2">
      <c r="H35" s="7"/>
      <c r="I35" s="7"/>
      <c r="J35" s="7"/>
      <c r="K35" s="7"/>
      <c r="L35" s="7"/>
      <c r="M35" s="7"/>
      <c r="N35" s="7"/>
      <c r="O35" s="7"/>
      <c r="P35" s="36"/>
      <c r="Q35" s="36"/>
      <c r="R35" s="39">
        <v>1</v>
      </c>
      <c r="S35" s="39">
        <v>0.5</v>
      </c>
      <c r="T35" s="39">
        <v>1</v>
      </c>
      <c r="V35" s="13" cm="1">
        <f t="array" ref="V35:AA36">MMULT(R35:T36,_xlfn.ANCHORARRAY(V16))</f>
        <v>5</v>
      </c>
      <c r="W35" s="13">
        <v>0</v>
      </c>
      <c r="X35" s="13">
        <v>7</v>
      </c>
      <c r="Y35" s="13">
        <v>1.5</v>
      </c>
      <c r="Z35" s="13">
        <v>-1</v>
      </c>
      <c r="AA35" s="13">
        <v>2</v>
      </c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</row>
    <row r="36" spans="8:53" x14ac:dyDescent="0.2">
      <c r="H36" s="7"/>
      <c r="I36" s="7"/>
      <c r="J36" s="7"/>
      <c r="K36" s="7"/>
      <c r="L36" s="7"/>
      <c r="M36" s="7"/>
      <c r="N36" s="7"/>
      <c r="O36" s="7"/>
      <c r="P36" s="36"/>
      <c r="Q36" s="36"/>
      <c r="R36" s="39">
        <v>-1</v>
      </c>
      <c r="S36" s="39">
        <v>1</v>
      </c>
      <c r="T36" s="39">
        <v>0.5</v>
      </c>
      <c r="V36" s="26">
        <v>4</v>
      </c>
      <c r="W36" s="26">
        <v>0</v>
      </c>
      <c r="X36" s="26">
        <v>3.5</v>
      </c>
      <c r="Y36" s="26">
        <v>3</v>
      </c>
      <c r="Z36" s="26">
        <v>-0.5</v>
      </c>
      <c r="AA36" s="26">
        <v>-0.5</v>
      </c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</row>
    <row r="37" spans="8:53" x14ac:dyDescent="0.2">
      <c r="H37" s="7"/>
      <c r="I37" s="7"/>
      <c r="J37" s="7"/>
      <c r="K37" s="7"/>
      <c r="L37" s="7"/>
      <c r="M37" s="7"/>
      <c r="N37" s="7"/>
      <c r="O37" s="7"/>
      <c r="V37" s="11"/>
      <c r="W37" s="11"/>
      <c r="X37" s="11"/>
      <c r="Y37" s="11"/>
      <c r="Z37" s="11"/>
      <c r="AA37" s="1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</row>
    <row r="38" spans="8:53" x14ac:dyDescent="0.2">
      <c r="I38" s="7" t="s">
        <v>22</v>
      </c>
      <c r="J38" s="7"/>
      <c r="K38" s="7" t="s">
        <v>23</v>
      </c>
      <c r="L38" s="7"/>
      <c r="M38" t="s">
        <v>24</v>
      </c>
      <c r="O38" t="s">
        <v>25</v>
      </c>
      <c r="Q38" t="s">
        <v>26</v>
      </c>
      <c r="S38" t="s">
        <v>27</v>
      </c>
      <c r="V38" s="38" t="s">
        <v>18</v>
      </c>
      <c r="W38" s="11"/>
      <c r="X38" s="11"/>
      <c r="Y38" s="11"/>
      <c r="Z38" s="11"/>
      <c r="AA38" s="1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</row>
    <row r="39" spans="8:53" x14ac:dyDescent="0.2">
      <c r="I39" s="53" cm="1">
        <f t="array" ref="I39:T40">I31:T32</f>
        <v>-0.83907152907645244</v>
      </c>
      <c r="J39" s="54">
        <v>0.54402111088936977</v>
      </c>
      <c r="K39" s="57">
        <v>0.40808206181339196</v>
      </c>
      <c r="L39" s="58">
        <v>-0.91294525072762767</v>
      </c>
      <c r="M39" s="57">
        <v>0.15425144988758405</v>
      </c>
      <c r="N39" s="58">
        <v>0.98803162409286183</v>
      </c>
      <c r="O39" s="57">
        <v>-0.66693806165226188</v>
      </c>
      <c r="P39" s="58">
        <v>-0.74511316047934883</v>
      </c>
      <c r="Q39" s="57">
        <v>0.96496602849211333</v>
      </c>
      <c r="R39" s="58">
        <v>0.26237485370392877</v>
      </c>
      <c r="S39" s="57">
        <v>-0.95241298041515632</v>
      </c>
      <c r="T39" s="58">
        <v>0.30481062110221668</v>
      </c>
      <c r="V39" s="13" cm="1">
        <f t="array" ref="V39:V40">MMULT(I39:J40,V35:V36)</f>
        <v>-2.0192732018247828</v>
      </c>
      <c r="W39" s="13" cm="1">
        <f t="array" ref="W39:W40">MMULT(K39:L40,W35:W36)</f>
        <v>0</v>
      </c>
      <c r="X39" s="13" cm="1">
        <f t="array" ref="X39:X40">MMULT(M39:N40,X35:X36)</f>
        <v>4.5378708335381042</v>
      </c>
      <c r="Y39" s="13" cm="1">
        <f t="array" ref="Y39:Y40">MMULT(O39:P40,Y35:Y36)</f>
        <v>-3.2357465739164395</v>
      </c>
      <c r="Z39" s="13" cm="1">
        <f t="array" ref="Z39:Z40">MMULT(Q39:R40,Z35:Z36)</f>
        <v>-1.0961534553440777</v>
      </c>
      <c r="AA39" s="13" cm="1">
        <f t="array" ref="AA39:AA40">MMULT(S39:T40,AA35:AA36)</f>
        <v>-2.0572312713814211</v>
      </c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</row>
    <row r="40" spans="8:53" x14ac:dyDescent="0.2">
      <c r="I40" s="55">
        <v>-0.54402111088936977</v>
      </c>
      <c r="J40" s="56">
        <v>-0.83907152907645244</v>
      </c>
      <c r="K40" s="59">
        <v>0.91294525072762767</v>
      </c>
      <c r="L40" s="60">
        <v>0.40808206181339196</v>
      </c>
      <c r="M40" s="59">
        <v>-0.98803162409286183</v>
      </c>
      <c r="N40" s="60">
        <v>0.15425144988758405</v>
      </c>
      <c r="O40" s="59">
        <v>0.74511316047934883</v>
      </c>
      <c r="P40" s="60">
        <v>-0.66693806165226188</v>
      </c>
      <c r="Q40" s="59">
        <v>-0.26237485370392877</v>
      </c>
      <c r="R40" s="60">
        <v>0.96496602849211333</v>
      </c>
      <c r="S40" s="59">
        <v>-0.30481062110221668</v>
      </c>
      <c r="T40" s="60">
        <v>-0.95241298041515632</v>
      </c>
      <c r="V40" s="26">
        <v>-6.076391670752658</v>
      </c>
      <c r="W40" s="26">
        <v>0</v>
      </c>
      <c r="X40" s="26">
        <v>-6.3763412940434883</v>
      </c>
      <c r="Y40" s="26">
        <v>-0.88314444423776228</v>
      </c>
      <c r="Z40" s="26">
        <v>-0.2201081605421279</v>
      </c>
      <c r="AA40" s="26">
        <v>-0.13341475199685521</v>
      </c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</row>
    <row r="41" spans="8:53" x14ac:dyDescent="0.2">
      <c r="H41" s="7"/>
      <c r="I41" s="7"/>
      <c r="J41" s="7"/>
      <c r="K41" s="7"/>
      <c r="L41" s="7"/>
      <c r="O41" s="7"/>
      <c r="V41" s="38"/>
      <c r="W41" s="38"/>
      <c r="X41" s="38"/>
      <c r="Y41" s="38"/>
      <c r="Z41" s="38"/>
      <c r="AA41" s="38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</row>
    <row r="42" spans="8:53" x14ac:dyDescent="0.2">
      <c r="H42" s="7"/>
      <c r="I42" s="7"/>
      <c r="J42" s="7"/>
      <c r="K42" s="7"/>
      <c r="L42" s="7"/>
      <c r="O42" s="7"/>
      <c r="V42" s="38"/>
      <c r="W42" s="38"/>
      <c r="X42" s="38"/>
      <c r="Y42" s="38"/>
      <c r="Z42" s="38"/>
      <c r="AA42" s="38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</row>
    <row r="43" spans="8:53" x14ac:dyDescent="0.2">
      <c r="H43" s="7"/>
      <c r="I43" s="7"/>
      <c r="J43" s="7"/>
      <c r="K43" s="7"/>
      <c r="L43" s="7"/>
      <c r="M43" s="7"/>
      <c r="N43" s="7"/>
      <c r="O43" s="11"/>
      <c r="P43" s="11"/>
      <c r="Q43" s="11"/>
      <c r="R43" s="11"/>
      <c r="S43" s="11"/>
      <c r="T43" s="11"/>
      <c r="U43" s="11"/>
      <c r="V43" s="7"/>
      <c r="W43" s="11"/>
      <c r="X43" s="11"/>
      <c r="Y43" s="11"/>
      <c r="Z43" s="11"/>
      <c r="AA43" s="11"/>
      <c r="AD43" s="7"/>
      <c r="AE43" s="11"/>
      <c r="AF43" s="11"/>
      <c r="AG43" s="7"/>
      <c r="AH43" s="11"/>
      <c r="AI43" s="11"/>
      <c r="AJ43" s="11"/>
      <c r="AK43" s="11"/>
      <c r="AM43" s="11"/>
      <c r="AN43" s="11"/>
      <c r="AQ43" s="7"/>
      <c r="AR43" s="7"/>
      <c r="AS43" s="7"/>
      <c r="AT43" s="7"/>
      <c r="AU43" s="7"/>
      <c r="AV43" s="7"/>
      <c r="AW43" s="7"/>
      <c r="AX43" s="7"/>
    </row>
    <row r="44" spans="8:53" x14ac:dyDescent="0.2">
      <c r="H44" s="7"/>
      <c r="I44" s="7"/>
      <c r="J44" s="7"/>
      <c r="K44" s="7"/>
      <c r="L44" s="7"/>
      <c r="M44" s="7"/>
      <c r="N44" s="7"/>
      <c r="O44" s="11"/>
      <c r="P44" s="11"/>
      <c r="Q44" s="11"/>
      <c r="R44" s="11"/>
      <c r="S44" s="11"/>
      <c r="T44" s="11"/>
      <c r="U44" s="11"/>
      <c r="V44" s="7"/>
      <c r="W44" s="11"/>
      <c r="X44" s="11"/>
      <c r="Y44" s="11"/>
      <c r="Z44" s="11"/>
      <c r="AA44" s="11"/>
      <c r="AD44" s="7"/>
      <c r="AE44" s="11"/>
      <c r="AF44" s="11"/>
      <c r="AG44" s="7"/>
      <c r="AH44" s="11"/>
      <c r="AI44" s="11"/>
      <c r="AJ44" s="11"/>
      <c r="AK44" s="11"/>
      <c r="AL44" s="11"/>
      <c r="AM44" s="11"/>
      <c r="AN44" s="11"/>
      <c r="AQ44" s="7"/>
      <c r="AR44" s="7"/>
      <c r="AS44" s="7"/>
      <c r="AT44" s="7"/>
      <c r="AU44" s="7"/>
      <c r="AV44" s="7"/>
      <c r="AW44" s="7"/>
      <c r="AX44" s="7"/>
    </row>
    <row r="45" spans="8:53" x14ac:dyDescent="0.2">
      <c r="H45" s="7"/>
      <c r="I45" s="7"/>
      <c r="J45" s="7"/>
      <c r="K45" s="7"/>
      <c r="L45" s="7"/>
      <c r="M45" s="7"/>
      <c r="N45" s="7"/>
      <c r="O45" s="11"/>
      <c r="P45" s="11"/>
      <c r="Q45" s="11"/>
      <c r="R45" s="11"/>
      <c r="S45" s="11"/>
      <c r="T45" s="11"/>
      <c r="U45" s="11"/>
      <c r="V45" s="7"/>
      <c r="W45" s="11"/>
      <c r="X45" s="11"/>
      <c r="Y45" s="11"/>
      <c r="Z45" s="11"/>
      <c r="AA45" s="11"/>
      <c r="AD45" s="7"/>
      <c r="AE45" s="11"/>
      <c r="AF45" s="11"/>
      <c r="AG45" s="7"/>
      <c r="AH45" s="11"/>
      <c r="AI45" s="11"/>
      <c r="AJ45" s="11"/>
      <c r="AK45" s="11" t="s">
        <v>18</v>
      </c>
      <c r="AL45" s="13" cm="1">
        <f t="array" ref="AL45:AQ46">V39:AA40</f>
        <v>-2.0192732018247828</v>
      </c>
      <c r="AM45" s="13">
        <v>0</v>
      </c>
      <c r="AN45" s="13">
        <v>4.5378708335381042</v>
      </c>
      <c r="AO45" s="13">
        <v>-3.2357465739164395</v>
      </c>
      <c r="AP45" s="13">
        <v>-1.0961534553440777</v>
      </c>
      <c r="AQ45" s="13">
        <v>-2.0572312713814211</v>
      </c>
      <c r="AR45" s="7"/>
      <c r="AS45" s="7"/>
      <c r="AT45" s="7"/>
      <c r="AU45" s="7"/>
      <c r="AV45" s="7"/>
      <c r="AW45" s="7"/>
      <c r="AX45" s="7"/>
    </row>
    <row r="46" spans="8:53" x14ac:dyDescent="0.2">
      <c r="H46" s="7"/>
      <c r="I46" s="7"/>
      <c r="J46" s="7"/>
      <c r="N46" s="7"/>
      <c r="P46" s="11"/>
      <c r="Q46" s="11"/>
      <c r="R46" s="11"/>
      <c r="S46" s="11" t="s">
        <v>2</v>
      </c>
      <c r="T46" s="11"/>
      <c r="U46" s="7"/>
      <c r="V46" s="11" t="s">
        <v>19</v>
      </c>
      <c r="W46" s="11"/>
      <c r="X46" s="11"/>
      <c r="Y46" s="11"/>
      <c r="Z46" s="11"/>
      <c r="AA46" s="11"/>
      <c r="AG46" s="11"/>
      <c r="AH46" s="11"/>
      <c r="AI46" s="11"/>
      <c r="AJ46" s="7"/>
      <c r="AK46" s="7"/>
      <c r="AL46" s="14">
        <v>-6.076391670752658</v>
      </c>
      <c r="AM46" s="14">
        <v>0</v>
      </c>
      <c r="AN46" s="14">
        <v>-6.3763412940434883</v>
      </c>
      <c r="AO46" s="14">
        <v>-0.88314444423776228</v>
      </c>
      <c r="AP46" s="14">
        <v>-0.2201081605421279</v>
      </c>
      <c r="AQ46" s="14">
        <v>-0.13341475199685521</v>
      </c>
      <c r="AT46" s="7"/>
      <c r="AU46" s="7"/>
      <c r="AV46" s="7"/>
      <c r="AW46" s="7"/>
      <c r="AX46" s="7"/>
      <c r="AY46" s="7"/>
      <c r="AZ46" s="7"/>
      <c r="BA46" s="7"/>
    </row>
    <row r="47" spans="8:53" x14ac:dyDescent="0.2">
      <c r="H47" s="7"/>
      <c r="I47" s="7"/>
      <c r="N47" s="7"/>
      <c r="O47" s="12">
        <v>1</v>
      </c>
      <c r="P47" s="12">
        <v>1</v>
      </c>
      <c r="Q47" s="12">
        <v>-1</v>
      </c>
      <c r="R47" s="12">
        <v>1</v>
      </c>
      <c r="S47" s="12">
        <v>1</v>
      </c>
      <c r="T47" s="11" t="s">
        <v>3</v>
      </c>
      <c r="U47" s="7"/>
      <c r="V47" s="13" cm="1">
        <f t="array" ref="V47:AA50">MMULT(Q47:S50,_xlfn.ANCHORARRAY(V16))</f>
        <v>6</v>
      </c>
      <c r="W47" s="13">
        <v>0</v>
      </c>
      <c r="X47" s="13">
        <v>6</v>
      </c>
      <c r="Y47" s="13">
        <v>4</v>
      </c>
      <c r="Z47" s="13">
        <v>-1</v>
      </c>
      <c r="AA47" s="13">
        <v>0</v>
      </c>
      <c r="AG47" s="11"/>
      <c r="AH47" s="11"/>
      <c r="AI47" s="11"/>
      <c r="AJ47" s="7"/>
      <c r="AK47" s="38" t="s">
        <v>19</v>
      </c>
      <c r="AL47" s="13" cm="1">
        <f t="array" ref="AL47:AQ50">_xlfn.ANCHORARRAY(V47)</f>
        <v>6</v>
      </c>
      <c r="AM47" s="13">
        <v>0</v>
      </c>
      <c r="AN47" s="13">
        <v>6</v>
      </c>
      <c r="AO47" s="13">
        <v>4</v>
      </c>
      <c r="AP47" s="13">
        <v>-1</v>
      </c>
      <c r="AQ47" s="13">
        <v>0</v>
      </c>
      <c r="AT47" s="7"/>
      <c r="AU47" s="7"/>
      <c r="AV47" s="7"/>
      <c r="AW47" s="7"/>
      <c r="AX47" s="7"/>
      <c r="AY47" s="7"/>
      <c r="AZ47" s="7"/>
      <c r="BA47" s="7"/>
    </row>
    <row r="48" spans="8:53" x14ac:dyDescent="0.2">
      <c r="H48" s="7"/>
      <c r="I48" s="7"/>
      <c r="N48" s="7"/>
      <c r="O48" s="12">
        <v>1</v>
      </c>
      <c r="P48" s="12">
        <v>0</v>
      </c>
      <c r="Q48" s="12">
        <v>1</v>
      </c>
      <c r="R48" s="12">
        <v>1</v>
      </c>
      <c r="S48" s="12">
        <v>1</v>
      </c>
      <c r="T48" s="11" t="s">
        <v>3</v>
      </c>
      <c r="U48" s="7"/>
      <c r="V48" s="14">
        <v>6</v>
      </c>
      <c r="W48" s="14">
        <v>0</v>
      </c>
      <c r="X48" s="14">
        <v>8</v>
      </c>
      <c r="Y48" s="14">
        <v>2</v>
      </c>
      <c r="Z48" s="14">
        <v>-1</v>
      </c>
      <c r="AA48" s="14">
        <v>2</v>
      </c>
      <c r="AG48" s="11"/>
      <c r="AH48" s="11"/>
      <c r="AI48" s="11"/>
      <c r="AJ48" s="7"/>
      <c r="AK48" s="11"/>
      <c r="AL48" s="14">
        <v>6</v>
      </c>
      <c r="AM48" s="14">
        <v>0</v>
      </c>
      <c r="AN48" s="14">
        <v>8</v>
      </c>
      <c r="AO48" s="14">
        <v>2</v>
      </c>
      <c r="AP48" s="14">
        <v>-1</v>
      </c>
      <c r="AQ48" s="14">
        <v>2</v>
      </c>
      <c r="AT48" s="7"/>
      <c r="AU48" s="7"/>
      <c r="AV48" s="7"/>
      <c r="AW48" s="7"/>
      <c r="AX48" s="7"/>
      <c r="AY48" s="7"/>
      <c r="AZ48" s="7"/>
      <c r="BA48" s="7"/>
    </row>
    <row r="49" spans="8:53" x14ac:dyDescent="0.2">
      <c r="H49" s="7"/>
      <c r="I49" s="7"/>
      <c r="N49" s="7"/>
      <c r="O49" s="12">
        <v>1</v>
      </c>
      <c r="P49" s="12">
        <v>0</v>
      </c>
      <c r="Q49" s="12">
        <v>0</v>
      </c>
      <c r="R49" s="12">
        <v>1</v>
      </c>
      <c r="S49" s="12">
        <v>0</v>
      </c>
      <c r="T49" s="11" t="s">
        <v>3</v>
      </c>
      <c r="U49" s="7"/>
      <c r="V49" s="14">
        <v>2</v>
      </c>
      <c r="W49" s="14">
        <v>0</v>
      </c>
      <c r="X49" s="14">
        <v>2</v>
      </c>
      <c r="Y49" s="14">
        <v>1</v>
      </c>
      <c r="Z49" s="14">
        <v>0</v>
      </c>
      <c r="AA49" s="14">
        <v>0</v>
      </c>
      <c r="AG49" s="11"/>
      <c r="AH49" s="11"/>
      <c r="AI49" s="11"/>
      <c r="AJ49" s="7"/>
      <c r="AK49" s="11"/>
      <c r="AL49" s="14">
        <v>2</v>
      </c>
      <c r="AM49" s="14">
        <v>0</v>
      </c>
      <c r="AN49" s="14">
        <v>2</v>
      </c>
      <c r="AO49" s="14">
        <v>1</v>
      </c>
      <c r="AP49" s="14">
        <v>0</v>
      </c>
      <c r="AQ49" s="14">
        <v>0</v>
      </c>
      <c r="AT49" s="7"/>
      <c r="AU49" s="7"/>
      <c r="AV49" s="7"/>
      <c r="AW49" s="7"/>
      <c r="AX49" s="7"/>
      <c r="AY49" s="7"/>
      <c r="AZ49" s="7"/>
      <c r="BA49" s="7"/>
    </row>
    <row r="50" spans="8:53" x14ac:dyDescent="0.2">
      <c r="O50" s="12">
        <v>1</v>
      </c>
      <c r="P50" s="12">
        <v>1</v>
      </c>
      <c r="Q50" s="12">
        <v>0</v>
      </c>
      <c r="R50" s="12">
        <v>1</v>
      </c>
      <c r="S50" s="12">
        <v>0</v>
      </c>
      <c r="T50" s="11" t="s">
        <v>3</v>
      </c>
      <c r="U50" s="7"/>
      <c r="V50" s="15">
        <v>2</v>
      </c>
      <c r="W50" s="15">
        <v>0</v>
      </c>
      <c r="X50" s="15">
        <v>2</v>
      </c>
      <c r="Y50" s="15">
        <v>1</v>
      </c>
      <c r="Z50" s="15">
        <v>0</v>
      </c>
      <c r="AA50" s="15">
        <v>0</v>
      </c>
      <c r="AG50" s="11"/>
      <c r="AH50" s="11"/>
      <c r="AI50" s="11"/>
      <c r="AJ50" s="7"/>
      <c r="AK50" s="11"/>
      <c r="AL50" s="15">
        <v>2</v>
      </c>
      <c r="AM50" s="15">
        <v>0</v>
      </c>
      <c r="AN50" s="15">
        <v>2</v>
      </c>
      <c r="AO50" s="15">
        <v>1</v>
      </c>
      <c r="AP50" s="15">
        <v>0</v>
      </c>
      <c r="AQ50" s="15">
        <v>0</v>
      </c>
      <c r="AT50" s="7"/>
      <c r="AU50" s="7"/>
      <c r="AV50" s="7"/>
      <c r="AW50" s="7"/>
      <c r="AX50" s="7"/>
      <c r="AY50" s="7"/>
      <c r="AZ50" s="7"/>
      <c r="BA50" s="7"/>
    </row>
    <row r="51" spans="8:53" x14ac:dyDescent="0.2">
      <c r="P51" s="11"/>
      <c r="Q51" s="11"/>
      <c r="R51" s="11"/>
      <c r="S51" s="11" t="s">
        <v>4</v>
      </c>
      <c r="T51" s="11"/>
      <c r="U51" s="7"/>
      <c r="V51" s="7" t="s">
        <v>20</v>
      </c>
      <c r="W51" s="11"/>
      <c r="X51" s="11"/>
      <c r="Y51" s="11"/>
      <c r="Z51" s="11"/>
      <c r="AA51" s="11"/>
      <c r="AG51" s="16"/>
      <c r="AH51" s="11"/>
      <c r="AI51" s="11"/>
      <c r="AJ51" s="7"/>
      <c r="AK51" s="11"/>
      <c r="AL51" s="16" t="s">
        <v>5</v>
      </c>
      <c r="AM51" s="11"/>
      <c r="AN51" s="11"/>
      <c r="AO51" s="11"/>
      <c r="AP51" s="7"/>
      <c r="AQ51" s="7"/>
      <c r="AS51" s="11" t="s">
        <v>6</v>
      </c>
      <c r="AT51" s="7"/>
      <c r="AU51" s="7"/>
      <c r="AV51" s="7"/>
      <c r="AW51" s="7"/>
      <c r="AX51" s="7"/>
      <c r="AY51" s="7"/>
      <c r="AZ51" s="7"/>
      <c r="BA51" s="7"/>
    </row>
    <row r="52" spans="8:53" x14ac:dyDescent="0.2">
      <c r="O52" s="12">
        <v>1</v>
      </c>
      <c r="P52" s="12">
        <v>1</v>
      </c>
      <c r="Q52" s="12">
        <v>-1</v>
      </c>
      <c r="R52" s="12">
        <v>1</v>
      </c>
      <c r="S52" s="12">
        <v>1</v>
      </c>
      <c r="T52" s="11" t="s">
        <v>3</v>
      </c>
      <c r="U52" s="7"/>
      <c r="V52" s="13" cm="1">
        <f t="array" ref="V52:AA55">MMULT(R52:S55,_xlfn.ANCHORARRAY(V21))</f>
        <v>1</v>
      </c>
      <c r="W52" s="13">
        <v>0</v>
      </c>
      <c r="X52" s="13">
        <v>1</v>
      </c>
      <c r="Y52" s="13">
        <v>2</v>
      </c>
      <c r="Z52" s="13">
        <v>1</v>
      </c>
      <c r="AA52" s="13">
        <v>0</v>
      </c>
      <c r="AE52" t="s">
        <v>21</v>
      </c>
      <c r="AG52" s="7" t="s">
        <v>20</v>
      </c>
      <c r="AH52" s="11"/>
      <c r="AI52" s="11"/>
      <c r="AJ52" s="7"/>
      <c r="AK52" s="11"/>
      <c r="AL52" s="11" t="s">
        <v>1</v>
      </c>
      <c r="AM52" s="11" t="s">
        <v>1</v>
      </c>
      <c r="AN52" s="11" t="s">
        <v>1</v>
      </c>
      <c r="AO52" s="11" t="s">
        <v>1</v>
      </c>
      <c r="AP52" s="11" t="s">
        <v>1</v>
      </c>
      <c r="AQ52" s="11" t="s">
        <v>1</v>
      </c>
      <c r="AS52" s="11"/>
      <c r="AT52" s="11">
        <v>1</v>
      </c>
      <c r="AU52" s="11">
        <v>2</v>
      </c>
      <c r="AV52" s="11">
        <v>3</v>
      </c>
      <c r="AW52" s="11">
        <v>4</v>
      </c>
      <c r="AX52" s="11">
        <v>5</v>
      </c>
      <c r="AY52" s="11">
        <v>6</v>
      </c>
      <c r="AZ52" s="7"/>
      <c r="BA52" s="7"/>
    </row>
    <row r="53" spans="8:53" x14ac:dyDescent="0.2">
      <c r="H53" s="7"/>
      <c r="I53" s="7"/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1" t="s">
        <v>3</v>
      </c>
      <c r="U53" s="7"/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D53" s="11">
        <v>1</v>
      </c>
      <c r="AE53" s="17" cm="1">
        <f t="array" ref="AE53:AF58">TRANSPOSE(V31:AA32)</f>
        <v>-4.6079725484795553E-2</v>
      </c>
      <c r="AF53" s="18">
        <v>-3.6052568090080968</v>
      </c>
      <c r="AG53" s="17" cm="1">
        <f t="array" ref="AG53:AJ58">TRANSPOSE(_xlfn.ANCHORARRAY(V52))</f>
        <v>1</v>
      </c>
      <c r="AH53" s="18">
        <v>0</v>
      </c>
      <c r="AI53" s="18">
        <v>2</v>
      </c>
      <c r="AJ53" s="19">
        <v>-1</v>
      </c>
      <c r="AK53" s="11" t="s">
        <v>3</v>
      </c>
      <c r="AL53" s="20" cm="1">
        <f t="array" ref="AL53:AQ58">MMULT(AE53:AJ58,AL45:AQ50)</f>
        <v>29.999999999999996</v>
      </c>
      <c r="AM53" s="21">
        <v>0</v>
      </c>
      <c r="AN53" s="21">
        <v>30.779244024614883</v>
      </c>
      <c r="AO53" s="21">
        <v>8.3330648347903011</v>
      </c>
      <c r="AP53" s="21">
        <v>-0.15594310517578092</v>
      </c>
      <c r="AQ53" s="22">
        <v>0.57579109530278161</v>
      </c>
      <c r="AS53" s="11">
        <v>1</v>
      </c>
      <c r="AT53" s="20" cm="1">
        <f t="array" ref="AT53:AT58">SOFTMAX(AL53:AL58)</f>
        <v>0.99978436686143768</v>
      </c>
      <c r="AU53" s="20" cm="1">
        <f t="array" ref="AU53:AU58">SOFTMAX(AM53:AM58)</f>
        <v>0.16666666666666666</v>
      </c>
      <c r="AV53" s="20" cm="1">
        <f t="array" ref="AV53:AV58">SOFTMAX(AN53:AN58)</f>
        <v>0.15177379387439238</v>
      </c>
      <c r="AW53" s="20" cm="1">
        <f t="array" ref="AW53:AW58">SOFTMAX(AO53:AO58)</f>
        <v>9.0177123081093321E-3</v>
      </c>
      <c r="AX53" s="20" cm="1">
        <f t="array" ref="AX53:AX58">SOFTMAX(AP53:AP58)</f>
        <v>0.17557240367692589</v>
      </c>
      <c r="AY53" s="20" cm="1">
        <f t="array" ref="AY53:AY58">SOFTMAX(AQ53:AQ58)</f>
        <v>7.883665984255149E-2</v>
      </c>
      <c r="AZ53" s="7"/>
      <c r="BA53" s="7"/>
    </row>
    <row r="54" spans="8:53" x14ac:dyDescent="0.2">
      <c r="H54" s="7"/>
      <c r="I54" s="7"/>
      <c r="N54" s="7"/>
      <c r="O54" s="12">
        <v>0</v>
      </c>
      <c r="P54" s="12">
        <v>1</v>
      </c>
      <c r="Q54" s="12">
        <v>0</v>
      </c>
      <c r="R54" s="12">
        <v>0</v>
      </c>
      <c r="S54" s="12">
        <v>1</v>
      </c>
      <c r="T54" s="11" t="s">
        <v>3</v>
      </c>
      <c r="U54" s="7"/>
      <c r="V54" s="14">
        <v>2</v>
      </c>
      <c r="W54" s="14">
        <v>0</v>
      </c>
      <c r="X54" s="14">
        <v>2</v>
      </c>
      <c r="Y54" s="14">
        <v>1</v>
      </c>
      <c r="Z54" s="14">
        <v>0</v>
      </c>
      <c r="AA54" s="14">
        <v>0</v>
      </c>
      <c r="AD54" s="11">
        <v>2</v>
      </c>
      <c r="AE54" s="17">
        <v>0</v>
      </c>
      <c r="AF54" s="18">
        <v>0</v>
      </c>
      <c r="AG54" s="17">
        <v>0</v>
      </c>
      <c r="AH54" s="18">
        <v>0</v>
      </c>
      <c r="AI54" s="18">
        <v>0</v>
      </c>
      <c r="AJ54" s="19">
        <v>0</v>
      </c>
      <c r="AK54" s="11" t="s">
        <v>3</v>
      </c>
      <c r="AL54" s="23">
        <v>0</v>
      </c>
      <c r="AM54" s="14">
        <v>0</v>
      </c>
      <c r="AN54" s="14">
        <v>0</v>
      </c>
      <c r="AO54" s="14">
        <v>0</v>
      </c>
      <c r="AP54" s="14">
        <v>0</v>
      </c>
      <c r="AQ54" s="24">
        <v>0</v>
      </c>
      <c r="AS54" s="11">
        <v>2</v>
      </c>
      <c r="AT54" s="23">
        <v>9.3556051552299549E-14</v>
      </c>
      <c r="AU54" s="14">
        <v>0.16666666666666666</v>
      </c>
      <c r="AV54" s="14">
        <v>6.5153980455729304E-15</v>
      </c>
      <c r="AW54" s="14">
        <v>2.1681648569610976E-6</v>
      </c>
      <c r="AX54" s="14">
        <v>0.20520195069602101</v>
      </c>
      <c r="AY54" s="24">
        <v>4.4326691822008754E-2</v>
      </c>
      <c r="AZ54" s="7"/>
      <c r="BA54" s="7"/>
    </row>
    <row r="55" spans="8:53" x14ac:dyDescent="0.2">
      <c r="H55" s="7"/>
      <c r="I55" s="7"/>
      <c r="N55" s="7"/>
      <c r="O55" s="12">
        <v>1</v>
      </c>
      <c r="P55" s="12">
        <v>1</v>
      </c>
      <c r="Q55" s="12">
        <v>0</v>
      </c>
      <c r="R55" s="12">
        <v>1</v>
      </c>
      <c r="S55" s="12">
        <v>0</v>
      </c>
      <c r="T55" s="11" t="s">
        <v>3</v>
      </c>
      <c r="V55" s="15">
        <v>-1</v>
      </c>
      <c r="W55" s="15">
        <v>0</v>
      </c>
      <c r="X55" s="15">
        <v>-1</v>
      </c>
      <c r="Y55" s="15">
        <v>1</v>
      </c>
      <c r="Z55" s="15">
        <v>1</v>
      </c>
      <c r="AA55" s="15">
        <v>0</v>
      </c>
      <c r="AD55" s="11">
        <v>3</v>
      </c>
      <c r="AE55" s="17">
        <v>3.2725977720537536</v>
      </c>
      <c r="AF55" s="18">
        <v>-1.5133088985229715</v>
      </c>
      <c r="AG55" s="17">
        <v>1</v>
      </c>
      <c r="AH55" s="18">
        <v>0</v>
      </c>
      <c r="AI55" s="18">
        <v>2</v>
      </c>
      <c r="AJ55" s="19">
        <v>-1</v>
      </c>
      <c r="AK55" s="11" t="s">
        <v>3</v>
      </c>
      <c r="AL55" s="23">
        <v>10.587188604801231</v>
      </c>
      <c r="AM55" s="14">
        <v>0</v>
      </c>
      <c r="AN55" s="14">
        <v>32.5</v>
      </c>
      <c r="AO55" s="14">
        <v>-4.2528266825833754</v>
      </c>
      <c r="AP55" s="14">
        <v>-4.2541777178021274</v>
      </c>
      <c r="AQ55" s="24">
        <v>-6.5305927439310736</v>
      </c>
      <c r="AS55" s="11">
        <v>3</v>
      </c>
      <c r="AT55" s="23">
        <v>3.7070587978914031E-9</v>
      </c>
      <c r="AU55" s="14">
        <v>0.16666666666666666</v>
      </c>
      <c r="AV55" s="14">
        <v>0.84822606773191445</v>
      </c>
      <c r="AW55" s="14">
        <v>3.083991270515282E-8</v>
      </c>
      <c r="AX55" s="14">
        <v>2.9148457480027753E-3</v>
      </c>
      <c r="AY55" s="24">
        <v>6.4634579558465473E-5</v>
      </c>
      <c r="AZ55" s="7"/>
      <c r="BA55" s="7"/>
    </row>
    <row r="56" spans="8:53" x14ac:dyDescent="0.2">
      <c r="H56" s="7"/>
      <c r="I56" s="7"/>
      <c r="N56" s="7"/>
      <c r="P56" s="11"/>
      <c r="Q56" s="11"/>
      <c r="R56" s="11"/>
      <c r="S56" s="16" t="s">
        <v>7</v>
      </c>
      <c r="T56" s="11"/>
      <c r="U56" s="7"/>
      <c r="V56" s="11" t="s">
        <v>37</v>
      </c>
      <c r="W56" s="11"/>
      <c r="X56" s="11"/>
      <c r="Y56" s="11"/>
      <c r="Z56" s="11"/>
      <c r="AA56" s="11"/>
      <c r="AD56" s="11">
        <v>4</v>
      </c>
      <c r="AE56" s="17">
        <v>-0.74511316047934883</v>
      </c>
      <c r="AF56" s="18">
        <v>-0.66693806165226188</v>
      </c>
      <c r="AG56" s="17">
        <v>2</v>
      </c>
      <c r="AH56" s="18">
        <v>0</v>
      </c>
      <c r="AI56" s="18">
        <v>1</v>
      </c>
      <c r="AJ56" s="19">
        <v>1</v>
      </c>
      <c r="AK56" s="11" t="s">
        <v>3</v>
      </c>
      <c r="AL56" s="23">
        <v>21.557163920014645</v>
      </c>
      <c r="AM56" s="14">
        <v>0</v>
      </c>
      <c r="AN56" s="14">
        <v>16.871397424458003</v>
      </c>
      <c r="AO56" s="14">
        <v>13</v>
      </c>
      <c r="AP56" s="14">
        <v>-1.0364431245724037</v>
      </c>
      <c r="AQ56" s="24">
        <v>1.6218494705485595</v>
      </c>
      <c r="AS56" s="11">
        <v>4</v>
      </c>
      <c r="AT56" s="23">
        <v>2.1539182720396751E-4</v>
      </c>
      <c r="AU56" s="14">
        <v>0.16666666666666666</v>
      </c>
      <c r="AV56" s="14">
        <v>1.3838714722393181E-7</v>
      </c>
      <c r="AW56" s="14">
        <v>0.95922516880269515</v>
      </c>
      <c r="AX56" s="14">
        <v>7.2788028281340469E-2</v>
      </c>
      <c r="AY56" s="24">
        <v>0.22440141747310718</v>
      </c>
      <c r="AZ56" s="7"/>
      <c r="BA56" s="7"/>
    </row>
    <row r="57" spans="8:53" x14ac:dyDescent="0.2">
      <c r="H57" s="7"/>
      <c r="I57" s="7"/>
      <c r="N57" s="7"/>
      <c r="O57" s="12">
        <v>1</v>
      </c>
      <c r="P57" s="12">
        <v>1</v>
      </c>
      <c r="Q57" s="12">
        <v>-1</v>
      </c>
      <c r="R57" s="12">
        <v>1</v>
      </c>
      <c r="S57" s="12">
        <v>1</v>
      </c>
      <c r="T57" s="11" t="s">
        <v>3</v>
      </c>
      <c r="U57" s="7"/>
      <c r="V57" s="13" cm="1">
        <f t="array" ref="V57:AA60">MMULT(R57:S60,_xlfn.ANCHORARRAY(V21))</f>
        <v>1</v>
      </c>
      <c r="W57" s="13">
        <v>0</v>
      </c>
      <c r="X57" s="13">
        <v>1</v>
      </c>
      <c r="Y57" s="13">
        <v>2</v>
      </c>
      <c r="Z57" s="13">
        <v>1</v>
      </c>
      <c r="AA57" s="13">
        <v>0</v>
      </c>
      <c r="AD57" s="11">
        <v>5</v>
      </c>
      <c r="AE57" s="17">
        <v>-1.2273408821960421</v>
      </c>
      <c r="AF57" s="18">
        <v>-0.70259117478818456</v>
      </c>
      <c r="AG57" s="17">
        <v>1</v>
      </c>
      <c r="AH57" s="18">
        <v>0</v>
      </c>
      <c r="AI57" s="18">
        <v>0</v>
      </c>
      <c r="AJ57" s="19">
        <v>1</v>
      </c>
      <c r="AK57" s="11" t="s">
        <v>3</v>
      </c>
      <c r="AL57" s="23">
        <v>14.747555715349705</v>
      </c>
      <c r="AM57" s="14">
        <v>0</v>
      </c>
      <c r="AN57" s="14">
        <v>6.9104467285060815</v>
      </c>
      <c r="AO57" s="14">
        <v>9.5918535471780917</v>
      </c>
      <c r="AP57" s="14">
        <v>0.5</v>
      </c>
      <c r="AQ57" s="24">
        <v>2.6186600708381036</v>
      </c>
      <c r="AS57" s="11">
        <v>5</v>
      </c>
      <c r="AT57" s="23">
        <v>2.376041125154458E-7</v>
      </c>
      <c r="AU57" s="14">
        <v>0.16666666666666666</v>
      </c>
      <c r="AV57" s="14">
        <v>6.5329575301743034E-12</v>
      </c>
      <c r="AW57" s="14">
        <v>3.1752751719568956E-2</v>
      </c>
      <c r="AX57" s="14">
        <v>0.3383208209016888</v>
      </c>
      <c r="AY57" s="24">
        <v>0.60804390446076539</v>
      </c>
      <c r="AZ57" s="7"/>
      <c r="BA57" s="7"/>
    </row>
    <row r="58" spans="8:53" x14ac:dyDescent="0.2">
      <c r="H58" s="7"/>
      <c r="I58" s="7"/>
      <c r="K58" s="7"/>
      <c r="O58" s="12">
        <v>0</v>
      </c>
      <c r="P58" s="12">
        <v>0</v>
      </c>
      <c r="Q58" s="12">
        <v>1</v>
      </c>
      <c r="R58" s="12">
        <v>0</v>
      </c>
      <c r="S58" s="12">
        <v>1</v>
      </c>
      <c r="T58" s="11" t="s">
        <v>3</v>
      </c>
      <c r="U58" s="7"/>
      <c r="V58" s="14">
        <v>2</v>
      </c>
      <c r="W58" s="14">
        <v>0</v>
      </c>
      <c r="X58" s="14">
        <v>2</v>
      </c>
      <c r="Y58" s="14">
        <v>1</v>
      </c>
      <c r="Z58" s="14">
        <v>0</v>
      </c>
      <c r="AA58" s="14">
        <v>0</v>
      </c>
      <c r="AD58" s="11">
        <v>6</v>
      </c>
      <c r="AE58" s="17">
        <v>0</v>
      </c>
      <c r="AF58" s="18">
        <v>0</v>
      </c>
      <c r="AG58" s="17">
        <v>0</v>
      </c>
      <c r="AH58" s="18">
        <v>0</v>
      </c>
      <c r="AI58" s="18">
        <v>0</v>
      </c>
      <c r="AJ58" s="19">
        <v>0</v>
      </c>
      <c r="AK58" s="11" t="s">
        <v>3</v>
      </c>
      <c r="AL58" s="25">
        <v>0</v>
      </c>
      <c r="AM58" s="26">
        <v>0</v>
      </c>
      <c r="AN58" s="26">
        <v>0</v>
      </c>
      <c r="AO58" s="26">
        <v>0</v>
      </c>
      <c r="AP58" s="26">
        <v>0</v>
      </c>
      <c r="AQ58" s="27">
        <v>0</v>
      </c>
      <c r="AS58" s="11">
        <v>6</v>
      </c>
      <c r="AT58" s="25">
        <v>9.3556051552299549E-14</v>
      </c>
      <c r="AU58" s="26">
        <v>0.16666666666666666</v>
      </c>
      <c r="AV58" s="26">
        <v>6.5153980455729304E-15</v>
      </c>
      <c r="AW58" s="26">
        <v>2.1681648569610976E-6</v>
      </c>
      <c r="AX58" s="26">
        <v>0.20520195069602101</v>
      </c>
      <c r="AY58" s="27">
        <v>4.4326691822008754E-2</v>
      </c>
      <c r="AZ58" s="7"/>
      <c r="BA58" s="7"/>
    </row>
    <row r="59" spans="8:53" x14ac:dyDescent="0.2">
      <c r="O59" s="12">
        <v>1</v>
      </c>
      <c r="P59" s="12">
        <v>1</v>
      </c>
      <c r="Q59" s="12">
        <v>0</v>
      </c>
      <c r="R59" s="12">
        <v>1</v>
      </c>
      <c r="S59" s="12">
        <v>0</v>
      </c>
      <c r="T59" s="11" t="s">
        <v>3</v>
      </c>
      <c r="U59" s="7"/>
      <c r="V59" s="14">
        <v>-1</v>
      </c>
      <c r="W59" s="14">
        <v>0</v>
      </c>
      <c r="X59" s="14">
        <v>-1</v>
      </c>
      <c r="Y59" s="14">
        <v>1</v>
      </c>
      <c r="Z59" s="14">
        <v>1</v>
      </c>
      <c r="AA59" s="14">
        <v>0</v>
      </c>
      <c r="AZ59" s="7"/>
      <c r="BA59" s="7"/>
    </row>
    <row r="60" spans="8:53" x14ac:dyDescent="0.2">
      <c r="O60" s="12">
        <v>0</v>
      </c>
      <c r="P60" s="12">
        <v>1</v>
      </c>
      <c r="Q60" s="12">
        <v>0</v>
      </c>
      <c r="R60" s="12">
        <v>1</v>
      </c>
      <c r="S60" s="12">
        <v>0</v>
      </c>
      <c r="T60" s="11" t="s">
        <v>3</v>
      </c>
      <c r="U60" s="7"/>
      <c r="V60" s="15">
        <v>-1</v>
      </c>
      <c r="W60" s="15">
        <v>0</v>
      </c>
      <c r="X60" s="15">
        <v>-1</v>
      </c>
      <c r="Y60" s="15">
        <v>1</v>
      </c>
      <c r="Z60" s="15">
        <v>1</v>
      </c>
      <c r="AA60" s="15">
        <v>0</v>
      </c>
      <c r="AL60" s="11" t="s">
        <v>37</v>
      </c>
      <c r="AM60" s="11"/>
      <c r="AN60" s="11"/>
      <c r="AO60" s="7"/>
      <c r="AP60" s="11"/>
      <c r="AQ60" s="11"/>
      <c r="AS60" s="11" t="s">
        <v>8</v>
      </c>
      <c r="AT60" s="11" t="s">
        <v>1</v>
      </c>
      <c r="AU60" s="11" t="s">
        <v>1</v>
      </c>
      <c r="AV60" s="11" t="s">
        <v>1</v>
      </c>
      <c r="AW60" s="11" t="s">
        <v>1</v>
      </c>
      <c r="AX60" s="11" t="s">
        <v>1</v>
      </c>
      <c r="AY60" s="11" t="s">
        <v>1</v>
      </c>
      <c r="AZ60" s="7"/>
      <c r="BA60" s="7"/>
    </row>
    <row r="61" spans="8:53" x14ac:dyDescent="0.2">
      <c r="R61" s="7"/>
      <c r="S61" s="7"/>
      <c r="T61" s="7"/>
      <c r="U61" s="7"/>
      <c r="AG61" s="11"/>
      <c r="AH61" s="11"/>
      <c r="AI61" s="11"/>
      <c r="AJ61" s="11"/>
      <c r="AK61" s="11"/>
      <c r="AL61" s="13" cm="1">
        <f t="array" ref="AL61:AQ64">_xlfn.ANCHORARRAY(V57)</f>
        <v>1</v>
      </c>
      <c r="AM61" s="13">
        <v>0</v>
      </c>
      <c r="AN61" s="13">
        <v>1</v>
      </c>
      <c r="AO61" s="13">
        <v>2</v>
      </c>
      <c r="AP61" s="13">
        <v>1</v>
      </c>
      <c r="AQ61" s="13">
        <v>0</v>
      </c>
      <c r="AS61" s="11" t="s">
        <v>3</v>
      </c>
      <c r="AT61" s="28" cm="1">
        <f t="array" ref="AT61:AY64">MMULT(_xlfn.ANCHORARRAY(AL61),AT53:AY58)</f>
        <v>1.0002153918270169</v>
      </c>
      <c r="AU61" s="28">
        <v>0.83333333333333326</v>
      </c>
      <c r="AV61" s="28">
        <v>1.0000001383871342</v>
      </c>
      <c r="AW61" s="28">
        <v>1.9592208324729814</v>
      </c>
      <c r="AX61" s="28">
        <v>0.66238412688929837</v>
      </c>
      <c r="AY61" s="28">
        <v>1.1357480338290897</v>
      </c>
      <c r="AZ61" s="7"/>
      <c r="BA61" s="7"/>
    </row>
    <row r="62" spans="8:53" x14ac:dyDescent="0.2">
      <c r="H62" s="7"/>
      <c r="I62" s="7"/>
      <c r="R62" s="7"/>
      <c r="AG62" s="11"/>
      <c r="AH62" s="11"/>
      <c r="AI62" s="11"/>
      <c r="AJ62" s="7"/>
      <c r="AK62" s="7"/>
      <c r="AL62" s="14">
        <v>2</v>
      </c>
      <c r="AM62" s="14">
        <v>0</v>
      </c>
      <c r="AN62" s="14">
        <v>2</v>
      </c>
      <c r="AO62" s="14">
        <v>1</v>
      </c>
      <c r="AP62" s="14">
        <v>0</v>
      </c>
      <c r="AQ62" s="14">
        <v>0</v>
      </c>
      <c r="AS62" s="11" t="s">
        <v>3</v>
      </c>
      <c r="AT62" s="29">
        <v>1.9997841329641968</v>
      </c>
      <c r="AU62" s="29">
        <v>0.83333333333333326</v>
      </c>
      <c r="AV62" s="29">
        <v>1.999999861599761</v>
      </c>
      <c r="AW62" s="29">
        <v>0.97726065509873927</v>
      </c>
      <c r="AX62" s="29">
        <v>0.42976252713119778</v>
      </c>
      <c r="AY62" s="29">
        <v>0.38220400631732709</v>
      </c>
      <c r="AZ62" s="7"/>
      <c r="BA62" s="7"/>
    </row>
    <row r="63" spans="8:53" x14ac:dyDescent="0.2">
      <c r="H63" s="7"/>
      <c r="I63" s="7"/>
      <c r="R63" s="7"/>
      <c r="AG63" s="11"/>
      <c r="AH63" s="7"/>
      <c r="AI63" s="7"/>
      <c r="AJ63" s="7"/>
      <c r="AK63" s="7"/>
      <c r="AL63" s="14">
        <v>-1</v>
      </c>
      <c r="AM63" s="14">
        <v>0</v>
      </c>
      <c r="AN63" s="14">
        <v>-1</v>
      </c>
      <c r="AO63" s="14">
        <v>1</v>
      </c>
      <c r="AP63" s="14">
        <v>1</v>
      </c>
      <c r="AQ63" s="14">
        <v>0</v>
      </c>
      <c r="AS63" s="11" t="s">
        <v>3</v>
      </c>
      <c r="AT63" s="29">
        <v>-0.99956874113717997</v>
      </c>
      <c r="AU63" s="29">
        <v>0</v>
      </c>
      <c r="AV63" s="29">
        <v>-0.99999972321262665</v>
      </c>
      <c r="AW63" s="29">
        <v>0.98196017737424202</v>
      </c>
      <c r="AX63" s="29">
        <v>0.23262159975810059</v>
      </c>
      <c r="AY63" s="29">
        <v>0.75354402751176264</v>
      </c>
      <c r="AZ63" s="7"/>
      <c r="BA63" s="7"/>
    </row>
    <row r="64" spans="8:53" x14ac:dyDescent="0.2">
      <c r="H64" s="7"/>
      <c r="I64" s="7"/>
      <c r="K64" s="7"/>
      <c r="R64" s="7"/>
      <c r="S64" s="7"/>
      <c r="T64" s="7"/>
      <c r="U64" s="7"/>
      <c r="AG64" s="11"/>
      <c r="AH64" s="7"/>
      <c r="AI64" s="7"/>
      <c r="AJ64" s="7"/>
      <c r="AK64" s="7"/>
      <c r="AL64" s="15">
        <v>-1</v>
      </c>
      <c r="AM64" s="15">
        <v>0</v>
      </c>
      <c r="AN64" s="15">
        <v>-1</v>
      </c>
      <c r="AO64" s="15">
        <v>1</v>
      </c>
      <c r="AP64" s="15">
        <v>1</v>
      </c>
      <c r="AQ64" s="15">
        <v>0</v>
      </c>
      <c r="AR64" s="7"/>
      <c r="AS64" s="11" t="s">
        <v>3</v>
      </c>
      <c r="AT64" s="30">
        <v>-0.99956874113717997</v>
      </c>
      <c r="AU64" s="30">
        <v>0</v>
      </c>
      <c r="AV64" s="30">
        <v>-0.99999972321262665</v>
      </c>
      <c r="AW64" s="30">
        <v>0.98196017737424202</v>
      </c>
      <c r="AX64" s="30">
        <v>0.23262159975810059</v>
      </c>
      <c r="AY64" s="30">
        <v>0.75354402751176264</v>
      </c>
      <c r="AZ64" s="7"/>
      <c r="BA64" s="7"/>
    </row>
    <row r="65" spans="8:53" x14ac:dyDescent="0.2">
      <c r="H65" s="7"/>
      <c r="I65" s="7"/>
      <c r="K65" s="7"/>
      <c r="R65" s="7"/>
      <c r="S65" s="7"/>
      <c r="T65" s="7"/>
      <c r="U65" s="7"/>
    </row>
    <row r="66" spans="8:53" x14ac:dyDescent="0.2">
      <c r="H66" s="7"/>
      <c r="I66" s="7"/>
      <c r="K66" s="7"/>
      <c r="R66" s="7"/>
      <c r="S66" s="7"/>
      <c r="T66" s="7"/>
      <c r="U66" s="7"/>
      <c r="AD66" s="11"/>
      <c r="AE66" s="7"/>
      <c r="AF66" s="7"/>
      <c r="AG66" s="7"/>
      <c r="AH66" s="7"/>
      <c r="AI66" s="11"/>
      <c r="AJ66" s="11"/>
      <c r="AK66" s="11"/>
      <c r="AL66" s="11"/>
      <c r="AM66" s="11"/>
      <c r="AN66" s="11"/>
    </row>
    <row r="67" spans="8:53" x14ac:dyDescent="0.2">
      <c r="H67" s="7"/>
      <c r="I67" s="7"/>
      <c r="J67" s="7"/>
      <c r="K67" s="7"/>
      <c r="L67" s="7"/>
      <c r="M67" s="7"/>
      <c r="N67" s="7"/>
      <c r="O67" s="11"/>
      <c r="P67" s="11"/>
      <c r="Q67" s="11"/>
      <c r="R67" s="11"/>
      <c r="S67" s="11"/>
      <c r="T67" s="11"/>
      <c r="U67" s="11"/>
      <c r="V67" s="7"/>
      <c r="W67" s="11"/>
      <c r="X67" s="11"/>
      <c r="Y67" s="11"/>
      <c r="Z67" s="11"/>
      <c r="AA67" s="11"/>
      <c r="AD67" s="7"/>
      <c r="AE67" s="11"/>
      <c r="AF67" s="11"/>
      <c r="AG67" s="7"/>
      <c r="AH67" s="11"/>
      <c r="AI67" s="11"/>
      <c r="AJ67" s="11"/>
      <c r="AK67" s="11"/>
      <c r="AM67" s="11"/>
      <c r="AN67" s="11"/>
      <c r="AQ67" s="7"/>
      <c r="AR67" s="7"/>
      <c r="AS67" s="7"/>
      <c r="AT67" s="7"/>
      <c r="AU67" s="7"/>
      <c r="AV67" s="7"/>
      <c r="AW67" s="7"/>
      <c r="AX67" s="7"/>
    </row>
    <row r="68" spans="8:53" x14ac:dyDescent="0.2">
      <c r="H68" s="7"/>
      <c r="I68" s="7"/>
      <c r="J68" s="7"/>
      <c r="K68" s="7"/>
      <c r="L68" s="7"/>
      <c r="M68" s="7"/>
      <c r="N68" s="7"/>
      <c r="O68" s="11"/>
      <c r="P68" s="11"/>
      <c r="Q68" s="11"/>
      <c r="R68" s="11"/>
      <c r="S68" s="11"/>
      <c r="T68" s="11"/>
      <c r="U68" s="11"/>
      <c r="V68" s="7"/>
      <c r="W68" s="11"/>
      <c r="X68" s="11"/>
      <c r="Y68" s="11"/>
      <c r="Z68" s="11"/>
      <c r="AA68" s="11"/>
      <c r="AD68" s="7"/>
      <c r="AE68" s="11"/>
      <c r="AF68" s="11"/>
      <c r="AG68" s="7"/>
      <c r="AH68" s="11"/>
      <c r="AI68" s="11"/>
      <c r="AJ68" s="11"/>
      <c r="AK68" s="11"/>
      <c r="AL68" s="11"/>
      <c r="AM68" s="11"/>
      <c r="AN68" s="11"/>
      <c r="AQ68" s="7"/>
      <c r="AR68" s="7"/>
      <c r="AS68" s="7"/>
      <c r="AT68" s="7"/>
      <c r="AU68" s="7"/>
      <c r="AV68" s="7"/>
      <c r="AW68" s="7"/>
      <c r="AX68" s="7"/>
    </row>
    <row r="69" spans="8:53" x14ac:dyDescent="0.2">
      <c r="H69" s="7"/>
      <c r="I69" s="7"/>
      <c r="J69" s="7"/>
      <c r="K69" s="7"/>
      <c r="L69" s="7"/>
      <c r="M69" s="7"/>
      <c r="N69" s="7"/>
      <c r="O69" s="11"/>
      <c r="P69" s="11"/>
      <c r="Q69" s="11"/>
      <c r="R69" s="11"/>
      <c r="S69" s="11"/>
      <c r="T69" s="11"/>
      <c r="U69" s="11"/>
      <c r="V69" s="7"/>
      <c r="W69" s="11"/>
      <c r="X69" s="11"/>
      <c r="Y69" s="11"/>
      <c r="Z69" s="11"/>
      <c r="AA69" s="11"/>
      <c r="AD69" s="7"/>
      <c r="AE69" s="11"/>
      <c r="AF69" s="11"/>
      <c r="AG69" s="7"/>
      <c r="AH69" s="11"/>
      <c r="AI69" s="11"/>
      <c r="AJ69" s="11"/>
      <c r="AK69" s="11" t="s">
        <v>18</v>
      </c>
      <c r="AL69" s="13" cm="1">
        <f t="array" ref="AL69:AQ70">V39:AA40</f>
        <v>-2.0192732018247828</v>
      </c>
      <c r="AM69" s="13">
        <v>0</v>
      </c>
      <c r="AN69" s="13">
        <v>4.5378708335381042</v>
      </c>
      <c r="AO69" s="13">
        <v>-3.2357465739164395</v>
      </c>
      <c r="AP69" s="13">
        <v>-1.0961534553440777</v>
      </c>
      <c r="AQ69" s="13">
        <v>-2.0572312713814211</v>
      </c>
      <c r="AR69" s="7"/>
      <c r="AS69" s="7"/>
      <c r="AT69" s="7"/>
      <c r="AU69" s="7"/>
      <c r="AV69" s="7"/>
      <c r="AW69" s="7"/>
      <c r="AX69" s="7"/>
    </row>
    <row r="70" spans="8:53" x14ac:dyDescent="0.2">
      <c r="H70" s="7"/>
      <c r="I70" s="7"/>
      <c r="J70" s="7"/>
      <c r="N70" s="7"/>
      <c r="P70" s="11"/>
      <c r="Q70" s="11"/>
      <c r="R70" s="11"/>
      <c r="S70" s="11" t="s">
        <v>2</v>
      </c>
      <c r="T70" s="11"/>
      <c r="U70" s="7"/>
      <c r="V70" s="11" t="s">
        <v>19</v>
      </c>
      <c r="W70" s="11"/>
      <c r="X70" s="11"/>
      <c r="Y70" s="11"/>
      <c r="Z70" s="11"/>
      <c r="AA70" s="11"/>
      <c r="AG70" s="11"/>
      <c r="AH70" s="11"/>
      <c r="AI70" s="11"/>
      <c r="AJ70" s="7"/>
      <c r="AK70" s="7"/>
      <c r="AL70" s="14">
        <v>-6.076391670752658</v>
      </c>
      <c r="AM70" s="14">
        <v>0</v>
      </c>
      <c r="AN70" s="14">
        <v>-6.3763412940434883</v>
      </c>
      <c r="AO70" s="14">
        <v>-0.88314444423776228</v>
      </c>
      <c r="AP70" s="14">
        <v>-0.2201081605421279</v>
      </c>
      <c r="AQ70" s="14">
        <v>-0.13341475199685521</v>
      </c>
      <c r="AT70" s="7"/>
      <c r="AU70" s="7"/>
      <c r="AV70" s="7"/>
      <c r="AW70" s="7"/>
      <c r="AX70" s="7"/>
      <c r="AY70" s="7"/>
      <c r="AZ70" s="7"/>
      <c r="BA70" s="7"/>
    </row>
    <row r="71" spans="8:53" x14ac:dyDescent="0.2">
      <c r="N71" s="7"/>
      <c r="O71" s="12">
        <v>1</v>
      </c>
      <c r="P71" s="12">
        <v>0</v>
      </c>
      <c r="Q71" s="12">
        <v>1</v>
      </c>
      <c r="R71" s="12">
        <v>0</v>
      </c>
      <c r="S71" s="12">
        <v>0</v>
      </c>
      <c r="T71" s="11" t="s">
        <v>3</v>
      </c>
      <c r="U71" s="7"/>
      <c r="V71" s="13" cm="1">
        <f t="array" ref="V71:AA74">MMULT(O71:S74,V$5:AA$9)</f>
        <v>2</v>
      </c>
      <c r="W71" s="13">
        <v>0</v>
      </c>
      <c r="X71" s="13">
        <v>2</v>
      </c>
      <c r="Y71" s="13">
        <v>1</v>
      </c>
      <c r="Z71" s="13">
        <v>0</v>
      </c>
      <c r="AA71" s="13">
        <v>0</v>
      </c>
      <c r="AG71" s="11"/>
      <c r="AH71" s="11"/>
      <c r="AI71" s="11"/>
      <c r="AJ71" s="7"/>
      <c r="AK71" s="38" t="s">
        <v>19</v>
      </c>
      <c r="AL71" s="13" cm="1">
        <f t="array" ref="AL71:AQ74">_xlfn.ANCHORARRAY(V71)</f>
        <v>2</v>
      </c>
      <c r="AM71" s="13">
        <v>0</v>
      </c>
      <c r="AN71" s="13">
        <v>2</v>
      </c>
      <c r="AO71" s="13">
        <v>1</v>
      </c>
      <c r="AP71" s="13">
        <v>0</v>
      </c>
      <c r="AQ71" s="13">
        <v>0</v>
      </c>
      <c r="AT71" s="7"/>
      <c r="AU71" s="7"/>
      <c r="AV71" s="7"/>
      <c r="AW71" s="7"/>
      <c r="AX71" s="7"/>
      <c r="AY71" s="7"/>
      <c r="AZ71" s="7"/>
      <c r="BA71" s="7"/>
    </row>
    <row r="72" spans="8:53" x14ac:dyDescent="0.2">
      <c r="N72" s="7"/>
      <c r="O72" s="12">
        <v>0</v>
      </c>
      <c r="P72" s="12">
        <v>1</v>
      </c>
      <c r="Q72" s="12">
        <v>0</v>
      </c>
      <c r="R72" s="12">
        <v>0</v>
      </c>
      <c r="S72" s="12">
        <v>1</v>
      </c>
      <c r="T72" s="11" t="s">
        <v>3</v>
      </c>
      <c r="U72" s="7"/>
      <c r="V72" s="14">
        <v>1</v>
      </c>
      <c r="W72" s="14">
        <v>0</v>
      </c>
      <c r="X72" s="14">
        <v>0</v>
      </c>
      <c r="Y72" s="14">
        <v>0</v>
      </c>
      <c r="Z72" s="14">
        <v>0</v>
      </c>
      <c r="AA72" s="14">
        <v>-1</v>
      </c>
      <c r="AG72" s="11"/>
      <c r="AH72" s="11"/>
      <c r="AI72" s="11"/>
      <c r="AJ72" s="7"/>
      <c r="AK72" s="11"/>
      <c r="AL72" s="14">
        <v>1</v>
      </c>
      <c r="AM72" s="14">
        <v>0</v>
      </c>
      <c r="AN72" s="14">
        <v>0</v>
      </c>
      <c r="AO72" s="14">
        <v>0</v>
      </c>
      <c r="AP72" s="14">
        <v>0</v>
      </c>
      <c r="AQ72" s="14">
        <v>-1</v>
      </c>
      <c r="AT72" s="7"/>
      <c r="AU72" s="7"/>
      <c r="AV72" s="7"/>
      <c r="AW72" s="7"/>
      <c r="AX72" s="7"/>
      <c r="AY72" s="7"/>
      <c r="AZ72" s="7"/>
      <c r="BA72" s="7"/>
    </row>
    <row r="73" spans="8:53" x14ac:dyDescent="0.2">
      <c r="N73" s="7"/>
      <c r="O73" s="12">
        <v>0</v>
      </c>
      <c r="P73" s="12">
        <v>1</v>
      </c>
      <c r="Q73" s="12">
        <v>0</v>
      </c>
      <c r="R73" s="12">
        <v>0</v>
      </c>
      <c r="S73" s="12">
        <v>0</v>
      </c>
      <c r="T73" s="11" t="s">
        <v>3</v>
      </c>
      <c r="U73" s="7"/>
      <c r="V73" s="14">
        <v>0</v>
      </c>
      <c r="W73" s="14">
        <v>0</v>
      </c>
      <c r="X73" s="14">
        <v>-1</v>
      </c>
      <c r="Y73" s="14">
        <v>0</v>
      </c>
      <c r="Z73" s="14">
        <v>0</v>
      </c>
      <c r="AA73" s="14">
        <v>-1</v>
      </c>
      <c r="AG73" s="11"/>
      <c r="AH73" s="11"/>
      <c r="AI73" s="11"/>
      <c r="AJ73" s="7"/>
      <c r="AK73" s="11"/>
      <c r="AL73" s="14">
        <v>0</v>
      </c>
      <c r="AM73" s="14">
        <v>0</v>
      </c>
      <c r="AN73" s="14">
        <v>-1</v>
      </c>
      <c r="AO73" s="14">
        <v>0</v>
      </c>
      <c r="AP73" s="14">
        <v>0</v>
      </c>
      <c r="AQ73" s="14">
        <v>-1</v>
      </c>
      <c r="AT73" s="7"/>
      <c r="AU73" s="7"/>
      <c r="AV73" s="7"/>
      <c r="AW73" s="7"/>
      <c r="AX73" s="7"/>
      <c r="AY73" s="7"/>
      <c r="AZ73" s="7"/>
      <c r="BA73" s="7"/>
    </row>
    <row r="74" spans="8:53" x14ac:dyDescent="0.2">
      <c r="O74" s="12">
        <v>-1</v>
      </c>
      <c r="P74" s="12">
        <v>-1</v>
      </c>
      <c r="Q74" s="12">
        <v>0</v>
      </c>
      <c r="R74" s="12">
        <v>0</v>
      </c>
      <c r="S74" s="12">
        <v>0</v>
      </c>
      <c r="T74" s="11" t="s">
        <v>3</v>
      </c>
      <c r="U74" s="7"/>
      <c r="V74" s="15">
        <v>-1</v>
      </c>
      <c r="W74" s="15">
        <v>0</v>
      </c>
      <c r="X74" s="15">
        <v>0</v>
      </c>
      <c r="Y74" s="15">
        <v>-1</v>
      </c>
      <c r="Z74" s="15">
        <v>0</v>
      </c>
      <c r="AA74" s="15">
        <v>1</v>
      </c>
      <c r="AG74" s="11"/>
      <c r="AH74" s="11"/>
      <c r="AI74" s="11"/>
      <c r="AJ74" s="7"/>
      <c r="AK74" s="11"/>
      <c r="AL74" s="15">
        <v>-1</v>
      </c>
      <c r="AM74" s="15">
        <v>0</v>
      </c>
      <c r="AN74" s="15">
        <v>0</v>
      </c>
      <c r="AO74" s="15">
        <v>-1</v>
      </c>
      <c r="AP74" s="15">
        <v>0</v>
      </c>
      <c r="AQ74" s="15">
        <v>1</v>
      </c>
      <c r="AT74" s="7"/>
      <c r="AU74" s="7"/>
      <c r="AV74" s="7"/>
      <c r="AW74" s="7"/>
      <c r="AX74" s="7"/>
      <c r="AY74" s="7"/>
      <c r="AZ74" s="7"/>
      <c r="BA74" s="7"/>
    </row>
    <row r="75" spans="8:53" x14ac:dyDescent="0.2">
      <c r="O75" s="11"/>
      <c r="P75" s="11"/>
      <c r="Q75" s="11"/>
      <c r="R75" s="11"/>
      <c r="S75" s="11" t="s">
        <v>4</v>
      </c>
      <c r="T75" s="11"/>
      <c r="U75" s="7"/>
      <c r="V75" s="7" t="s">
        <v>20</v>
      </c>
      <c r="W75" s="11"/>
      <c r="X75" s="11"/>
      <c r="Y75" s="11"/>
      <c r="Z75" s="11"/>
      <c r="AA75" s="11"/>
      <c r="AG75" s="16"/>
      <c r="AH75" s="11"/>
      <c r="AI75" s="11"/>
      <c r="AJ75" s="7"/>
      <c r="AK75" s="11"/>
      <c r="AL75" s="16" t="s">
        <v>5</v>
      </c>
      <c r="AM75" s="11"/>
      <c r="AN75" s="11"/>
      <c r="AO75" s="11"/>
      <c r="AP75" s="7"/>
      <c r="AQ75" s="7"/>
      <c r="AS75" s="11" t="s">
        <v>6</v>
      </c>
      <c r="AT75" s="7"/>
      <c r="AU75" s="7"/>
      <c r="AV75" s="7"/>
      <c r="AW75" s="7"/>
      <c r="AX75" s="7"/>
      <c r="AY75" s="7"/>
      <c r="AZ75" s="7"/>
      <c r="BA75" s="7"/>
    </row>
    <row r="76" spans="8:53" x14ac:dyDescent="0.2">
      <c r="O76" s="12">
        <v>1</v>
      </c>
      <c r="P76" s="12">
        <v>0</v>
      </c>
      <c r="Q76" s="12">
        <v>0</v>
      </c>
      <c r="R76" s="12">
        <v>0</v>
      </c>
      <c r="S76" s="12">
        <v>0</v>
      </c>
      <c r="T76" s="11" t="s">
        <v>3</v>
      </c>
      <c r="U76" s="7"/>
      <c r="V76" s="13" cm="1">
        <f t="array" ref="V76:AA79">MMULT(O76:S79,V$5:AA$9)</f>
        <v>1</v>
      </c>
      <c r="W76" s="13">
        <v>0</v>
      </c>
      <c r="X76" s="13">
        <v>1</v>
      </c>
      <c r="Y76" s="13">
        <v>1</v>
      </c>
      <c r="Z76" s="13">
        <v>0</v>
      </c>
      <c r="AA76" s="13">
        <v>0</v>
      </c>
      <c r="AE76" t="s">
        <v>21</v>
      </c>
      <c r="AG76" s="7" t="s">
        <v>20</v>
      </c>
      <c r="AH76" s="11"/>
      <c r="AI76" s="11"/>
      <c r="AJ76" s="7"/>
      <c r="AK76" s="11"/>
      <c r="AL76" s="11" t="s">
        <v>1</v>
      </c>
      <c r="AM76" s="11" t="s">
        <v>1</v>
      </c>
      <c r="AN76" s="11" t="s">
        <v>1</v>
      </c>
      <c r="AO76" s="11" t="s">
        <v>1</v>
      </c>
      <c r="AP76" s="11" t="s">
        <v>1</v>
      </c>
      <c r="AQ76" s="11" t="s">
        <v>1</v>
      </c>
      <c r="AS76" s="11"/>
      <c r="AT76" s="11">
        <v>1</v>
      </c>
      <c r="AU76" s="11">
        <v>2</v>
      </c>
      <c r="AV76" s="11">
        <v>3</v>
      </c>
      <c r="AW76" s="11">
        <v>4</v>
      </c>
      <c r="AX76" s="11">
        <v>5</v>
      </c>
      <c r="AY76" s="11">
        <v>6</v>
      </c>
      <c r="AZ76" s="7"/>
      <c r="BA76" s="7"/>
    </row>
    <row r="77" spans="8:53" x14ac:dyDescent="0.2">
      <c r="O77" s="12">
        <v>0</v>
      </c>
      <c r="P77" s="12">
        <v>0</v>
      </c>
      <c r="Q77" s="12">
        <v>0</v>
      </c>
      <c r="R77" s="12">
        <v>1</v>
      </c>
      <c r="S77" s="12">
        <v>0</v>
      </c>
      <c r="T77" s="11" t="s">
        <v>3</v>
      </c>
      <c r="U77" s="7"/>
      <c r="V77" s="14">
        <v>1</v>
      </c>
      <c r="W77" s="14">
        <v>0</v>
      </c>
      <c r="X77" s="14">
        <v>1</v>
      </c>
      <c r="Y77" s="14">
        <v>0</v>
      </c>
      <c r="Z77" s="14">
        <v>-1</v>
      </c>
      <c r="AA77" s="14">
        <v>0</v>
      </c>
      <c r="AD77" s="11">
        <v>1</v>
      </c>
      <c r="AE77" s="17" cm="1">
        <f t="array" ref="AE77:AF82">TRANSPOSE(V31:AA32)</f>
        <v>-4.6079725484795553E-2</v>
      </c>
      <c r="AF77" s="18">
        <v>-3.6052568090080968</v>
      </c>
      <c r="AG77" s="17" cm="1">
        <f t="array" ref="AG77:AJ82">TRANSPOSE(_xlfn.ANCHORARRAY(V76))</f>
        <v>1</v>
      </c>
      <c r="AH77" s="18">
        <v>1</v>
      </c>
      <c r="AI77" s="18">
        <v>2</v>
      </c>
      <c r="AJ77" s="19">
        <v>3</v>
      </c>
      <c r="AK77" s="11" t="s">
        <v>3</v>
      </c>
      <c r="AL77" s="20" cm="1">
        <f t="array" ref="AL77:AQ82">MMULT(AE77:AJ82,AL69:AQ74)</f>
        <v>21.999999999999996</v>
      </c>
      <c r="AM77" s="21">
        <v>0</v>
      </c>
      <c r="AN77" s="21">
        <v>22.779244024614886</v>
      </c>
      <c r="AO77" s="21">
        <v>1.3330648347903011</v>
      </c>
      <c r="AP77" s="21">
        <v>0.84405689482421908</v>
      </c>
      <c r="AQ77" s="22">
        <v>0.57579109530278139</v>
      </c>
      <c r="AS77" s="11">
        <v>1</v>
      </c>
      <c r="AT77" s="20" cm="1">
        <f t="array" ref="AT77:AT82">SOFTMAX(AL77:AL82)</f>
        <v>0.9999997118515257</v>
      </c>
      <c r="AU77" s="20" cm="1">
        <f t="array" ref="AU77:AU82">SOFTMAX(AM77:AM82)</f>
        <v>0.16666666666666666</v>
      </c>
      <c r="AV77" s="20" cm="1">
        <f t="array" ref="AV77:AV82">SOFTMAX(AN77:AN82)</f>
        <v>0.15177381485289176</v>
      </c>
      <c r="AW77" s="20" cm="1">
        <f t="array" ref="AW77:AW82">SOFTMAX(AO77:AO82)</f>
        <v>3.044950735033684E-2</v>
      </c>
      <c r="AX77" s="20" cm="1">
        <f t="array" ref="AX77:AX82">SOFTMAX(AP77:AP82)</f>
        <v>0.2028224981477022</v>
      </c>
      <c r="AY77" s="20" cm="1">
        <f t="array" ref="AY77:AY82">SOFTMAX(AQ77:AQ82)</f>
        <v>3.8554878158340349E-2</v>
      </c>
      <c r="AZ77" s="7"/>
      <c r="BA77" s="7"/>
    </row>
    <row r="78" spans="8:53" x14ac:dyDescent="0.2">
      <c r="N78" s="7"/>
      <c r="O78" s="12">
        <v>1</v>
      </c>
      <c r="P78" s="12">
        <v>0</v>
      </c>
      <c r="Q78" s="12">
        <v>1</v>
      </c>
      <c r="R78" s="12">
        <v>0</v>
      </c>
      <c r="S78" s="12">
        <v>0</v>
      </c>
      <c r="T78" s="11" t="s">
        <v>3</v>
      </c>
      <c r="U78" s="7"/>
      <c r="V78" s="14">
        <v>2</v>
      </c>
      <c r="W78" s="14">
        <v>0</v>
      </c>
      <c r="X78" s="14">
        <v>2</v>
      </c>
      <c r="Y78" s="14">
        <v>1</v>
      </c>
      <c r="Z78" s="14">
        <v>0</v>
      </c>
      <c r="AA78" s="14">
        <v>0</v>
      </c>
      <c r="AD78" s="11">
        <v>2</v>
      </c>
      <c r="AE78" s="17">
        <v>0</v>
      </c>
      <c r="AF78" s="18">
        <v>0</v>
      </c>
      <c r="AG78" s="17">
        <v>0</v>
      </c>
      <c r="AH78" s="18">
        <v>0</v>
      </c>
      <c r="AI78" s="18">
        <v>0</v>
      </c>
      <c r="AJ78" s="19">
        <v>0</v>
      </c>
      <c r="AK78" s="11" t="s">
        <v>3</v>
      </c>
      <c r="AL78" s="23">
        <v>0</v>
      </c>
      <c r="AM78" s="14">
        <v>0</v>
      </c>
      <c r="AN78" s="14">
        <v>0</v>
      </c>
      <c r="AO78" s="14">
        <v>0</v>
      </c>
      <c r="AP78" s="14">
        <v>0</v>
      </c>
      <c r="AQ78" s="24">
        <v>0</v>
      </c>
      <c r="AS78" s="11">
        <v>2</v>
      </c>
      <c r="AT78" s="23">
        <v>2.7894672890879597E-10</v>
      </c>
      <c r="AU78" s="14">
        <v>0.16666666666666666</v>
      </c>
      <c r="AV78" s="14">
        <v>1.9422130527274802E-11</v>
      </c>
      <c r="AW78" s="14">
        <v>8.0285583614358932E-3</v>
      </c>
      <c r="AX78" s="14">
        <v>8.7206102245987266E-2</v>
      </c>
      <c r="AY78" s="24">
        <v>2.1677861616321598E-2</v>
      </c>
      <c r="AZ78" s="7"/>
      <c r="BA78" s="7"/>
    </row>
    <row r="79" spans="8:53" x14ac:dyDescent="0.2">
      <c r="N79" s="7"/>
      <c r="O79" s="12">
        <v>1</v>
      </c>
      <c r="P79" s="12">
        <v>0</v>
      </c>
      <c r="Q79" s="12">
        <v>1</v>
      </c>
      <c r="R79" s="12">
        <v>0</v>
      </c>
      <c r="S79" s="12">
        <v>1</v>
      </c>
      <c r="T79" s="11" t="s">
        <v>3</v>
      </c>
      <c r="V79" s="15">
        <v>3</v>
      </c>
      <c r="W79" s="15">
        <v>0</v>
      </c>
      <c r="X79" s="15">
        <v>3</v>
      </c>
      <c r="Y79" s="15">
        <v>1</v>
      </c>
      <c r="Z79" s="15">
        <v>0</v>
      </c>
      <c r="AA79" s="15">
        <v>0</v>
      </c>
      <c r="AD79" s="11">
        <v>3</v>
      </c>
      <c r="AE79" s="17">
        <v>3.2725977720537536</v>
      </c>
      <c r="AF79" s="18">
        <v>-1.5133088985229715</v>
      </c>
      <c r="AG79" s="17">
        <v>1</v>
      </c>
      <c r="AH79" s="18">
        <v>1</v>
      </c>
      <c r="AI79" s="18">
        <v>2</v>
      </c>
      <c r="AJ79" s="19">
        <v>3</v>
      </c>
      <c r="AK79" s="11" t="s">
        <v>3</v>
      </c>
      <c r="AL79" s="23">
        <v>2.5871886048012298</v>
      </c>
      <c r="AM79" s="14">
        <v>0</v>
      </c>
      <c r="AN79" s="14">
        <v>24.5</v>
      </c>
      <c r="AO79" s="14">
        <v>-11.252826682583375</v>
      </c>
      <c r="AP79" s="14">
        <v>-3.2541777178021274</v>
      </c>
      <c r="AQ79" s="24">
        <v>-6.5305927439310736</v>
      </c>
      <c r="AS79" s="11">
        <v>3</v>
      </c>
      <c r="AT79" s="23">
        <v>3.7078572666078023E-9</v>
      </c>
      <c r="AU79" s="14">
        <v>0.16666666666666666</v>
      </c>
      <c r="AV79" s="14">
        <v>0.84822618497553826</v>
      </c>
      <c r="AW79" s="14">
        <v>1.0413507511820168E-7</v>
      </c>
      <c r="AX79" s="14">
        <v>3.3672506837293292E-3</v>
      </c>
      <c r="AY79" s="24">
        <v>3.1609385083906936E-5</v>
      </c>
      <c r="AZ79" s="7"/>
      <c r="BA79" s="7"/>
    </row>
    <row r="80" spans="8:53" x14ac:dyDescent="0.2">
      <c r="N80" s="7"/>
      <c r="O80" s="11"/>
      <c r="P80" s="11"/>
      <c r="Q80" s="11"/>
      <c r="R80" s="11"/>
      <c r="S80" s="16" t="s">
        <v>7</v>
      </c>
      <c r="T80" s="11"/>
      <c r="U80" s="7"/>
      <c r="V80" s="11" t="s">
        <v>37</v>
      </c>
      <c r="W80" s="11"/>
      <c r="X80" s="11"/>
      <c r="Y80" s="11"/>
      <c r="Z80" s="11"/>
      <c r="AA80" s="11"/>
      <c r="AD80" s="11">
        <v>4</v>
      </c>
      <c r="AE80" s="17">
        <v>-0.74511316047934883</v>
      </c>
      <c r="AF80" s="18">
        <v>-0.66693806165226188</v>
      </c>
      <c r="AG80" s="17">
        <v>1</v>
      </c>
      <c r="AH80" s="18">
        <v>0</v>
      </c>
      <c r="AI80" s="18">
        <v>1</v>
      </c>
      <c r="AJ80" s="19">
        <v>1</v>
      </c>
      <c r="AK80" s="11" t="s">
        <v>3</v>
      </c>
      <c r="AL80" s="23">
        <v>6.557163920014645</v>
      </c>
      <c r="AM80" s="14">
        <v>0</v>
      </c>
      <c r="AN80" s="14">
        <v>1.8713974244580052</v>
      </c>
      <c r="AO80" s="14">
        <v>3</v>
      </c>
      <c r="AP80" s="14">
        <v>0.96355687542759616</v>
      </c>
      <c r="AQ80" s="24">
        <v>1.6218494705485595</v>
      </c>
      <c r="AS80" s="11">
        <v>4</v>
      </c>
      <c r="AT80" s="23">
        <v>1.9645422820114756E-7</v>
      </c>
      <c r="AU80" s="14">
        <v>0.16666666666666666</v>
      </c>
      <c r="AV80" s="14">
        <v>1.2619276126067275E-10</v>
      </c>
      <c r="AW80" s="14">
        <v>0.16125790540858773</v>
      </c>
      <c r="AX80" s="14">
        <v>0.22856741137396897</v>
      </c>
      <c r="AY80" s="24">
        <v>0.1097429714363011</v>
      </c>
      <c r="AZ80" s="7"/>
      <c r="BA80" s="7"/>
    </row>
    <row r="81" spans="8:53" x14ac:dyDescent="0.2">
      <c r="N81" s="7"/>
      <c r="O81" s="12">
        <v>1</v>
      </c>
      <c r="P81" s="12">
        <v>0</v>
      </c>
      <c r="Q81" s="12">
        <v>0</v>
      </c>
      <c r="R81" s="12">
        <v>-1</v>
      </c>
      <c r="S81" s="12">
        <v>0</v>
      </c>
      <c r="T81" s="11" t="s">
        <v>3</v>
      </c>
      <c r="U81" s="7"/>
      <c r="V81" s="13" cm="1">
        <f t="array" ref="V81:AA84">MMULT(O81:S84,V$5:AA$9)</f>
        <v>0</v>
      </c>
      <c r="W81" s="13">
        <v>0</v>
      </c>
      <c r="X81" s="13">
        <v>0</v>
      </c>
      <c r="Y81" s="13">
        <v>1</v>
      </c>
      <c r="Z81" s="13">
        <v>1</v>
      </c>
      <c r="AA81" s="13">
        <v>0</v>
      </c>
      <c r="AD81" s="11">
        <v>5</v>
      </c>
      <c r="AE81" s="17">
        <v>-1.2273408821960421</v>
      </c>
      <c r="AF81" s="18">
        <v>-0.70259117478818456</v>
      </c>
      <c r="AG81" s="17">
        <v>0</v>
      </c>
      <c r="AH81" s="18">
        <v>-1</v>
      </c>
      <c r="AI81" s="18">
        <v>0</v>
      </c>
      <c r="AJ81" s="19">
        <v>0</v>
      </c>
      <c r="AK81" s="11" t="s">
        <v>3</v>
      </c>
      <c r="AL81" s="23">
        <v>5.747555715349705</v>
      </c>
      <c r="AM81" s="14">
        <v>0</v>
      </c>
      <c r="AN81" s="14">
        <v>-1.0895532714939185</v>
      </c>
      <c r="AO81" s="14">
        <v>4.5918535471780917</v>
      </c>
      <c r="AP81" s="14">
        <v>1.5</v>
      </c>
      <c r="AQ81" s="24">
        <v>3.6186600708381036</v>
      </c>
      <c r="AS81" s="11">
        <v>5</v>
      </c>
      <c r="AT81" s="23">
        <v>8.7428495426124716E-8</v>
      </c>
      <c r="AU81" s="14">
        <v>0.16666666666666666</v>
      </c>
      <c r="AV81" s="14">
        <v>6.532958433173685E-12</v>
      </c>
      <c r="AW81" s="14">
        <v>0.79223536638312853</v>
      </c>
      <c r="AX81" s="14">
        <v>0.39083063530262491</v>
      </c>
      <c r="AY81" s="24">
        <v>0.80831481778763148</v>
      </c>
      <c r="AZ81" s="7"/>
      <c r="BA81" s="7"/>
    </row>
    <row r="82" spans="8:53" x14ac:dyDescent="0.2">
      <c r="O82" s="12">
        <v>0</v>
      </c>
      <c r="P82" s="12">
        <v>1</v>
      </c>
      <c r="Q82" s="12">
        <v>1</v>
      </c>
      <c r="R82" s="12">
        <v>0</v>
      </c>
      <c r="S82" s="12">
        <v>0</v>
      </c>
      <c r="T82" s="11" t="s">
        <v>3</v>
      </c>
      <c r="U82" s="7"/>
      <c r="V82" s="14">
        <v>1</v>
      </c>
      <c r="W82" s="14">
        <v>0</v>
      </c>
      <c r="X82" s="14">
        <v>0</v>
      </c>
      <c r="Y82" s="14">
        <v>0</v>
      </c>
      <c r="Z82" s="14">
        <v>0</v>
      </c>
      <c r="AA82" s="14">
        <v>-1</v>
      </c>
      <c r="AD82" s="11">
        <v>6</v>
      </c>
      <c r="AE82" s="17">
        <v>0</v>
      </c>
      <c r="AF82" s="18">
        <v>0</v>
      </c>
      <c r="AG82" s="17">
        <v>0</v>
      </c>
      <c r="AH82" s="18">
        <v>0</v>
      </c>
      <c r="AI82" s="18">
        <v>0</v>
      </c>
      <c r="AJ82" s="19">
        <v>0</v>
      </c>
      <c r="AK82" s="11" t="s">
        <v>3</v>
      </c>
      <c r="AL82" s="25">
        <v>0</v>
      </c>
      <c r="AM82" s="26">
        <v>0</v>
      </c>
      <c r="AN82" s="26">
        <v>0</v>
      </c>
      <c r="AO82" s="26">
        <v>0</v>
      </c>
      <c r="AP82" s="26">
        <v>0</v>
      </c>
      <c r="AQ82" s="27">
        <v>0</v>
      </c>
      <c r="AS82" s="11">
        <v>6</v>
      </c>
      <c r="AT82" s="25">
        <v>2.7894672890879597E-10</v>
      </c>
      <c r="AU82" s="26">
        <v>0.16666666666666666</v>
      </c>
      <c r="AV82" s="26">
        <v>1.9422130527274802E-11</v>
      </c>
      <c r="AW82" s="26">
        <v>8.0285583614358932E-3</v>
      </c>
      <c r="AX82" s="26">
        <v>8.7206102245987266E-2</v>
      </c>
      <c r="AY82" s="27">
        <v>2.1677861616321598E-2</v>
      </c>
      <c r="AZ82" s="7"/>
      <c r="BA82" s="7"/>
    </row>
    <row r="83" spans="8:53" x14ac:dyDescent="0.2">
      <c r="O83" s="12">
        <v>1</v>
      </c>
      <c r="P83" s="12">
        <v>1</v>
      </c>
      <c r="Q83" s="12">
        <v>0</v>
      </c>
      <c r="R83" s="12">
        <v>1</v>
      </c>
      <c r="S83" s="12">
        <v>0</v>
      </c>
      <c r="T83" s="11" t="s">
        <v>3</v>
      </c>
      <c r="U83" s="7"/>
      <c r="V83" s="14">
        <v>2</v>
      </c>
      <c r="W83" s="14">
        <v>0</v>
      </c>
      <c r="X83" s="14">
        <v>1</v>
      </c>
      <c r="Y83" s="14">
        <v>1</v>
      </c>
      <c r="Z83" s="14">
        <v>-1</v>
      </c>
      <c r="AA83" s="14">
        <v>-1</v>
      </c>
      <c r="AZ83" s="7"/>
      <c r="BA83" s="7"/>
    </row>
    <row r="84" spans="8:53" x14ac:dyDescent="0.2">
      <c r="O84" s="12">
        <v>1</v>
      </c>
      <c r="P84" s="12">
        <v>-1</v>
      </c>
      <c r="Q84" s="12">
        <v>1</v>
      </c>
      <c r="R84" s="12">
        <v>0</v>
      </c>
      <c r="S84" s="12">
        <v>0</v>
      </c>
      <c r="T84" s="11" t="s">
        <v>3</v>
      </c>
      <c r="U84" s="7"/>
      <c r="V84" s="15">
        <v>2</v>
      </c>
      <c r="W84" s="15">
        <v>0</v>
      </c>
      <c r="X84" s="15">
        <v>3</v>
      </c>
      <c r="Y84" s="15">
        <v>1</v>
      </c>
      <c r="Z84" s="15">
        <v>0</v>
      </c>
      <c r="AA84" s="15">
        <v>1</v>
      </c>
      <c r="AL84" s="11" t="s">
        <v>37</v>
      </c>
      <c r="AM84" s="11"/>
      <c r="AN84" s="11"/>
      <c r="AO84" s="7"/>
      <c r="AP84" s="11"/>
      <c r="AQ84" s="11"/>
      <c r="AS84" s="11" t="s">
        <v>8</v>
      </c>
      <c r="AT84" s="11" t="s">
        <v>1</v>
      </c>
      <c r="AU84" s="11" t="s">
        <v>1</v>
      </c>
      <c r="AV84" s="11" t="s">
        <v>1</v>
      </c>
      <c r="AW84" s="11" t="s">
        <v>1</v>
      </c>
      <c r="AX84" s="11" t="s">
        <v>1</v>
      </c>
      <c r="AY84" s="11" t="s">
        <v>1</v>
      </c>
      <c r="AZ84" s="7"/>
      <c r="BA84" s="7"/>
    </row>
    <row r="85" spans="8:53" x14ac:dyDescent="0.2">
      <c r="R85" s="7"/>
      <c r="S85" s="7"/>
      <c r="T85" s="7"/>
      <c r="U85" s="7"/>
      <c r="AG85" s="11"/>
      <c r="AH85" s="11"/>
      <c r="AI85" s="11"/>
      <c r="AJ85" s="11"/>
      <c r="AK85" s="11"/>
      <c r="AL85" s="13" cm="1">
        <f t="array" ref="AL85:AQ88">_xlfn.ANCHORARRAY(V81)</f>
        <v>0</v>
      </c>
      <c r="AM85" s="13">
        <v>0</v>
      </c>
      <c r="AN85" s="13">
        <v>0</v>
      </c>
      <c r="AO85" s="13">
        <v>1</v>
      </c>
      <c r="AP85" s="13">
        <v>1</v>
      </c>
      <c r="AQ85" s="13">
        <v>0</v>
      </c>
      <c r="AS85" s="11" t="s">
        <v>3</v>
      </c>
      <c r="AT85" s="28" cm="1">
        <f t="array" ref="AT85:AY88">MMULT(_xlfn.ANCHORARRAY(AL85),AT77:AY82)</f>
        <v>2.8388272362727226E-7</v>
      </c>
      <c r="AU85" s="28">
        <v>0.33333333333333331</v>
      </c>
      <c r="AV85" s="28">
        <v>1.3272571969384645E-10</v>
      </c>
      <c r="AW85" s="28">
        <v>0.95349327179171628</v>
      </c>
      <c r="AX85" s="28">
        <v>0.61939804667659382</v>
      </c>
      <c r="AY85" s="28">
        <v>0.91805778922393255</v>
      </c>
      <c r="AZ85" s="7"/>
      <c r="BA85" s="7"/>
    </row>
    <row r="86" spans="8:53" x14ac:dyDescent="0.2">
      <c r="H86" s="7"/>
      <c r="I86" s="7"/>
      <c r="R86" s="7"/>
      <c r="AG86" s="11"/>
      <c r="AH86" s="11"/>
      <c r="AI86" s="11"/>
      <c r="AJ86" s="7"/>
      <c r="AK86" s="7"/>
      <c r="AL86" s="14">
        <v>1</v>
      </c>
      <c r="AM86" s="14">
        <v>0</v>
      </c>
      <c r="AN86" s="14">
        <v>0</v>
      </c>
      <c r="AO86" s="14">
        <v>0</v>
      </c>
      <c r="AP86" s="14">
        <v>0</v>
      </c>
      <c r="AQ86" s="14">
        <v>-1</v>
      </c>
      <c r="AS86" s="11" t="s">
        <v>3</v>
      </c>
      <c r="AT86" s="29">
        <v>0.99999971157257894</v>
      </c>
      <c r="AU86" s="29">
        <v>0</v>
      </c>
      <c r="AV86" s="29">
        <v>0.15177381483346963</v>
      </c>
      <c r="AW86" s="29">
        <v>2.2420948988900947E-2</v>
      </c>
      <c r="AX86" s="29">
        <v>0.11561639590171494</v>
      </c>
      <c r="AY86" s="29">
        <v>1.6877016542018751E-2</v>
      </c>
      <c r="AZ86" s="7"/>
      <c r="BA86" s="7"/>
    </row>
    <row r="87" spans="8:53" x14ac:dyDescent="0.2">
      <c r="H87" s="7"/>
      <c r="I87" s="7"/>
      <c r="R87" s="7"/>
      <c r="AG87" s="11"/>
      <c r="AH87" s="7"/>
      <c r="AI87" s="7"/>
      <c r="AJ87" s="7"/>
      <c r="AK87" s="7"/>
      <c r="AL87" s="14">
        <v>2</v>
      </c>
      <c r="AM87" s="14">
        <v>0</v>
      </c>
      <c r="AN87" s="14">
        <v>1</v>
      </c>
      <c r="AO87" s="14">
        <v>1</v>
      </c>
      <c r="AP87" s="14">
        <v>-1</v>
      </c>
      <c r="AQ87" s="14">
        <v>-1</v>
      </c>
      <c r="AS87" s="11" t="s">
        <v>3</v>
      </c>
      <c r="AT87" s="29">
        <v>1.999999536157695</v>
      </c>
      <c r="AU87" s="29">
        <v>0.33333333333333337</v>
      </c>
      <c r="AV87" s="29">
        <v>1.1517738147815597</v>
      </c>
      <c r="AW87" s="29">
        <v>-0.57810690050022795</v>
      </c>
      <c r="AX87" s="29">
        <v>0.15954292080449053</v>
      </c>
      <c r="AY87" s="29">
        <v>-0.64310834226588731</v>
      </c>
      <c r="AZ87" s="7"/>
      <c r="BA87" s="7"/>
    </row>
    <row r="88" spans="8:53" x14ac:dyDescent="0.2">
      <c r="H88" s="7"/>
      <c r="I88" s="7"/>
      <c r="K88" s="7"/>
      <c r="R88" s="7"/>
      <c r="S88" s="7"/>
      <c r="T88" s="7"/>
      <c r="U88" s="7"/>
      <c r="AG88" s="11"/>
      <c r="AH88" s="7"/>
      <c r="AI88" s="7"/>
      <c r="AJ88" s="7"/>
      <c r="AK88" s="7"/>
      <c r="AL88" s="15">
        <v>2</v>
      </c>
      <c r="AM88" s="15">
        <v>0</v>
      </c>
      <c r="AN88" s="15">
        <v>3</v>
      </c>
      <c r="AO88" s="15">
        <v>1</v>
      </c>
      <c r="AP88" s="15">
        <v>0</v>
      </c>
      <c r="AQ88" s="15">
        <v>1</v>
      </c>
      <c r="AR88" s="7"/>
      <c r="AS88" s="11" t="s">
        <v>3</v>
      </c>
      <c r="AT88" s="30">
        <v>1.9999996315597981</v>
      </c>
      <c r="AU88" s="30">
        <v>1.1666666666666665</v>
      </c>
      <c r="AV88" s="30">
        <v>2.8482261847780133</v>
      </c>
      <c r="AW88" s="30">
        <v>0.23018579087592267</v>
      </c>
      <c r="AX88" s="30">
        <v>0.73152026196654851</v>
      </c>
      <c r="AY88" s="30">
        <v>0.20862541752455513</v>
      </c>
      <c r="AZ88" s="7"/>
      <c r="BA88" s="7"/>
    </row>
    <row r="89" spans="8:53" x14ac:dyDescent="0.2">
      <c r="H89" s="7"/>
      <c r="I89" s="7"/>
      <c r="K89" s="7"/>
      <c r="R89" s="7"/>
      <c r="S89" s="7"/>
      <c r="T89" s="7"/>
      <c r="U89" s="7"/>
    </row>
    <row r="90" spans="8:53" x14ac:dyDescent="0.2">
      <c r="H90" s="7"/>
      <c r="I90" s="7"/>
      <c r="K90" s="7"/>
      <c r="R90" s="7"/>
      <c r="S90" s="7"/>
      <c r="T90" s="7"/>
      <c r="U90" s="7"/>
      <c r="AD90" s="11"/>
      <c r="AE90" s="7"/>
      <c r="AF90" s="7"/>
      <c r="AG90" s="7"/>
      <c r="AH90" s="7"/>
      <c r="AI90" s="11"/>
      <c r="AJ90" s="11"/>
      <c r="AK90" s="11"/>
      <c r="AL90" s="11"/>
      <c r="AM90" s="11"/>
      <c r="AN90" s="11"/>
    </row>
    <row r="91" spans="8:53" x14ac:dyDescent="0.2">
      <c r="H91" s="7"/>
      <c r="I91" s="7"/>
      <c r="J91" s="7"/>
      <c r="K91" s="7"/>
      <c r="L91" s="7"/>
      <c r="M91" s="7"/>
      <c r="N91" s="7"/>
      <c r="O91" s="11"/>
      <c r="P91" s="11"/>
      <c r="Q91" s="11"/>
      <c r="R91" s="11"/>
      <c r="S91" s="11"/>
      <c r="T91" s="11"/>
      <c r="U91" s="11"/>
      <c r="V91" s="7"/>
      <c r="W91" s="11"/>
      <c r="X91" s="11"/>
      <c r="Y91" s="11"/>
      <c r="Z91" s="11"/>
      <c r="AA91" s="11"/>
      <c r="AD91" s="7"/>
      <c r="AE91" s="11"/>
      <c r="AF91" s="11"/>
      <c r="AG91" s="7"/>
      <c r="AH91" s="11"/>
      <c r="AI91" s="11"/>
      <c r="AJ91" s="11"/>
      <c r="AK91" s="11"/>
      <c r="AM91" s="11"/>
      <c r="AN91" s="11"/>
      <c r="AQ91" s="7"/>
      <c r="AR91" s="7"/>
      <c r="AS91" s="7"/>
      <c r="AT91" s="7"/>
      <c r="AU91" s="7"/>
      <c r="AV91" s="7"/>
      <c r="AW91" s="7"/>
      <c r="AX91" s="7"/>
    </row>
    <row r="92" spans="8:53" x14ac:dyDescent="0.2">
      <c r="H92" s="7"/>
      <c r="I92" s="7"/>
      <c r="J92" s="7"/>
      <c r="K92" s="7"/>
      <c r="L92" s="7"/>
      <c r="M92" s="7"/>
      <c r="N92" s="7"/>
      <c r="O92" s="11"/>
      <c r="P92" s="11"/>
      <c r="Q92" s="11"/>
      <c r="R92" s="11"/>
      <c r="S92" s="11"/>
      <c r="T92" s="11"/>
      <c r="U92" s="11"/>
      <c r="V92" s="7"/>
      <c r="W92" s="11"/>
      <c r="X92" s="11"/>
      <c r="Y92" s="11"/>
      <c r="Z92" s="11"/>
      <c r="AA92" s="11"/>
      <c r="AD92" s="7"/>
      <c r="AE92" s="11"/>
      <c r="AF92" s="11"/>
      <c r="AG92" s="7"/>
      <c r="AH92" s="11"/>
      <c r="AI92" s="11"/>
      <c r="AJ92" s="11"/>
      <c r="AK92" s="11"/>
      <c r="AL92" s="11"/>
      <c r="AM92" s="11"/>
      <c r="AN92" s="11"/>
      <c r="AQ92" s="7"/>
      <c r="AR92" s="7"/>
      <c r="AS92" s="7"/>
      <c r="AT92" s="7"/>
      <c r="AU92" s="7"/>
      <c r="AV92" s="7"/>
      <c r="AW92" s="7"/>
      <c r="AX92" s="7"/>
    </row>
    <row r="93" spans="8:53" x14ac:dyDescent="0.2">
      <c r="H93" s="7"/>
      <c r="I93" s="7"/>
      <c r="J93" s="7"/>
      <c r="K93" s="7"/>
      <c r="L93" s="7"/>
      <c r="M93" s="7"/>
      <c r="N93" s="7"/>
      <c r="O93" s="11"/>
      <c r="P93" s="11"/>
      <c r="Q93" s="11"/>
      <c r="R93" s="11"/>
      <c r="S93" s="11"/>
      <c r="T93" s="11"/>
      <c r="U93" s="11"/>
      <c r="V93" s="7"/>
      <c r="W93" s="11"/>
      <c r="X93" s="11"/>
      <c r="Y93" s="11"/>
      <c r="Z93" s="11"/>
      <c r="AA93" s="11"/>
      <c r="AD93" s="7"/>
      <c r="AE93" s="11"/>
      <c r="AF93" s="11"/>
      <c r="AG93" s="7"/>
      <c r="AH93" s="11"/>
      <c r="AI93" s="11"/>
      <c r="AJ93" s="11"/>
      <c r="AK93" s="11" t="s">
        <v>18</v>
      </c>
      <c r="AL93" s="13" cm="1">
        <f t="array" ref="AL93:AQ94">V39:AA40</f>
        <v>-2.0192732018247828</v>
      </c>
      <c r="AM93" s="13">
        <v>0</v>
      </c>
      <c r="AN93" s="13">
        <v>4.5378708335381042</v>
      </c>
      <c r="AO93" s="13">
        <v>-3.2357465739164395</v>
      </c>
      <c r="AP93" s="13">
        <v>-1.0961534553440777</v>
      </c>
      <c r="AQ93" s="13">
        <v>-2.0572312713814211</v>
      </c>
      <c r="AR93" s="7"/>
      <c r="AS93" s="7"/>
      <c r="AT93" s="7"/>
      <c r="AU93" s="7"/>
      <c r="AV93" s="7"/>
      <c r="AW93" s="7"/>
      <c r="AX93" s="7"/>
    </row>
    <row r="94" spans="8:53" x14ac:dyDescent="0.2">
      <c r="H94" s="7"/>
      <c r="I94" s="7"/>
      <c r="J94" s="7"/>
      <c r="N94" s="7"/>
      <c r="P94" s="11"/>
      <c r="Q94" s="11"/>
      <c r="R94" s="11"/>
      <c r="S94" s="11" t="s">
        <v>2</v>
      </c>
      <c r="T94" s="11"/>
      <c r="U94" s="7"/>
      <c r="V94" s="11" t="s">
        <v>19</v>
      </c>
      <c r="W94" s="11"/>
      <c r="X94" s="11"/>
      <c r="Y94" s="11"/>
      <c r="Z94" s="11"/>
      <c r="AA94" s="11"/>
      <c r="AG94" s="11"/>
      <c r="AH94" s="11"/>
      <c r="AI94" s="11"/>
      <c r="AJ94" s="7"/>
      <c r="AK94" s="7"/>
      <c r="AL94" s="14">
        <v>-6.076391670752658</v>
      </c>
      <c r="AM94" s="14">
        <v>0</v>
      </c>
      <c r="AN94" s="14">
        <v>-6.3763412940434883</v>
      </c>
      <c r="AO94" s="14">
        <v>-0.88314444423776228</v>
      </c>
      <c r="AP94" s="14">
        <v>-0.2201081605421279</v>
      </c>
      <c r="AQ94" s="14">
        <v>-0.13341475199685521</v>
      </c>
      <c r="AT94" s="7"/>
      <c r="AU94" s="7"/>
      <c r="AV94" s="7"/>
      <c r="AW94" s="7"/>
      <c r="AX94" s="7"/>
      <c r="AY94" s="7"/>
      <c r="AZ94" s="7"/>
      <c r="BA94" s="7"/>
    </row>
    <row r="95" spans="8:53" x14ac:dyDescent="0.2">
      <c r="H95" s="7"/>
      <c r="I95" s="7"/>
      <c r="N95" s="7"/>
      <c r="O95" s="12">
        <v>0</v>
      </c>
      <c r="P95" s="12">
        <v>0</v>
      </c>
      <c r="Q95" s="12">
        <v>1</v>
      </c>
      <c r="R95" s="12">
        <v>0</v>
      </c>
      <c r="S95" s="12">
        <v>0</v>
      </c>
      <c r="T95" s="11" t="s">
        <v>3</v>
      </c>
      <c r="U95" s="7"/>
      <c r="V95" s="13" cm="1">
        <f t="array" ref="V95:AA98">MMULT(O95:S98,V$5:AA$9)</f>
        <v>1</v>
      </c>
      <c r="W95" s="13">
        <v>0</v>
      </c>
      <c r="X95" s="13">
        <v>1</v>
      </c>
      <c r="Y95" s="13">
        <v>0</v>
      </c>
      <c r="Z95" s="13">
        <v>0</v>
      </c>
      <c r="AA95" s="13">
        <v>0</v>
      </c>
      <c r="AG95" s="11"/>
      <c r="AH95" s="11"/>
      <c r="AI95" s="11"/>
      <c r="AJ95" s="7"/>
      <c r="AK95" s="38" t="s">
        <v>19</v>
      </c>
      <c r="AL95" s="13" cm="1">
        <f t="array" ref="AL95:AQ98">_xlfn.ANCHORARRAY(V95)</f>
        <v>1</v>
      </c>
      <c r="AM95" s="13">
        <v>0</v>
      </c>
      <c r="AN95" s="13">
        <v>1</v>
      </c>
      <c r="AO95" s="13">
        <v>0</v>
      </c>
      <c r="AP95" s="13">
        <v>0</v>
      </c>
      <c r="AQ95" s="13">
        <v>0</v>
      </c>
      <c r="AT95" s="7"/>
      <c r="AU95" s="7"/>
      <c r="AV95" s="7"/>
      <c r="AW95" s="7"/>
      <c r="AX95" s="7"/>
      <c r="AY95" s="7"/>
      <c r="AZ95" s="7"/>
      <c r="BA95" s="7"/>
    </row>
    <row r="96" spans="8:53" x14ac:dyDescent="0.2">
      <c r="H96" s="7"/>
      <c r="I96" s="7"/>
      <c r="N96" s="7"/>
      <c r="O96" s="12">
        <v>1</v>
      </c>
      <c r="P96" s="12">
        <v>0</v>
      </c>
      <c r="Q96" s="12">
        <v>0</v>
      </c>
      <c r="R96" s="12">
        <v>1</v>
      </c>
      <c r="S96" s="12">
        <v>0</v>
      </c>
      <c r="T96" s="11" t="s">
        <v>3</v>
      </c>
      <c r="U96" s="7"/>
      <c r="V96" s="14">
        <v>2</v>
      </c>
      <c r="W96" s="14">
        <v>0</v>
      </c>
      <c r="X96" s="14">
        <v>2</v>
      </c>
      <c r="Y96" s="14">
        <v>1</v>
      </c>
      <c r="Z96" s="14">
        <v>-1</v>
      </c>
      <c r="AA96" s="14">
        <v>0</v>
      </c>
      <c r="AG96" s="11"/>
      <c r="AH96" s="11"/>
      <c r="AI96" s="11"/>
      <c r="AJ96" s="7"/>
      <c r="AK96" s="11"/>
      <c r="AL96" s="14">
        <v>2</v>
      </c>
      <c r="AM96" s="14">
        <v>0</v>
      </c>
      <c r="AN96" s="14">
        <v>2</v>
      </c>
      <c r="AO96" s="14">
        <v>1</v>
      </c>
      <c r="AP96" s="14">
        <v>-1</v>
      </c>
      <c r="AQ96" s="14">
        <v>0</v>
      </c>
      <c r="AT96" s="7"/>
      <c r="AU96" s="7"/>
      <c r="AV96" s="7"/>
      <c r="AW96" s="7"/>
      <c r="AX96" s="7"/>
      <c r="AY96" s="7"/>
      <c r="AZ96" s="7"/>
      <c r="BA96" s="7"/>
    </row>
    <row r="97" spans="8:53" x14ac:dyDescent="0.2">
      <c r="H97" s="7"/>
      <c r="I97" s="7"/>
      <c r="N97" s="7"/>
      <c r="O97" s="12">
        <v>0</v>
      </c>
      <c r="P97" s="12">
        <v>1</v>
      </c>
      <c r="Q97" s="12">
        <v>0</v>
      </c>
      <c r="R97" s="12">
        <v>1</v>
      </c>
      <c r="S97" s="12">
        <v>0</v>
      </c>
      <c r="T97" s="11" t="s">
        <v>3</v>
      </c>
      <c r="U97" s="7"/>
      <c r="V97" s="14">
        <v>1</v>
      </c>
      <c r="W97" s="14">
        <v>0</v>
      </c>
      <c r="X97" s="14">
        <v>0</v>
      </c>
      <c r="Y97" s="14">
        <v>0</v>
      </c>
      <c r="Z97" s="14">
        <v>-1</v>
      </c>
      <c r="AA97" s="14">
        <v>-1</v>
      </c>
      <c r="AG97" s="11"/>
      <c r="AH97" s="11"/>
      <c r="AI97" s="11"/>
      <c r="AJ97" s="7"/>
      <c r="AK97" s="11"/>
      <c r="AL97" s="14">
        <v>1</v>
      </c>
      <c r="AM97" s="14">
        <v>0</v>
      </c>
      <c r="AN97" s="14">
        <v>0</v>
      </c>
      <c r="AO97" s="14">
        <v>0</v>
      </c>
      <c r="AP97" s="14">
        <v>-1</v>
      </c>
      <c r="AQ97" s="14">
        <v>-1</v>
      </c>
      <c r="AT97" s="7"/>
      <c r="AU97" s="7"/>
      <c r="AV97" s="7"/>
      <c r="AW97" s="7"/>
      <c r="AX97" s="7"/>
      <c r="AY97" s="7"/>
      <c r="AZ97" s="7"/>
      <c r="BA97" s="7"/>
    </row>
    <row r="98" spans="8:53" x14ac:dyDescent="0.2">
      <c r="O98" s="12">
        <v>1</v>
      </c>
      <c r="P98" s="12">
        <v>0</v>
      </c>
      <c r="Q98" s="12">
        <v>1</v>
      </c>
      <c r="R98" s="12">
        <v>0</v>
      </c>
      <c r="S98" s="12">
        <v>0</v>
      </c>
      <c r="T98" s="11" t="s">
        <v>3</v>
      </c>
      <c r="U98" s="7"/>
      <c r="V98" s="15">
        <v>2</v>
      </c>
      <c r="W98" s="15">
        <v>0</v>
      </c>
      <c r="X98" s="15">
        <v>2</v>
      </c>
      <c r="Y98" s="15">
        <v>1</v>
      </c>
      <c r="Z98" s="15">
        <v>0</v>
      </c>
      <c r="AA98" s="15">
        <v>0</v>
      </c>
      <c r="AG98" s="11"/>
      <c r="AH98" s="11"/>
      <c r="AI98" s="11"/>
      <c r="AJ98" s="7"/>
      <c r="AK98" s="11"/>
      <c r="AL98" s="15">
        <v>2</v>
      </c>
      <c r="AM98" s="15">
        <v>0</v>
      </c>
      <c r="AN98" s="15">
        <v>2</v>
      </c>
      <c r="AO98" s="15">
        <v>1</v>
      </c>
      <c r="AP98" s="15">
        <v>0</v>
      </c>
      <c r="AQ98" s="15">
        <v>0</v>
      </c>
      <c r="AT98" s="7"/>
      <c r="AU98" s="7"/>
      <c r="AV98" s="7"/>
      <c r="AW98" s="7"/>
      <c r="AX98" s="7"/>
      <c r="AY98" s="7"/>
      <c r="AZ98" s="7"/>
      <c r="BA98" s="7"/>
    </row>
    <row r="99" spans="8:53" x14ac:dyDescent="0.2">
      <c r="O99" s="11"/>
      <c r="P99" s="11"/>
      <c r="Q99" s="11"/>
      <c r="R99" s="11"/>
      <c r="S99" s="11" t="s">
        <v>4</v>
      </c>
      <c r="T99" s="11"/>
      <c r="U99" s="7"/>
      <c r="V99" s="7" t="s">
        <v>20</v>
      </c>
      <c r="W99" s="11"/>
      <c r="X99" s="11"/>
      <c r="Y99" s="11"/>
      <c r="Z99" s="11"/>
      <c r="AA99" s="11"/>
      <c r="AG99" s="16"/>
      <c r="AH99" s="11"/>
      <c r="AI99" s="11"/>
      <c r="AJ99" s="7"/>
      <c r="AK99" s="11"/>
      <c r="AL99" s="16" t="s">
        <v>5</v>
      </c>
      <c r="AM99" s="11"/>
      <c r="AN99" s="11"/>
      <c r="AO99" s="11"/>
      <c r="AP99" s="7"/>
      <c r="AQ99" s="7"/>
      <c r="AS99" s="11" t="s">
        <v>6</v>
      </c>
      <c r="AT99" s="7"/>
      <c r="AU99" s="7"/>
      <c r="AV99" s="7"/>
      <c r="AW99" s="7"/>
      <c r="AX99" s="7"/>
      <c r="AY99" s="7"/>
      <c r="AZ99" s="7"/>
      <c r="BA99" s="7"/>
    </row>
    <row r="100" spans="8:53" x14ac:dyDescent="0.2">
      <c r="O100" s="12">
        <v>0</v>
      </c>
      <c r="P100" s="12">
        <v>1</v>
      </c>
      <c r="Q100" s="12">
        <v>0</v>
      </c>
      <c r="R100" s="12">
        <v>0</v>
      </c>
      <c r="S100" s="12">
        <v>1</v>
      </c>
      <c r="T100" s="11" t="s">
        <v>3</v>
      </c>
      <c r="U100" s="7"/>
      <c r="V100" s="13" cm="1">
        <f t="array" ref="V100:AA103">MMULT(O100:S103,V$5:AA$9)</f>
        <v>1</v>
      </c>
      <c r="W100" s="13">
        <v>0</v>
      </c>
      <c r="X100" s="13">
        <v>0</v>
      </c>
      <c r="Y100" s="13">
        <v>0</v>
      </c>
      <c r="Z100" s="13">
        <v>0</v>
      </c>
      <c r="AA100" s="13">
        <v>-1</v>
      </c>
      <c r="AE100" t="s">
        <v>21</v>
      </c>
      <c r="AG100" s="7" t="s">
        <v>20</v>
      </c>
      <c r="AH100" s="11"/>
      <c r="AI100" s="11"/>
      <c r="AJ100" s="7"/>
      <c r="AK100" s="11"/>
      <c r="AL100" s="11" t="s">
        <v>1</v>
      </c>
      <c r="AM100" s="11" t="s">
        <v>1</v>
      </c>
      <c r="AN100" s="11" t="s">
        <v>1</v>
      </c>
      <c r="AO100" s="11" t="s">
        <v>1</v>
      </c>
      <c r="AP100" s="11" t="s">
        <v>1</v>
      </c>
      <c r="AQ100" s="11" t="s">
        <v>1</v>
      </c>
      <c r="AS100" s="11"/>
      <c r="AT100" s="11">
        <v>1</v>
      </c>
      <c r="AU100" s="11">
        <v>2</v>
      </c>
      <c r="AV100" s="11">
        <v>3</v>
      </c>
      <c r="AW100" s="11">
        <v>4</v>
      </c>
      <c r="AX100" s="11">
        <v>5</v>
      </c>
      <c r="AY100" s="11">
        <v>6</v>
      </c>
      <c r="AZ100" s="7"/>
      <c r="BA100" s="7"/>
    </row>
    <row r="101" spans="8:53" x14ac:dyDescent="0.2">
      <c r="H101" s="7"/>
      <c r="I101" s="7"/>
      <c r="O101" s="12">
        <v>0</v>
      </c>
      <c r="P101" s="12">
        <v>0</v>
      </c>
      <c r="Q101" s="12">
        <v>1</v>
      </c>
      <c r="R101" s="12">
        <v>0</v>
      </c>
      <c r="S101" s="12">
        <v>1</v>
      </c>
      <c r="T101" s="11" t="s">
        <v>3</v>
      </c>
      <c r="U101" s="7"/>
      <c r="V101" s="14">
        <v>2</v>
      </c>
      <c r="W101" s="14">
        <v>0</v>
      </c>
      <c r="X101" s="14">
        <v>2</v>
      </c>
      <c r="Y101" s="14">
        <v>0</v>
      </c>
      <c r="Z101" s="14">
        <v>0</v>
      </c>
      <c r="AA101" s="14">
        <v>0</v>
      </c>
      <c r="AD101" s="11">
        <v>1</v>
      </c>
      <c r="AE101" s="17" cm="1">
        <f t="array" ref="AE101:AF106">TRANSPOSE(V31:AA32)</f>
        <v>-4.6079725484795553E-2</v>
      </c>
      <c r="AF101" s="18">
        <v>-3.6052568090080968</v>
      </c>
      <c r="AG101" s="17" cm="1">
        <f t="array" ref="AG101:AJ106">TRANSPOSE(_xlfn.ANCHORARRAY(V100))</f>
        <v>1</v>
      </c>
      <c r="AH101" s="18">
        <v>2</v>
      </c>
      <c r="AI101" s="18">
        <v>2</v>
      </c>
      <c r="AJ101" s="19">
        <v>3</v>
      </c>
      <c r="AK101" s="11" t="s">
        <v>3</v>
      </c>
      <c r="AL101" s="20" cm="1">
        <f t="array" ref="AL101:AQ106">MMULT(AE101:AJ106,AL93:AQ98)</f>
        <v>35</v>
      </c>
      <c r="AM101" s="21">
        <v>0</v>
      </c>
      <c r="AN101" s="21">
        <v>33.779244024614883</v>
      </c>
      <c r="AO101" s="21">
        <v>8.3330648347903011</v>
      </c>
      <c r="AP101" s="21">
        <v>-3.1559431051757807</v>
      </c>
      <c r="AQ101" s="22">
        <v>-1.4242089046972184</v>
      </c>
      <c r="AS101" s="11">
        <v>1</v>
      </c>
      <c r="AT101" s="20" cm="1">
        <f t="array" ref="AT101:AT106">SOFTMAX(AL101:AL106)</f>
        <v>0.99999999863454958</v>
      </c>
      <c r="AU101" s="20" cm="1">
        <f t="array" ref="AU101:AU106">SOFTMAX(AM101:AM106)</f>
        <v>0.16666666666666666</v>
      </c>
      <c r="AV101" s="20" cm="1">
        <f t="array" ref="AV101:AV106">SOFTMAX(AN101:AN106)</f>
        <v>0.32722653372577748</v>
      </c>
      <c r="AW101" s="20" cm="1">
        <f t="array" ref="AW101:AW106">SOFTMAX(AO101:AO106)</f>
        <v>0.96400697902094645</v>
      </c>
      <c r="AX101" s="20" cm="1">
        <f t="array" ref="AX101:AX106">SOFTMAX(AP101:AP106)</f>
        <v>2.5285634489773641E-3</v>
      </c>
      <c r="AY101" s="20" cm="1">
        <f t="array" ref="AY101:AY106">SOFTMAX(AQ101:AQ106)</f>
        <v>5.3979340478535328E-3</v>
      </c>
      <c r="AZ101" s="7"/>
      <c r="BA101" s="7"/>
    </row>
    <row r="102" spans="8:53" x14ac:dyDescent="0.2">
      <c r="H102" s="7"/>
      <c r="I102" s="7"/>
      <c r="N102" s="7"/>
      <c r="O102" s="12">
        <v>0</v>
      </c>
      <c r="P102" s="12">
        <v>0</v>
      </c>
      <c r="Q102" s="12">
        <v>1</v>
      </c>
      <c r="R102" s="12">
        <v>1</v>
      </c>
      <c r="S102" s="12">
        <v>0</v>
      </c>
      <c r="T102" s="11" t="s">
        <v>3</v>
      </c>
      <c r="U102" s="7"/>
      <c r="V102" s="14">
        <v>2</v>
      </c>
      <c r="W102" s="14">
        <v>0</v>
      </c>
      <c r="X102" s="14">
        <v>2</v>
      </c>
      <c r="Y102" s="14">
        <v>0</v>
      </c>
      <c r="Z102" s="14">
        <v>-1</v>
      </c>
      <c r="AA102" s="14">
        <v>0</v>
      </c>
      <c r="AD102" s="11">
        <v>2</v>
      </c>
      <c r="AE102" s="17">
        <v>0</v>
      </c>
      <c r="AF102" s="18">
        <v>0</v>
      </c>
      <c r="AG102" s="17">
        <v>0</v>
      </c>
      <c r="AH102" s="18">
        <v>0</v>
      </c>
      <c r="AI102" s="18">
        <v>0</v>
      </c>
      <c r="AJ102" s="19">
        <v>0</v>
      </c>
      <c r="AK102" s="11" t="s">
        <v>3</v>
      </c>
      <c r="AL102" s="23">
        <v>0</v>
      </c>
      <c r="AM102" s="14">
        <v>0</v>
      </c>
      <c r="AN102" s="14">
        <v>0</v>
      </c>
      <c r="AO102" s="14">
        <v>0</v>
      </c>
      <c r="AP102" s="14">
        <v>0</v>
      </c>
      <c r="AQ102" s="24">
        <v>0</v>
      </c>
      <c r="AS102" s="11">
        <v>2</v>
      </c>
      <c r="AT102" s="23">
        <v>6.305116751537665E-16</v>
      </c>
      <c r="AU102" s="14">
        <v>0.16666666666666666</v>
      </c>
      <c r="AV102" s="14">
        <v>6.9937359143517436E-16</v>
      </c>
      <c r="AW102" s="14">
        <v>2.3178007707108471E-4</v>
      </c>
      <c r="AX102" s="14">
        <v>5.9358447225897233E-2</v>
      </c>
      <c r="AY102" s="24">
        <v>2.2426094218419491E-2</v>
      </c>
      <c r="AZ102" s="7"/>
      <c r="BA102" s="7"/>
    </row>
    <row r="103" spans="8:53" x14ac:dyDescent="0.2">
      <c r="H103" s="7"/>
      <c r="I103" s="7"/>
      <c r="N103" s="7"/>
      <c r="O103" s="12">
        <v>1</v>
      </c>
      <c r="P103" s="12">
        <v>0</v>
      </c>
      <c r="Q103" s="12">
        <v>1</v>
      </c>
      <c r="R103" s="12">
        <v>0</v>
      </c>
      <c r="S103" s="12">
        <v>1</v>
      </c>
      <c r="T103" s="11" t="s">
        <v>3</v>
      </c>
      <c r="V103" s="15">
        <v>3</v>
      </c>
      <c r="W103" s="15">
        <v>0</v>
      </c>
      <c r="X103" s="15">
        <v>3</v>
      </c>
      <c r="Y103" s="15">
        <v>1</v>
      </c>
      <c r="Z103" s="15">
        <v>0</v>
      </c>
      <c r="AA103" s="15">
        <v>0</v>
      </c>
      <c r="AD103" s="11">
        <v>3</v>
      </c>
      <c r="AE103" s="17">
        <v>3.2725977720537536</v>
      </c>
      <c r="AF103" s="18">
        <v>-1.5133088985229715</v>
      </c>
      <c r="AG103" s="17">
        <v>0</v>
      </c>
      <c r="AH103" s="18">
        <v>2</v>
      </c>
      <c r="AI103" s="18">
        <v>2</v>
      </c>
      <c r="AJ103" s="19">
        <v>3</v>
      </c>
      <c r="AK103" s="11" t="s">
        <v>3</v>
      </c>
      <c r="AL103" s="23">
        <v>14.587188604801231</v>
      </c>
      <c r="AM103" s="14">
        <v>0</v>
      </c>
      <c r="AN103" s="14">
        <v>34.5</v>
      </c>
      <c r="AO103" s="14">
        <v>-4.2528266825833754</v>
      </c>
      <c r="AP103" s="14">
        <v>-7.2541777178021274</v>
      </c>
      <c r="AQ103" s="24">
        <v>-8.5305927439310736</v>
      </c>
      <c r="AS103" s="11">
        <v>3</v>
      </c>
      <c r="AT103" s="23">
        <v>1.3640448503680539E-9</v>
      </c>
      <c r="AU103" s="14">
        <v>0.16666666666666666</v>
      </c>
      <c r="AV103" s="14">
        <v>0.67277346627420898</v>
      </c>
      <c r="AW103" s="14">
        <v>3.2968329510167405E-6</v>
      </c>
      <c r="AX103" s="14">
        <v>4.1979105277668025E-5</v>
      </c>
      <c r="AY103" s="24">
        <v>4.4255197818391876E-6</v>
      </c>
      <c r="AZ103" s="7"/>
      <c r="BA103" s="7"/>
    </row>
    <row r="104" spans="8:53" x14ac:dyDescent="0.2">
      <c r="H104" s="7"/>
      <c r="I104" s="7"/>
      <c r="N104" s="7"/>
      <c r="O104" s="11"/>
      <c r="P104" s="11"/>
      <c r="Q104" s="11"/>
      <c r="R104" s="11"/>
      <c r="S104" s="16" t="s">
        <v>7</v>
      </c>
      <c r="T104" s="11"/>
      <c r="U104" s="7"/>
      <c r="V104" s="11" t="s">
        <v>37</v>
      </c>
      <c r="W104" s="11"/>
      <c r="X104" s="11"/>
      <c r="Y104" s="11"/>
      <c r="Z104" s="11"/>
      <c r="AA104" s="11"/>
      <c r="AD104" s="11">
        <v>4</v>
      </c>
      <c r="AE104" s="17">
        <v>-0.74511316047934883</v>
      </c>
      <c r="AF104" s="18">
        <v>-0.66693806165226188</v>
      </c>
      <c r="AG104" s="17">
        <v>0</v>
      </c>
      <c r="AH104" s="18">
        <v>0</v>
      </c>
      <c r="AI104" s="18">
        <v>0</v>
      </c>
      <c r="AJ104" s="19">
        <v>1</v>
      </c>
      <c r="AK104" s="11" t="s">
        <v>3</v>
      </c>
      <c r="AL104" s="23">
        <v>7.557163920014645</v>
      </c>
      <c r="AM104" s="14">
        <v>0</v>
      </c>
      <c r="AN104" s="14">
        <v>2.8713974244580052</v>
      </c>
      <c r="AO104" s="14">
        <v>4</v>
      </c>
      <c r="AP104" s="14">
        <v>0.96355687542759616</v>
      </c>
      <c r="AQ104" s="24">
        <v>1.6218494705485595</v>
      </c>
      <c r="AS104" s="11">
        <v>4</v>
      </c>
      <c r="AT104" s="23">
        <v>1.2070568419404573E-12</v>
      </c>
      <c r="AU104" s="14">
        <v>0.16666666666666666</v>
      </c>
      <c r="AV104" s="14">
        <v>1.2352113851674307E-14</v>
      </c>
      <c r="AW104" s="14">
        <v>1.2654763422620818E-2</v>
      </c>
      <c r="AX104" s="14">
        <v>0.15557863814772177</v>
      </c>
      <c r="AY104" s="24">
        <v>0.11353085746182651</v>
      </c>
      <c r="AZ104" s="7"/>
      <c r="BA104" s="7"/>
    </row>
    <row r="105" spans="8:53" x14ac:dyDescent="0.2">
      <c r="H105" s="7"/>
      <c r="I105" s="7"/>
      <c r="N105" s="7"/>
      <c r="O105" s="12">
        <v>1</v>
      </c>
      <c r="P105" s="12">
        <v>1</v>
      </c>
      <c r="Q105" s="12">
        <v>0</v>
      </c>
      <c r="R105" s="12">
        <v>-1</v>
      </c>
      <c r="S105" s="12">
        <v>0</v>
      </c>
      <c r="T105" s="11" t="s">
        <v>3</v>
      </c>
      <c r="U105" s="7"/>
      <c r="V105" s="13" cm="1">
        <f t="array" ref="V105:AA108">MMULT(O105:S108,V$5:AA$9)</f>
        <v>0</v>
      </c>
      <c r="W105" s="13">
        <v>0</v>
      </c>
      <c r="X105" s="13">
        <v>-1</v>
      </c>
      <c r="Y105" s="13">
        <v>1</v>
      </c>
      <c r="Z105" s="13">
        <v>1</v>
      </c>
      <c r="AA105" s="13">
        <v>-1</v>
      </c>
      <c r="AD105" s="11">
        <v>5</v>
      </c>
      <c r="AE105" s="17">
        <v>-1.2273408821960421</v>
      </c>
      <c r="AF105" s="18">
        <v>-0.70259117478818456</v>
      </c>
      <c r="AG105" s="17">
        <v>0</v>
      </c>
      <c r="AH105" s="18">
        <v>0</v>
      </c>
      <c r="AI105" s="18">
        <v>-1</v>
      </c>
      <c r="AJ105" s="19">
        <v>0</v>
      </c>
      <c r="AK105" s="11" t="s">
        <v>3</v>
      </c>
      <c r="AL105" s="23">
        <v>5.747555715349705</v>
      </c>
      <c r="AM105" s="14">
        <v>0</v>
      </c>
      <c r="AN105" s="14">
        <v>-1.0895532714939185</v>
      </c>
      <c r="AO105" s="14">
        <v>4.5918535471780917</v>
      </c>
      <c r="AP105" s="14">
        <v>2.5</v>
      </c>
      <c r="AQ105" s="24">
        <v>3.6186600708381036</v>
      </c>
      <c r="AS105" s="11">
        <v>5</v>
      </c>
      <c r="AT105" s="23">
        <v>1.976172558930519E-13</v>
      </c>
      <c r="AU105" s="14">
        <v>0.16666666666666666</v>
      </c>
      <c r="AV105" s="14">
        <v>2.352460043293964E-16</v>
      </c>
      <c r="AW105" s="14">
        <v>2.2871400569339534E-2</v>
      </c>
      <c r="AX105" s="14">
        <v>0.72313392484622885</v>
      </c>
      <c r="AY105" s="24">
        <v>0.83621459453369917</v>
      </c>
      <c r="AZ105" s="7"/>
      <c r="BA105" s="7"/>
    </row>
    <row r="106" spans="8:53" x14ac:dyDescent="0.2">
      <c r="H106" s="7"/>
      <c r="I106" s="7"/>
      <c r="K106" s="7"/>
      <c r="O106" s="12">
        <v>0</v>
      </c>
      <c r="P106" s="12">
        <v>0</v>
      </c>
      <c r="Q106" s="12">
        <v>1</v>
      </c>
      <c r="R106" s="12">
        <v>1</v>
      </c>
      <c r="S106" s="12">
        <v>0</v>
      </c>
      <c r="T106" s="11" t="s">
        <v>3</v>
      </c>
      <c r="U106" s="7"/>
      <c r="V106" s="14">
        <v>2</v>
      </c>
      <c r="W106" s="14">
        <v>0</v>
      </c>
      <c r="X106" s="14">
        <v>2</v>
      </c>
      <c r="Y106" s="14">
        <v>0</v>
      </c>
      <c r="Z106" s="14">
        <v>-1</v>
      </c>
      <c r="AA106" s="14">
        <v>0</v>
      </c>
      <c r="AD106" s="11">
        <v>6</v>
      </c>
      <c r="AE106" s="17">
        <v>0</v>
      </c>
      <c r="AF106" s="18">
        <v>0</v>
      </c>
      <c r="AG106" s="17">
        <v>-1</v>
      </c>
      <c r="AH106" s="18">
        <v>0</v>
      </c>
      <c r="AI106" s="18">
        <v>0</v>
      </c>
      <c r="AJ106" s="19">
        <v>0</v>
      </c>
      <c r="AK106" s="11" t="s">
        <v>3</v>
      </c>
      <c r="AL106" s="25">
        <v>-1</v>
      </c>
      <c r="AM106" s="26">
        <v>0</v>
      </c>
      <c r="AN106" s="26">
        <v>-1</v>
      </c>
      <c r="AO106" s="26">
        <v>0</v>
      </c>
      <c r="AP106" s="26">
        <v>0</v>
      </c>
      <c r="AQ106" s="27">
        <v>0</v>
      </c>
      <c r="AS106" s="11">
        <v>6</v>
      </c>
      <c r="AT106" s="25">
        <v>2.3195228270763759E-16</v>
      </c>
      <c r="AU106" s="26">
        <v>0.16666666666666666</v>
      </c>
      <c r="AV106" s="26">
        <v>2.5728516598723656E-16</v>
      </c>
      <c r="AW106" s="26">
        <v>2.3178007707108471E-4</v>
      </c>
      <c r="AX106" s="26">
        <v>5.9358447225897233E-2</v>
      </c>
      <c r="AY106" s="27">
        <v>2.2426094218419491E-2</v>
      </c>
      <c r="AZ106" s="7"/>
      <c r="BA106" s="7"/>
    </row>
    <row r="107" spans="8:53" x14ac:dyDescent="0.2">
      <c r="O107" s="12">
        <v>1</v>
      </c>
      <c r="P107" s="12">
        <v>0</v>
      </c>
      <c r="Q107" s="12">
        <v>0</v>
      </c>
      <c r="R107" s="12">
        <v>1</v>
      </c>
      <c r="S107" s="12">
        <v>1</v>
      </c>
      <c r="T107" s="11" t="s">
        <v>3</v>
      </c>
      <c r="U107" s="7"/>
      <c r="V107" s="14">
        <v>3</v>
      </c>
      <c r="W107" s="14">
        <v>0</v>
      </c>
      <c r="X107" s="14">
        <v>3</v>
      </c>
      <c r="Y107" s="14">
        <v>1</v>
      </c>
      <c r="Z107" s="14">
        <v>-1</v>
      </c>
      <c r="AA107" s="14">
        <v>0</v>
      </c>
      <c r="AZ107" s="7"/>
      <c r="BA107" s="7"/>
    </row>
    <row r="108" spans="8:53" x14ac:dyDescent="0.2">
      <c r="O108" s="12">
        <v>1</v>
      </c>
      <c r="P108" s="12">
        <v>-1</v>
      </c>
      <c r="Q108" s="12">
        <v>1</v>
      </c>
      <c r="R108" s="12">
        <v>0</v>
      </c>
      <c r="S108" s="12">
        <v>0</v>
      </c>
      <c r="T108" s="11" t="s">
        <v>3</v>
      </c>
      <c r="U108" s="7"/>
      <c r="V108" s="15">
        <v>2</v>
      </c>
      <c r="W108" s="15">
        <v>0</v>
      </c>
      <c r="X108" s="15">
        <v>3</v>
      </c>
      <c r="Y108" s="15">
        <v>1</v>
      </c>
      <c r="Z108" s="15">
        <v>0</v>
      </c>
      <c r="AA108" s="15">
        <v>1</v>
      </c>
      <c r="AL108" s="11" t="s">
        <v>37</v>
      </c>
      <c r="AM108" s="11"/>
      <c r="AN108" s="11"/>
      <c r="AO108" s="7"/>
      <c r="AP108" s="11"/>
      <c r="AQ108" s="11"/>
      <c r="AS108" s="11" t="s">
        <v>8</v>
      </c>
      <c r="AT108" s="11" t="s">
        <v>1</v>
      </c>
      <c r="AU108" s="11" t="s">
        <v>1</v>
      </c>
      <c r="AV108" s="11" t="s">
        <v>1</v>
      </c>
      <c r="AW108" s="11" t="s">
        <v>1</v>
      </c>
      <c r="AX108" s="11" t="s">
        <v>1</v>
      </c>
      <c r="AY108" s="11" t="s">
        <v>1</v>
      </c>
      <c r="AZ108" s="7"/>
      <c r="BA108" s="7"/>
    </row>
    <row r="109" spans="8:53" x14ac:dyDescent="0.2">
      <c r="R109" s="7"/>
      <c r="S109" s="7"/>
      <c r="T109" s="7"/>
      <c r="U109" s="7"/>
      <c r="AG109" s="11"/>
      <c r="AH109" s="11"/>
      <c r="AI109" s="11"/>
      <c r="AJ109" s="11"/>
      <c r="AK109" s="11"/>
      <c r="AL109" s="13" cm="1">
        <f t="array" ref="AL109:AQ112">_xlfn.ANCHORARRAY(V105)</f>
        <v>0</v>
      </c>
      <c r="AM109" s="13">
        <v>0</v>
      </c>
      <c r="AN109" s="13">
        <v>-1</v>
      </c>
      <c r="AO109" s="13">
        <v>1</v>
      </c>
      <c r="AP109" s="13">
        <v>1</v>
      </c>
      <c r="AQ109" s="13">
        <v>-1</v>
      </c>
      <c r="AS109" s="11" t="s">
        <v>3</v>
      </c>
      <c r="AT109" s="28" cm="1">
        <f t="array" ref="AT109:AY112">MMULT(_xlfn.ANCHORARRAY(AL109),AT101:AY106)</f>
        <v>-1.3626404082225031E-9</v>
      </c>
      <c r="AU109" s="28">
        <v>0</v>
      </c>
      <c r="AV109" s="28">
        <v>-0.67277346627419665</v>
      </c>
      <c r="AW109" s="28">
        <v>3.5291087081938247E-2</v>
      </c>
      <c r="AX109" s="28">
        <v>0.81931213666277569</v>
      </c>
      <c r="AY109" s="28">
        <v>0.92731493225732442</v>
      </c>
      <c r="AZ109" s="7"/>
      <c r="BA109" s="7"/>
    </row>
    <row r="110" spans="8:53" x14ac:dyDescent="0.2">
      <c r="H110" s="7"/>
      <c r="I110" s="7"/>
      <c r="R110" s="7"/>
      <c r="AG110" s="11"/>
      <c r="AH110" s="11"/>
      <c r="AI110" s="11"/>
      <c r="AJ110" s="7"/>
      <c r="AK110" s="7"/>
      <c r="AL110" s="14">
        <v>2</v>
      </c>
      <c r="AM110" s="14">
        <v>0</v>
      </c>
      <c r="AN110" s="14">
        <v>2</v>
      </c>
      <c r="AO110" s="14">
        <v>0</v>
      </c>
      <c r="AP110" s="14">
        <v>-1</v>
      </c>
      <c r="AQ110" s="14">
        <v>0</v>
      </c>
      <c r="AS110" s="11" t="s">
        <v>3</v>
      </c>
      <c r="AT110" s="29">
        <v>1.9999999999969913</v>
      </c>
      <c r="AU110" s="29">
        <v>0.5</v>
      </c>
      <c r="AV110" s="29">
        <v>1.9999999999999727</v>
      </c>
      <c r="AW110" s="29">
        <v>1.9051491511384553</v>
      </c>
      <c r="AX110" s="29">
        <v>-0.71799283973771877</v>
      </c>
      <c r="AY110" s="29">
        <v>-0.82540987539842847</v>
      </c>
      <c r="AZ110" s="7"/>
      <c r="BA110" s="7"/>
    </row>
    <row r="111" spans="8:53" x14ac:dyDescent="0.2">
      <c r="H111" s="7"/>
      <c r="I111" s="7"/>
      <c r="R111" s="7"/>
      <c r="AG111" s="11"/>
      <c r="AH111" s="7"/>
      <c r="AI111" s="7"/>
      <c r="AJ111" s="7"/>
      <c r="AK111" s="7"/>
      <c r="AL111" s="14">
        <v>3</v>
      </c>
      <c r="AM111" s="14">
        <v>0</v>
      </c>
      <c r="AN111" s="14">
        <v>3</v>
      </c>
      <c r="AO111" s="14">
        <v>1</v>
      </c>
      <c r="AP111" s="14">
        <v>-1</v>
      </c>
      <c r="AQ111" s="14">
        <v>0</v>
      </c>
      <c r="AS111" s="11" t="s">
        <v>3</v>
      </c>
      <c r="AT111" s="29">
        <v>2.9999999999967928</v>
      </c>
      <c r="AU111" s="29">
        <v>1</v>
      </c>
      <c r="AV111" s="29">
        <v>2.9999999999999716</v>
      </c>
      <c r="AW111" s="29">
        <v>2.8818141904149739</v>
      </c>
      <c r="AX111" s="29">
        <v>-0.55984365903574196</v>
      </c>
      <c r="AY111" s="29">
        <v>-0.70647665836896656</v>
      </c>
      <c r="AZ111" s="7"/>
      <c r="BA111" s="7"/>
    </row>
    <row r="112" spans="8:53" x14ac:dyDescent="0.2">
      <c r="H112" s="7"/>
      <c r="I112" s="7"/>
      <c r="K112" s="7"/>
      <c r="R112" s="7"/>
      <c r="S112" s="7"/>
      <c r="T112" s="7"/>
      <c r="U112" s="7"/>
      <c r="AG112" s="11"/>
      <c r="AH112" s="7"/>
      <c r="AI112" s="7"/>
      <c r="AJ112" s="7"/>
      <c r="AK112" s="7"/>
      <c r="AL112" s="15">
        <v>2</v>
      </c>
      <c r="AM112" s="15">
        <v>0</v>
      </c>
      <c r="AN112" s="15">
        <v>3</v>
      </c>
      <c r="AO112" s="15">
        <v>1</v>
      </c>
      <c r="AP112" s="15">
        <v>0</v>
      </c>
      <c r="AQ112" s="15">
        <v>1</v>
      </c>
      <c r="AR112" s="7"/>
      <c r="AS112" s="11" t="s">
        <v>3</v>
      </c>
      <c r="AT112" s="30">
        <v>2.0000000013624413</v>
      </c>
      <c r="AU112" s="30">
        <v>1.1666666666666665</v>
      </c>
      <c r="AV112" s="30">
        <v>2.6727734662741951</v>
      </c>
      <c r="AW112" s="30">
        <v>1.9409103920404378</v>
      </c>
      <c r="AX112" s="30">
        <v>0.22012014958740672</v>
      </c>
      <c r="AY112" s="30">
        <v>0.14676609633529858</v>
      </c>
      <c r="AZ112" s="7"/>
      <c r="BA112" s="7"/>
    </row>
    <row r="113" spans="8:50" x14ac:dyDescent="0.2">
      <c r="H113" s="7"/>
      <c r="I113" s="7"/>
      <c r="K113" s="7"/>
      <c r="R113" s="7"/>
      <c r="S113" s="7"/>
      <c r="T113" s="7"/>
      <c r="U113" s="7"/>
    </row>
    <row r="114" spans="8:50" x14ac:dyDescent="0.2">
      <c r="H114" s="7"/>
      <c r="I114" s="7"/>
      <c r="K114" s="7"/>
      <c r="R114" s="7"/>
      <c r="S114" s="7"/>
      <c r="T114" s="7"/>
      <c r="U114" s="7"/>
      <c r="AD114" s="11"/>
      <c r="AE114" s="7"/>
      <c r="AF114" s="7"/>
      <c r="AG114" s="7"/>
      <c r="AH114" s="7"/>
      <c r="AI114" s="11"/>
      <c r="AJ114" s="11"/>
      <c r="AK114" s="11"/>
      <c r="AL114" s="11"/>
      <c r="AM114" s="11"/>
      <c r="AN114" s="11"/>
    </row>
    <row r="115" spans="8:50" x14ac:dyDescent="0.2"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</row>
    <row r="116" spans="8:50" x14ac:dyDescent="0.2">
      <c r="T116" s="7" t="s">
        <v>9</v>
      </c>
      <c r="U116" s="7"/>
      <c r="V116" s="11" t="s">
        <v>8</v>
      </c>
      <c r="W116" s="7"/>
      <c r="X116" s="7"/>
      <c r="Y116" s="7"/>
      <c r="Z116" s="7"/>
      <c r="AA116" s="7"/>
    </row>
    <row r="117" spans="8:50" x14ac:dyDescent="0.2">
      <c r="T117" s="7">
        <v>1</v>
      </c>
      <c r="U117" s="7"/>
      <c r="V117" s="28" cm="1">
        <f t="array" ref="V117:AA120">_xlfn.ANCHORARRAY(AT61)</f>
        <v>1.0002153918270169</v>
      </c>
      <c r="W117" s="28">
        <v>0.83333333333333326</v>
      </c>
      <c r="X117" s="28">
        <v>1.0000001383871342</v>
      </c>
      <c r="Y117" s="28">
        <v>1.9592208324729814</v>
      </c>
      <c r="Z117" s="28">
        <v>0.66238412688929837</v>
      </c>
      <c r="AA117" s="28">
        <v>1.1357480338290897</v>
      </c>
    </row>
    <row r="118" spans="8:50" x14ac:dyDescent="0.2">
      <c r="T118" s="7"/>
      <c r="U118" s="7"/>
      <c r="V118" s="29">
        <v>1.9997841329641968</v>
      </c>
      <c r="W118" s="29">
        <v>0.83333333333333326</v>
      </c>
      <c r="X118" s="29">
        <v>1.999999861599761</v>
      </c>
      <c r="Y118" s="29">
        <v>0.97726065509873927</v>
      </c>
      <c r="Z118" s="29">
        <v>0.42976252713119778</v>
      </c>
      <c r="AA118" s="29">
        <v>0.38220400631732709</v>
      </c>
    </row>
    <row r="119" spans="8:50" x14ac:dyDescent="0.2">
      <c r="T119" s="7"/>
      <c r="U119" s="7"/>
      <c r="V119" s="29">
        <v>-0.99956874113717997</v>
      </c>
      <c r="W119" s="29">
        <v>0</v>
      </c>
      <c r="X119" s="29">
        <v>-0.99999972321262665</v>
      </c>
      <c r="Y119" s="29">
        <v>0.98196017737424202</v>
      </c>
      <c r="Z119" s="29">
        <v>0.23262159975810059</v>
      </c>
      <c r="AA119" s="29">
        <v>0.75354402751176264</v>
      </c>
    </row>
    <row r="120" spans="8:50" x14ac:dyDescent="0.2">
      <c r="T120" s="7"/>
      <c r="U120" s="7"/>
      <c r="V120" s="30">
        <v>-0.99956874113717997</v>
      </c>
      <c r="W120" s="30">
        <v>0</v>
      </c>
      <c r="X120" s="30">
        <v>-0.99999972321262665</v>
      </c>
      <c r="Y120" s="30">
        <v>0.98196017737424202</v>
      </c>
      <c r="Z120" s="30">
        <v>0.23262159975810059</v>
      </c>
      <c r="AA120" s="30">
        <v>0.75354402751176264</v>
      </c>
    </row>
    <row r="121" spans="8:50" x14ac:dyDescent="0.2">
      <c r="K121" s="7"/>
      <c r="L121" s="7"/>
      <c r="M121" s="7"/>
      <c r="N121" s="7"/>
      <c r="O121" s="7"/>
      <c r="P121" s="7"/>
      <c r="Q121" s="7"/>
      <c r="R121" s="7"/>
      <c r="S121" s="7"/>
      <c r="T121" s="7">
        <v>2</v>
      </c>
      <c r="U121" s="7"/>
      <c r="V121" s="28" cm="1">
        <f t="array" ref="V121:AA124">_xlfn.ANCHORARRAY(AT85)</f>
        <v>2.8388272362727226E-7</v>
      </c>
      <c r="W121" s="28">
        <v>0.33333333333333331</v>
      </c>
      <c r="X121" s="28">
        <v>1.3272571969384645E-10</v>
      </c>
      <c r="Y121" s="28">
        <v>0.95349327179171628</v>
      </c>
      <c r="Z121" s="28">
        <v>0.61939804667659382</v>
      </c>
      <c r="AA121" s="28">
        <v>0.91805778922393255</v>
      </c>
    </row>
    <row r="122" spans="8:50" x14ac:dyDescent="0.2"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29">
        <v>0.99999971157257894</v>
      </c>
      <c r="W122" s="29">
        <v>0</v>
      </c>
      <c r="X122" s="29">
        <v>0.15177381483346963</v>
      </c>
      <c r="Y122" s="29">
        <v>2.2420948988900947E-2</v>
      </c>
      <c r="Z122" s="29">
        <v>0.11561639590171494</v>
      </c>
      <c r="AA122" s="29">
        <v>1.6877016542018751E-2</v>
      </c>
    </row>
    <row r="123" spans="8:50" x14ac:dyDescent="0.2"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29">
        <v>1.999999536157695</v>
      </c>
      <c r="W123" s="29">
        <v>0.33333333333333337</v>
      </c>
      <c r="X123" s="29">
        <v>1.1517738147815597</v>
      </c>
      <c r="Y123" s="29">
        <v>-0.57810690050022795</v>
      </c>
      <c r="Z123" s="29">
        <v>0.15954292080449053</v>
      </c>
      <c r="AA123" s="29">
        <v>-0.64310834226588731</v>
      </c>
    </row>
    <row r="124" spans="8:50" x14ac:dyDescent="0.2"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30">
        <v>1.9999996315597981</v>
      </c>
      <c r="W124" s="30">
        <v>1.1666666666666665</v>
      </c>
      <c r="X124" s="30">
        <v>2.8482261847780133</v>
      </c>
      <c r="Y124" s="30">
        <v>0.23018579087592267</v>
      </c>
      <c r="Z124" s="30">
        <v>0.73152026196654851</v>
      </c>
      <c r="AA124" s="30">
        <v>0.20862541752455513</v>
      </c>
    </row>
    <row r="125" spans="8:50" x14ac:dyDescent="0.2">
      <c r="J125" s="7"/>
      <c r="K125" s="7"/>
      <c r="L125" s="7"/>
      <c r="M125" s="7"/>
      <c r="N125" s="7"/>
      <c r="O125" s="7"/>
      <c r="P125" s="7"/>
      <c r="Q125" s="7"/>
      <c r="R125" s="7"/>
      <c r="S125" s="7"/>
      <c r="T125">
        <v>3</v>
      </c>
      <c r="V125" s="28" cm="1">
        <f t="array" ref="V125:AA128">_xlfn.ANCHORARRAY(AT109)</f>
        <v>-1.3626404082225031E-9</v>
      </c>
      <c r="W125" s="28">
        <v>0</v>
      </c>
      <c r="X125" s="28">
        <v>-0.67277346627419665</v>
      </c>
      <c r="Y125" s="28">
        <v>3.5291087081938247E-2</v>
      </c>
      <c r="Z125" s="28">
        <v>0.81931213666277569</v>
      </c>
      <c r="AA125" s="28">
        <v>0.92731493225732442</v>
      </c>
    </row>
    <row r="126" spans="8:50" x14ac:dyDescent="0.2">
      <c r="J126" s="7"/>
      <c r="K126" s="7"/>
      <c r="L126" s="7"/>
      <c r="M126" s="7"/>
      <c r="N126" s="7"/>
      <c r="O126" s="7"/>
      <c r="P126" s="7"/>
      <c r="Q126" s="7"/>
      <c r="R126" s="7"/>
      <c r="S126" s="7"/>
      <c r="V126" s="29">
        <v>1.9999999999969913</v>
      </c>
      <c r="W126" s="29">
        <v>0.5</v>
      </c>
      <c r="X126" s="29">
        <v>1.9999999999999727</v>
      </c>
      <c r="Y126" s="29">
        <v>1.9051491511384553</v>
      </c>
      <c r="Z126" s="29">
        <v>-0.71799283973771877</v>
      </c>
      <c r="AA126" s="29">
        <v>-0.82540987539842847</v>
      </c>
    </row>
    <row r="127" spans="8:50" x14ac:dyDescent="0.2">
      <c r="J127" s="7"/>
      <c r="K127" s="7"/>
      <c r="L127" s="7"/>
      <c r="M127" s="7"/>
      <c r="N127" s="7"/>
      <c r="O127" s="7"/>
      <c r="P127" s="7"/>
      <c r="Q127" s="7"/>
      <c r="R127" s="7"/>
      <c r="S127" s="7"/>
      <c r="V127" s="29">
        <v>2.9999999999967928</v>
      </c>
      <c r="W127" s="29">
        <v>1</v>
      </c>
      <c r="X127" s="29">
        <v>2.9999999999999716</v>
      </c>
      <c r="Y127" s="29">
        <v>2.8818141904149739</v>
      </c>
      <c r="Z127" s="29">
        <v>-0.55984365903574196</v>
      </c>
      <c r="AA127" s="29">
        <v>-0.70647665836896656</v>
      </c>
    </row>
    <row r="128" spans="8:50" x14ac:dyDescent="0.2">
      <c r="J128" s="7"/>
      <c r="K128" s="7"/>
      <c r="L128" s="7"/>
      <c r="M128" s="7"/>
      <c r="N128" s="7"/>
      <c r="O128" s="7"/>
      <c r="P128" s="7"/>
      <c r="Q128" s="7"/>
      <c r="R128" s="7"/>
      <c r="S128" s="7"/>
      <c r="V128" s="30">
        <v>2.0000000013624413</v>
      </c>
      <c r="W128" s="30">
        <v>1.1666666666666665</v>
      </c>
      <c r="X128" s="30">
        <v>2.6727734662741951</v>
      </c>
      <c r="Y128" s="30">
        <v>1.9409103920404378</v>
      </c>
      <c r="Z128" s="30">
        <v>0.22012014958740672</v>
      </c>
      <c r="AA128" s="30">
        <v>0.14676609633529858</v>
      </c>
    </row>
    <row r="129" spans="6:35" x14ac:dyDescent="0.2">
      <c r="J129" s="7"/>
      <c r="K129" s="7"/>
      <c r="L129" s="7"/>
      <c r="M129" s="7"/>
      <c r="N129" s="7"/>
      <c r="O129" s="7"/>
      <c r="P129" s="7"/>
      <c r="Q129" s="7"/>
      <c r="R129" s="7"/>
      <c r="S129" s="7"/>
    </row>
    <row r="130" spans="6:35" x14ac:dyDescent="0.2">
      <c r="J130" s="7"/>
      <c r="K130" s="7"/>
      <c r="L130" s="7"/>
      <c r="M130" s="7"/>
      <c r="N130" s="7"/>
      <c r="O130" s="7"/>
      <c r="P130" s="7"/>
      <c r="Q130" s="7"/>
      <c r="R130" s="7"/>
      <c r="S130" s="7"/>
    </row>
    <row r="131" spans="6:35" x14ac:dyDescent="0.2">
      <c r="J131" s="7"/>
      <c r="L131" s="16"/>
      <c r="M131" s="7"/>
      <c r="N131" s="7"/>
      <c r="O131" s="7"/>
      <c r="P131" s="7"/>
      <c r="Q131" s="7" t="s">
        <v>10</v>
      </c>
      <c r="R131" s="7"/>
      <c r="S131" s="7"/>
      <c r="T131" s="7"/>
      <c r="U131" s="7"/>
      <c r="V131" s="11" t="s">
        <v>1</v>
      </c>
      <c r="W131" s="11" t="s">
        <v>1</v>
      </c>
      <c r="X131" s="11" t="s">
        <v>1</v>
      </c>
      <c r="Y131" s="11" t="s">
        <v>1</v>
      </c>
      <c r="Z131" s="11" t="s">
        <v>1</v>
      </c>
      <c r="AA131" s="11" t="s">
        <v>1</v>
      </c>
    </row>
    <row r="132" spans="6:35" x14ac:dyDescent="0.2">
      <c r="F132" s="12">
        <v>1</v>
      </c>
      <c r="G132" s="12">
        <v>1</v>
      </c>
      <c r="H132" s="12">
        <v>0</v>
      </c>
      <c r="I132" s="12">
        <v>-1</v>
      </c>
      <c r="J132" s="12">
        <v>0</v>
      </c>
      <c r="K132" s="12">
        <v>1</v>
      </c>
      <c r="L132" s="12">
        <v>0</v>
      </c>
      <c r="M132" s="12">
        <v>1</v>
      </c>
      <c r="N132" s="12">
        <v>0</v>
      </c>
      <c r="O132" s="12">
        <v>1</v>
      </c>
      <c r="P132" s="12">
        <v>0</v>
      </c>
      <c r="Q132" s="12">
        <v>1</v>
      </c>
      <c r="R132" s="11" t="s">
        <v>3</v>
      </c>
      <c r="S132" s="7"/>
      <c r="T132" s="7" t="s">
        <v>11</v>
      </c>
      <c r="U132" s="7"/>
      <c r="V132" s="32" cm="1">
        <f t="array" ref="V132:AA136">MMULT(F132:Q136,V117:AA128)</f>
        <v>10.999567610420204</v>
      </c>
      <c r="W132" s="32">
        <v>4.5</v>
      </c>
      <c r="X132" s="32">
        <v>11.672773189085174</v>
      </c>
      <c r="Y132" s="32">
        <v>6.053187593241196</v>
      </c>
      <c r="Z132" s="32">
        <v>1.2087890219803468</v>
      </c>
      <c r="AA132" s="32">
        <v>0.31126666763809818</v>
      </c>
    </row>
    <row r="133" spans="6:35" x14ac:dyDescent="0.2">
      <c r="F133" s="12">
        <v>1</v>
      </c>
      <c r="G133" s="12">
        <v>0</v>
      </c>
      <c r="H133" s="12">
        <v>-1</v>
      </c>
      <c r="I133" s="12">
        <v>0</v>
      </c>
      <c r="J133" s="12">
        <v>1</v>
      </c>
      <c r="K133" s="12">
        <v>0</v>
      </c>
      <c r="L133" s="12">
        <v>1</v>
      </c>
      <c r="M133" s="12">
        <v>0</v>
      </c>
      <c r="N133" s="12">
        <v>1</v>
      </c>
      <c r="O133" s="12">
        <v>0</v>
      </c>
      <c r="P133" s="12">
        <v>2</v>
      </c>
      <c r="Q133" s="12">
        <v>0</v>
      </c>
      <c r="R133" s="11" t="s">
        <v>3</v>
      </c>
      <c r="S133" s="7"/>
      <c r="T133" s="7"/>
      <c r="U133" s="7"/>
      <c r="V133" s="33">
        <v>9.9997839516355604</v>
      </c>
      <c r="W133" s="33">
        <v>3.5</v>
      </c>
      <c r="X133" s="33">
        <v>8.4790002102397928</v>
      </c>
      <c r="Y133" s="33">
        <v>7.1515664943021138</v>
      </c>
      <c r="Z133" s="33">
        <v>0.90832831320357399</v>
      </c>
      <c r="AA133" s="33">
        <v>0.17151506879476353</v>
      </c>
    </row>
    <row r="134" spans="6:35" x14ac:dyDescent="0.2">
      <c r="F134" s="12">
        <v>0</v>
      </c>
      <c r="G134" s="12">
        <v>0</v>
      </c>
      <c r="H134" s="12">
        <v>1</v>
      </c>
      <c r="I134" s="12">
        <v>0</v>
      </c>
      <c r="J134" s="12">
        <v>-1</v>
      </c>
      <c r="K134" s="12">
        <v>0</v>
      </c>
      <c r="L134" s="12">
        <v>1</v>
      </c>
      <c r="M134" s="12">
        <v>0</v>
      </c>
      <c r="N134" s="12">
        <v>0</v>
      </c>
      <c r="O134" s="12">
        <v>0</v>
      </c>
      <c r="P134" s="12">
        <v>1</v>
      </c>
      <c r="Q134" s="12">
        <v>-1</v>
      </c>
      <c r="R134" s="11" t="s">
        <v>3</v>
      </c>
      <c r="S134" s="7"/>
      <c r="T134" s="7"/>
      <c r="U134" s="7"/>
      <c r="V134" s="33">
        <v>2.0004305097721429</v>
      </c>
      <c r="W134" s="33">
        <v>-0.16666666666666652</v>
      </c>
      <c r="X134" s="33">
        <v>0.47900062516198405</v>
      </c>
      <c r="Y134" s="33">
        <v>0.39126380345683409</v>
      </c>
      <c r="Z134" s="33">
        <v>-1.0071973347371515</v>
      </c>
      <c r="AA134" s="33">
        <v>-1.6608648586823225</v>
      </c>
    </row>
    <row r="135" spans="6:35" x14ac:dyDescent="0.2">
      <c r="F135" s="12">
        <v>0</v>
      </c>
      <c r="G135" s="12">
        <v>1</v>
      </c>
      <c r="H135" s="12">
        <v>0</v>
      </c>
      <c r="I135" s="12">
        <v>0</v>
      </c>
      <c r="J135" s="12">
        <v>0</v>
      </c>
      <c r="K135" s="12">
        <v>-1</v>
      </c>
      <c r="L135" s="12">
        <v>-1</v>
      </c>
      <c r="M135" s="12">
        <v>0</v>
      </c>
      <c r="N135" s="12">
        <v>0</v>
      </c>
      <c r="O135" s="12">
        <v>1</v>
      </c>
      <c r="P135" s="12">
        <v>1</v>
      </c>
      <c r="Q135" s="12">
        <v>0</v>
      </c>
      <c r="R135" s="11" t="s">
        <v>3</v>
      </c>
      <c r="S135" s="7"/>
      <c r="T135" s="7"/>
      <c r="U135" s="7"/>
      <c r="V135" s="33">
        <v>3.9997848852277071</v>
      </c>
      <c r="W135" s="33">
        <v>2</v>
      </c>
      <c r="X135" s="33">
        <v>5.6964522319846758</v>
      </c>
      <c r="Y135" s="33">
        <v>6.3199099481634953</v>
      </c>
      <c r="Z135" s="33">
        <v>-1.1232332883484684</v>
      </c>
      <c r="AA135" s="33">
        <v>-0.52345120172619941</v>
      </c>
    </row>
    <row r="136" spans="6:35" x14ac:dyDescent="0.2">
      <c r="F136" s="12">
        <v>1</v>
      </c>
      <c r="G136" s="12">
        <v>-1</v>
      </c>
      <c r="H136" s="12">
        <v>0</v>
      </c>
      <c r="I136" s="12">
        <v>1</v>
      </c>
      <c r="J136" s="12">
        <v>0</v>
      </c>
      <c r="K136" s="12">
        <v>1</v>
      </c>
      <c r="L136" s="12">
        <v>0</v>
      </c>
      <c r="M136" s="12">
        <v>0</v>
      </c>
      <c r="N136" s="12">
        <v>0</v>
      </c>
      <c r="O136" s="12">
        <v>1</v>
      </c>
      <c r="P136" s="12">
        <v>0</v>
      </c>
      <c r="Q136" s="12">
        <v>0</v>
      </c>
      <c r="R136" s="11" t="s">
        <v>3</v>
      </c>
      <c r="S136" s="7"/>
      <c r="T136" s="7"/>
      <c r="U136" s="7"/>
      <c r="V136" s="34">
        <v>1.0008622292952105</v>
      </c>
      <c r="W136" s="34">
        <v>0.5</v>
      </c>
      <c r="X136" s="34">
        <v>0.1517743684081887</v>
      </c>
      <c r="Y136" s="34">
        <v>3.8914904548758402</v>
      </c>
      <c r="Z136" s="34">
        <v>-0.13713324431980267</v>
      </c>
      <c r="AA136" s="34">
        <v>0.69855519616711548</v>
      </c>
    </row>
    <row r="137" spans="6:35" x14ac:dyDescent="0.2"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6:35" x14ac:dyDescent="0.2"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6:35" x14ac:dyDescent="0.2">
      <c r="L139" s="7"/>
      <c r="M139" s="7"/>
      <c r="N139" s="7"/>
      <c r="O139" s="7"/>
      <c r="P139" s="7"/>
      <c r="Q139" s="7"/>
      <c r="R139" s="7"/>
      <c r="S139" s="7"/>
    </row>
    <row r="140" spans="6:35" x14ac:dyDescent="0.2">
      <c r="S140" s="7"/>
      <c r="T140" s="7"/>
      <c r="U140" s="7" t="s">
        <v>31</v>
      </c>
      <c r="V140" s="11">
        <v>1</v>
      </c>
      <c r="W140" s="11">
        <v>2</v>
      </c>
      <c r="X140" s="11">
        <v>3</v>
      </c>
      <c r="Y140" s="11">
        <v>4</v>
      </c>
      <c r="Z140" s="11">
        <v>5</v>
      </c>
      <c r="AA140" s="11">
        <v>6</v>
      </c>
    </row>
    <row r="141" spans="6:35" x14ac:dyDescent="0.2">
      <c r="S141" s="7"/>
      <c r="T141" s="7"/>
      <c r="U141" s="7"/>
      <c r="V141" s="1" cm="1">
        <f t="array" ref="V141:AA145">_xlfn.ANCHORARRAY(V132)</f>
        <v>10.999567610420204</v>
      </c>
      <c r="W141" s="2">
        <v>4.5</v>
      </c>
      <c r="X141" s="2">
        <v>11.672773189085174</v>
      </c>
      <c r="Y141" s="2">
        <v>6.053187593241196</v>
      </c>
      <c r="Z141" s="2">
        <v>1.2087890219803468</v>
      </c>
      <c r="AA141" s="3">
        <v>0.31126666763809818</v>
      </c>
      <c r="AC141" t="s">
        <v>55</v>
      </c>
      <c r="AH141" s="63">
        <v>7</v>
      </c>
      <c r="AI141" s="63"/>
    </row>
    <row r="142" spans="6:35" x14ac:dyDescent="0.2">
      <c r="S142" s="7"/>
      <c r="T142" s="7"/>
      <c r="U142" s="7"/>
      <c r="V142" s="4">
        <v>9.9997839516355604</v>
      </c>
      <c r="W142" s="5">
        <v>3.5</v>
      </c>
      <c r="X142" s="5">
        <v>8.4790002102397928</v>
      </c>
      <c r="Y142" s="5">
        <v>7.1515664943021138</v>
      </c>
      <c r="Z142" s="5">
        <v>0.90832831320357399</v>
      </c>
      <c r="AA142" s="6">
        <v>0.17151506879476353</v>
      </c>
    </row>
    <row r="143" spans="6:35" x14ac:dyDescent="0.2">
      <c r="S143" s="7"/>
      <c r="T143" s="7"/>
      <c r="U143" s="7"/>
      <c r="V143" s="4">
        <v>2.0004305097721429</v>
      </c>
      <c r="W143" s="5">
        <v>-0.16666666666666652</v>
      </c>
      <c r="X143" s="5">
        <v>0.47900062516198405</v>
      </c>
      <c r="Y143" s="5">
        <v>0.39126380345683409</v>
      </c>
      <c r="Z143" s="5">
        <v>-1.0071973347371515</v>
      </c>
      <c r="AA143" s="6">
        <v>-1.6608648586823225</v>
      </c>
      <c r="AC143" t="s">
        <v>54</v>
      </c>
      <c r="AH143" s="61">
        <v>4</v>
      </c>
      <c r="AI143" s="62"/>
    </row>
    <row r="144" spans="6:35" x14ac:dyDescent="0.2">
      <c r="S144" s="7"/>
      <c r="T144" s="7"/>
      <c r="U144" s="7"/>
      <c r="V144" s="4">
        <v>3.9997848852277071</v>
      </c>
      <c r="W144" s="5">
        <v>2</v>
      </c>
      <c r="X144" s="5">
        <v>5.6964522319846758</v>
      </c>
      <c r="Y144" s="5">
        <v>6.3199099481634953</v>
      </c>
      <c r="Z144" s="5">
        <v>-1.1232332883484684</v>
      </c>
      <c r="AA144" s="6">
        <v>-0.52345120172619941</v>
      </c>
    </row>
    <row r="145" spans="12:78" x14ac:dyDescent="0.2">
      <c r="S145" s="7"/>
      <c r="T145" s="7"/>
      <c r="U145" s="7"/>
      <c r="V145" s="8">
        <v>1.0008622292952105</v>
      </c>
      <c r="W145" s="9">
        <v>0.5</v>
      </c>
      <c r="X145" s="9">
        <v>0.1517743684081887</v>
      </c>
      <c r="Y145" s="9">
        <v>3.8914904548758402</v>
      </c>
      <c r="Z145" s="9">
        <v>-0.13713324431980267</v>
      </c>
      <c r="AA145" s="10">
        <v>0.69855519616711548</v>
      </c>
      <c r="AC145" t="s">
        <v>56</v>
      </c>
      <c r="AH145" s="61">
        <v>1</v>
      </c>
      <c r="AI145" s="62"/>
    </row>
    <row r="146" spans="12:78" x14ac:dyDescent="0.2">
      <c r="S146" s="7"/>
      <c r="T146" s="7"/>
      <c r="U146" s="7"/>
      <c r="V146" s="46">
        <v>1</v>
      </c>
      <c r="W146" s="46">
        <v>1</v>
      </c>
      <c r="X146" s="46">
        <v>1</v>
      </c>
      <c r="Y146" s="46">
        <v>1</v>
      </c>
      <c r="Z146" s="46">
        <v>1</v>
      </c>
      <c r="AA146" s="46">
        <v>1</v>
      </c>
    </row>
    <row r="147" spans="12:78" x14ac:dyDescent="0.2">
      <c r="S147" s="7"/>
      <c r="T147" s="7"/>
      <c r="U147" s="7"/>
      <c r="V147" s="46"/>
      <c r="W147" s="46"/>
      <c r="X147" s="46"/>
      <c r="Y147" s="46"/>
      <c r="Z147" s="46"/>
      <c r="AA147" s="46"/>
    </row>
    <row r="148" spans="12:78" x14ac:dyDescent="0.2">
      <c r="S148" s="7"/>
      <c r="T148" s="7"/>
      <c r="U148" s="7"/>
      <c r="V148" s="7"/>
      <c r="W148" s="7"/>
      <c r="X148" s="7"/>
      <c r="Y148" s="7"/>
      <c r="Z148" s="7"/>
      <c r="AA148" s="7"/>
    </row>
    <row r="149" spans="12:78" x14ac:dyDescent="0.2"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C149" s="31" t="s">
        <v>39</v>
      </c>
      <c r="AS149" s="31" t="s">
        <v>30</v>
      </c>
    </row>
    <row r="150" spans="12:78" x14ac:dyDescent="0.2">
      <c r="M150" s="7"/>
      <c r="N150" s="7"/>
      <c r="AC150" t="s">
        <v>38</v>
      </c>
      <c r="AJ150" t="s">
        <v>40</v>
      </c>
      <c r="AK150" t="s">
        <v>28</v>
      </c>
      <c r="AS150" t="s">
        <v>45</v>
      </c>
    </row>
    <row r="151" spans="12:78" x14ac:dyDescent="0.2">
      <c r="M151" s="44" t="s">
        <v>32</v>
      </c>
      <c r="N151" s="7"/>
      <c r="O151" t="s">
        <v>42</v>
      </c>
      <c r="V151" s="50"/>
      <c r="W151" s="50"/>
      <c r="X151" s="50"/>
      <c r="Y151" s="50"/>
      <c r="Z151" s="50"/>
      <c r="AA151" s="50"/>
      <c r="AC151" s="50">
        <v>1</v>
      </c>
      <c r="AD151" s="50">
        <v>1</v>
      </c>
      <c r="AE151" s="50">
        <v>1</v>
      </c>
      <c r="AF151" s="50">
        <v>1</v>
      </c>
      <c r="AG151" s="50">
        <v>1</v>
      </c>
      <c r="AH151" s="50">
        <v>1</v>
      </c>
      <c r="AJ151">
        <v>1</v>
      </c>
      <c r="AK151" s="50" cm="1">
        <f t="array" ref="AK151:AK154">_xlfn._xlws.SORT(AC151:AC154,,-1)</f>
        <v>1</v>
      </c>
      <c r="AL151" s="50" cm="1">
        <f t="array" ref="AL151:AL154">_xlfn._xlws.SORT(AD151:AD154,,-1)</f>
        <v>1</v>
      </c>
      <c r="AM151" s="50" cm="1">
        <f t="array" ref="AM151:AM154">_xlfn._xlws.SORT(AE151:AE154,,-1)</f>
        <v>1</v>
      </c>
      <c r="AN151" s="50" cm="1">
        <f t="array" ref="AN151:AN154">_xlfn._xlws.SORT(AF151:AF154,,-1)</f>
        <v>1</v>
      </c>
      <c r="AO151" s="50" cm="1">
        <f t="array" ref="AO151:AO154">_xlfn._xlws.SORT(AG151:AG154,,-1)</f>
        <v>1</v>
      </c>
      <c r="AP151" s="50" cm="1">
        <f t="array" ref="AP151:AP154">_xlfn._xlws.SORT(AH151:AH154,,-1)</f>
        <v>1</v>
      </c>
      <c r="AR151" t="s">
        <v>42</v>
      </c>
      <c r="AS151" s="51" cm="1">
        <f t="array" ref="AS151:AX154">IF(AC151:AH154&gt;=AK153:AP153,AC151:AH154,0)</f>
        <v>1</v>
      </c>
      <c r="AT151" s="51">
        <v>1</v>
      </c>
      <c r="AU151" s="51">
        <v>1</v>
      </c>
      <c r="AV151" s="51">
        <v>1</v>
      </c>
      <c r="AW151" s="51">
        <v>1</v>
      </c>
      <c r="AX151" s="51">
        <v>1</v>
      </c>
    </row>
    <row r="152" spans="12:78" x14ac:dyDescent="0.2">
      <c r="M152" s="44" t="s">
        <v>29</v>
      </c>
      <c r="N152" s="7"/>
      <c r="O152" t="s">
        <v>41</v>
      </c>
      <c r="P152" s="45">
        <v>1</v>
      </c>
      <c r="Q152" s="45">
        <v>0</v>
      </c>
      <c r="R152" s="45">
        <v>0</v>
      </c>
      <c r="S152" s="45">
        <v>1</v>
      </c>
      <c r="T152" s="45">
        <v>0</v>
      </c>
      <c r="V152" s="50" cm="1">
        <f t="array" ref="V152:AA154">MMULT(P152:T154,_xlfn.ANCHORARRAY(V141))</f>
        <v>14.999352495647912</v>
      </c>
      <c r="W152" s="50">
        <v>6.5</v>
      </c>
      <c r="X152" s="50">
        <v>17.369225421069849</v>
      </c>
      <c r="Y152" s="50">
        <v>12.373097541404691</v>
      </c>
      <c r="Z152" s="50">
        <v>8.5555733631878406E-2</v>
      </c>
      <c r="AA152" s="50">
        <v>-0.21218453408810123</v>
      </c>
      <c r="AC152" s="50" cm="1">
        <f t="array" ref="AC152:AH154">1/(1+EXP(-_xlfn.ANCHORARRAY(V152)))</f>
        <v>0.99999969389963606</v>
      </c>
      <c r="AD152" s="50">
        <v>0.99849881774326299</v>
      </c>
      <c r="AE152" s="50">
        <v>0.99999997138187136</v>
      </c>
      <c r="AF152" s="50">
        <v>0.99999576912517685</v>
      </c>
      <c r="AG152" s="50">
        <v>0.52137589608733403</v>
      </c>
      <c r="AH152" s="50">
        <v>0.44715199597590854</v>
      </c>
      <c r="AJ152">
        <v>2</v>
      </c>
      <c r="AK152" s="50">
        <v>0.99999999999999822</v>
      </c>
      <c r="AL152" s="50">
        <v>0.99999274152344331</v>
      </c>
      <c r="AM152" s="50">
        <v>0.99999999999980416</v>
      </c>
      <c r="AN152" s="50">
        <v>0.99999999998007549</v>
      </c>
      <c r="AO152" s="50">
        <v>0.86773915312503469</v>
      </c>
      <c r="AP152" s="50">
        <v>0.47695648635098542</v>
      </c>
      <c r="AR152" t="s">
        <v>41</v>
      </c>
      <c r="AS152" s="51">
        <v>0.99999969389963606</v>
      </c>
      <c r="AT152" s="51">
        <v>0.99849881774326299</v>
      </c>
      <c r="AU152" s="51">
        <v>0.99999997138187136</v>
      </c>
      <c r="AV152" s="51">
        <v>0</v>
      </c>
      <c r="AW152" s="51">
        <v>0.52137589608733403</v>
      </c>
      <c r="AX152" s="51">
        <v>0.44715199597590854</v>
      </c>
    </row>
    <row r="153" spans="12:78" x14ac:dyDescent="0.2">
      <c r="L153" s="7"/>
      <c r="M153" s="7"/>
      <c r="N153" s="7"/>
      <c r="O153" t="s">
        <v>43</v>
      </c>
      <c r="P153" s="45">
        <v>0</v>
      </c>
      <c r="Q153" s="45">
        <v>1</v>
      </c>
      <c r="R153" s="45">
        <v>1</v>
      </c>
      <c r="S153" s="45">
        <v>0</v>
      </c>
      <c r="T153" s="45">
        <v>2</v>
      </c>
      <c r="V153" s="50">
        <v>14.001938919998125</v>
      </c>
      <c r="W153" s="50">
        <v>4.3333333333333339</v>
      </c>
      <c r="X153" s="50">
        <v>9.2615495722181542</v>
      </c>
      <c r="Y153" s="50">
        <v>15.325811207510629</v>
      </c>
      <c r="Z153" s="50">
        <v>-0.37313551017318281</v>
      </c>
      <c r="AA153" s="50">
        <v>-9.2239397553327995E-2</v>
      </c>
      <c r="AC153" s="50">
        <v>0.99999917008267536</v>
      </c>
      <c r="AD153" s="50">
        <v>0.9870462724693041</v>
      </c>
      <c r="AE153" s="50">
        <v>0.99990500103638069</v>
      </c>
      <c r="AF153" s="50">
        <v>0.99999977915647731</v>
      </c>
      <c r="AG153" s="50">
        <v>0.40778358959588129</v>
      </c>
      <c r="AH153" s="50">
        <v>0.47695648635098542</v>
      </c>
      <c r="AJ153">
        <v>3</v>
      </c>
      <c r="AK153" s="50">
        <v>0.99999969389963606</v>
      </c>
      <c r="AL153" s="50">
        <v>0.99849881774326299</v>
      </c>
      <c r="AM153" s="50">
        <v>0.99999997138187136</v>
      </c>
      <c r="AN153" s="50">
        <v>0.99999977915647731</v>
      </c>
      <c r="AO153" s="50">
        <v>0.52137589608733403</v>
      </c>
      <c r="AP153" s="50">
        <v>0.44715199597590854</v>
      </c>
      <c r="AR153" t="s">
        <v>43</v>
      </c>
      <c r="AS153" s="51">
        <v>0</v>
      </c>
      <c r="AT153" s="51">
        <v>0</v>
      </c>
      <c r="AU153" s="51">
        <v>0</v>
      </c>
      <c r="AV153" s="51">
        <v>0.99999977915647731</v>
      </c>
      <c r="AW153" s="51">
        <v>0</v>
      </c>
      <c r="AX153" s="51">
        <v>0.47695648635098542</v>
      </c>
    </row>
    <row r="154" spans="12:78" x14ac:dyDescent="0.2">
      <c r="L154" s="7"/>
      <c r="M154" s="7"/>
      <c r="N154" s="7"/>
      <c r="O154" t="s">
        <v>44</v>
      </c>
      <c r="P154" s="45">
        <v>1</v>
      </c>
      <c r="Q154" s="45">
        <v>2</v>
      </c>
      <c r="R154" s="45">
        <v>1</v>
      </c>
      <c r="S154" s="45">
        <v>0</v>
      </c>
      <c r="T154" s="45">
        <v>1</v>
      </c>
      <c r="V154" s="50">
        <v>34.000428252758674</v>
      </c>
      <c r="W154" s="50">
        <v>11.833333333333334</v>
      </c>
      <c r="X154" s="50">
        <v>29.26154860313493</v>
      </c>
      <c r="Y154" s="50">
        <v>24.639074840178097</v>
      </c>
      <c r="Z154" s="50">
        <v>1.8811150693305407</v>
      </c>
      <c r="AA154" s="50">
        <v>-0.30801285728758176</v>
      </c>
      <c r="AC154" s="50">
        <v>0.99999999999999822</v>
      </c>
      <c r="AD154" s="50">
        <v>0.99999274152344331</v>
      </c>
      <c r="AE154" s="50">
        <v>0.99999999999980416</v>
      </c>
      <c r="AF154" s="50">
        <v>0.99999999998007549</v>
      </c>
      <c r="AG154" s="50">
        <v>0.86773915312503469</v>
      </c>
      <c r="AH154" s="50">
        <v>0.42359985182002985</v>
      </c>
      <c r="AJ154">
        <v>4</v>
      </c>
      <c r="AK154" s="50">
        <v>0.99999917008267536</v>
      </c>
      <c r="AL154" s="50">
        <v>0.9870462724693041</v>
      </c>
      <c r="AM154" s="50">
        <v>0.99990500103638069</v>
      </c>
      <c r="AN154" s="50">
        <v>0.99999576912517685</v>
      </c>
      <c r="AO154" s="50">
        <v>0.40778358959588129</v>
      </c>
      <c r="AP154" s="50">
        <v>0.42359985182002985</v>
      </c>
      <c r="AR154" t="s">
        <v>44</v>
      </c>
      <c r="AS154" s="51">
        <v>0.99999999999999822</v>
      </c>
      <c r="AT154" s="51">
        <v>0.99999274152344331</v>
      </c>
      <c r="AU154" s="51">
        <v>0.99999999999980416</v>
      </c>
      <c r="AV154" s="51">
        <v>0.99999999998007549</v>
      </c>
      <c r="AW154" s="51">
        <v>0.86773915312503469</v>
      </c>
      <c r="AX154" s="51">
        <v>0</v>
      </c>
    </row>
    <row r="155" spans="12:78" x14ac:dyDescent="0.2"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2:78" x14ac:dyDescent="0.2"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2:78" x14ac:dyDescent="0.2"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2:78" x14ac:dyDescent="0.2"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2:78" ht="27" x14ac:dyDescent="0.35">
      <c r="L159" s="7"/>
      <c r="M159" s="7"/>
      <c r="O159" s="52">
        <v>1</v>
      </c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D159" s="7"/>
      <c r="AE159" s="7"/>
      <c r="AF159" s="52">
        <v>2</v>
      </c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U159" s="7"/>
      <c r="AV159" s="7"/>
      <c r="AW159" s="52">
        <v>3</v>
      </c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52">
        <v>4</v>
      </c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</row>
    <row r="160" spans="12:78" x14ac:dyDescent="0.2">
      <c r="L160" s="7"/>
      <c r="M160" s="7"/>
      <c r="N160" s="7"/>
      <c r="O160" s="7" t="s">
        <v>34</v>
      </c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D160" s="7"/>
      <c r="AE160" s="7"/>
      <c r="AF160" s="7" t="s">
        <v>34</v>
      </c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U160" s="7"/>
      <c r="AV160" s="7"/>
      <c r="AW160" s="7" t="s">
        <v>34</v>
      </c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 t="s">
        <v>34</v>
      </c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</row>
    <row r="161" spans="12:78" x14ac:dyDescent="0.2">
      <c r="L161" s="7"/>
      <c r="M161" s="7"/>
      <c r="N161" s="7"/>
      <c r="O161" t="s">
        <v>35</v>
      </c>
      <c r="P161" s="7"/>
      <c r="Q161" s="7"/>
      <c r="R161" s="7"/>
      <c r="S161" s="7"/>
      <c r="T161" s="7" t="s">
        <v>36</v>
      </c>
      <c r="W161" s="7"/>
      <c r="X161" s="7"/>
      <c r="Y161" s="7"/>
      <c r="Z161" s="7"/>
      <c r="AA161" s="7"/>
      <c r="AD161" s="7"/>
      <c r="AE161" s="7"/>
      <c r="AF161" t="s">
        <v>35</v>
      </c>
      <c r="AG161" s="7"/>
      <c r="AH161" s="7"/>
      <c r="AI161" s="7"/>
      <c r="AJ161" s="7"/>
      <c r="AK161" s="7" t="s">
        <v>36</v>
      </c>
      <c r="AL161" s="7"/>
      <c r="AN161" s="7"/>
      <c r="AO161" s="7"/>
      <c r="AP161" s="7"/>
      <c r="AQ161" s="7"/>
      <c r="AR161" s="7"/>
      <c r="AS161" s="7"/>
      <c r="AU161" s="7"/>
      <c r="AV161" s="7"/>
      <c r="AW161" t="s">
        <v>35</v>
      </c>
      <c r="AX161" s="7"/>
      <c r="AY161" s="7"/>
      <c r="AZ161" s="7"/>
      <c r="BA161" s="7"/>
      <c r="BB161" s="7" t="s">
        <v>36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t="s">
        <v>35</v>
      </c>
      <c r="BO161" s="7"/>
      <c r="BP161" s="7"/>
      <c r="BQ161" s="7"/>
      <c r="BR161" s="7"/>
      <c r="BS161" s="7" t="s">
        <v>36</v>
      </c>
      <c r="BT161" s="7"/>
      <c r="BU161" s="7"/>
      <c r="BV161" s="7"/>
      <c r="BW161" s="7"/>
      <c r="BX161" s="7"/>
      <c r="BY161" s="7"/>
      <c r="BZ161" s="7"/>
    </row>
    <row r="162" spans="12:78" x14ac:dyDescent="0.2">
      <c r="O162" s="12">
        <v>1</v>
      </c>
      <c r="P162" s="12">
        <v>0</v>
      </c>
      <c r="Q162" s="12">
        <v>-1</v>
      </c>
      <c r="R162" s="12">
        <v>-1</v>
      </c>
      <c r="S162" s="12">
        <v>0</v>
      </c>
      <c r="T162" s="43">
        <v>1</v>
      </c>
      <c r="V162" s="49" cm="1">
        <f t="array" ref="V162:AA168">MMULT(O162:T168,$V141:$AA146)</f>
        <v>5.9993522154203545</v>
      </c>
      <c r="W162" s="49">
        <v>3.6666666666666661</v>
      </c>
      <c r="X162" s="49">
        <v>6.4973203319385142</v>
      </c>
      <c r="Y162" s="49">
        <v>0.3420138416208669</v>
      </c>
      <c r="Z162" s="49">
        <v>4.3392196450659668</v>
      </c>
      <c r="AA162" s="49">
        <v>3.4955827280466201</v>
      </c>
      <c r="AF162" s="12">
        <v>1</v>
      </c>
      <c r="AG162" s="12">
        <v>0</v>
      </c>
      <c r="AH162" s="12">
        <v>1</v>
      </c>
      <c r="AI162" s="12">
        <v>-1</v>
      </c>
      <c r="AJ162" s="12">
        <v>0</v>
      </c>
      <c r="AK162" s="43">
        <v>1</v>
      </c>
      <c r="AM162" s="49" cm="1">
        <f t="array" ref="AM162:AR168">MMULT(AF162:AK168,V141:AA146)</f>
        <v>10.00021323496464</v>
      </c>
      <c r="AN162" s="49">
        <v>3.3333333333333339</v>
      </c>
      <c r="AO162" s="49">
        <v>7.4553215822624814</v>
      </c>
      <c r="AP162" s="49">
        <v>1.1245414485345346</v>
      </c>
      <c r="AQ162" s="49">
        <v>2.3248249755916639</v>
      </c>
      <c r="AR162" s="49">
        <v>0.17385301068197512</v>
      </c>
      <c r="AT162" t="s">
        <v>46</v>
      </c>
      <c r="AW162" s="12">
        <v>1</v>
      </c>
      <c r="AX162" s="12">
        <v>0</v>
      </c>
      <c r="AY162" s="12">
        <v>-1</v>
      </c>
      <c r="AZ162" s="12">
        <v>-1</v>
      </c>
      <c r="BA162" s="12">
        <v>0</v>
      </c>
      <c r="BB162" s="43">
        <v>1</v>
      </c>
      <c r="BD162" s="49" cm="1">
        <f t="array" ref="BD162:BI168">MMULT(AW162:BB168,$V141:$AA146)</f>
        <v>5.9993522154203545</v>
      </c>
      <c r="BE162" s="49">
        <v>3.6666666666666661</v>
      </c>
      <c r="BF162" s="49">
        <v>6.4973203319385142</v>
      </c>
      <c r="BG162" s="49">
        <v>0.3420138416208669</v>
      </c>
      <c r="BH162" s="49">
        <v>4.3392196450659668</v>
      </c>
      <c r="BI162" s="49">
        <v>3.4955827280466201</v>
      </c>
      <c r="BN162" s="12">
        <v>1</v>
      </c>
      <c r="BO162" s="12">
        <v>0</v>
      </c>
      <c r="BP162" s="12">
        <v>-1</v>
      </c>
      <c r="BQ162" s="12">
        <v>-1</v>
      </c>
      <c r="BR162" s="12">
        <v>0</v>
      </c>
      <c r="BS162" s="43">
        <v>1</v>
      </c>
      <c r="BU162" s="49" cm="1">
        <f t="array" ref="BU162:BZ168">MMULT(BN162:BS168,$V141:$AA146)</f>
        <v>5.9993522154203545</v>
      </c>
      <c r="BV162" s="49">
        <v>3.6666666666666661</v>
      </c>
      <c r="BW162" s="49">
        <v>6.4973203319385142</v>
      </c>
      <c r="BX162" s="49">
        <v>0.3420138416208669</v>
      </c>
      <c r="BY162" s="49">
        <v>4.3392196450659668</v>
      </c>
      <c r="BZ162" s="49">
        <v>3.4955827280466201</v>
      </c>
    </row>
    <row r="163" spans="12:78" x14ac:dyDescent="0.2">
      <c r="O163" s="12">
        <v>1</v>
      </c>
      <c r="P163" s="12">
        <v>0</v>
      </c>
      <c r="Q163" s="12">
        <v>1</v>
      </c>
      <c r="R163" s="12">
        <v>0</v>
      </c>
      <c r="S163" s="12">
        <v>0</v>
      </c>
      <c r="T163" s="43">
        <v>2</v>
      </c>
      <c r="V163" s="47">
        <v>14.999998120192346</v>
      </c>
      <c r="W163" s="47">
        <v>6.3333333333333339</v>
      </c>
      <c r="X163" s="47">
        <v>14.151773814247157</v>
      </c>
      <c r="Y163" s="47">
        <v>8.4444513966980299</v>
      </c>
      <c r="Z163" s="47">
        <v>2.2015916872431953</v>
      </c>
      <c r="AA163" s="47">
        <v>0.65040180895577571</v>
      </c>
      <c r="AF163" s="12">
        <v>1</v>
      </c>
      <c r="AG163" s="12">
        <v>1</v>
      </c>
      <c r="AH163" s="12">
        <v>1</v>
      </c>
      <c r="AI163" s="12">
        <v>0</v>
      </c>
      <c r="AJ163" s="12">
        <v>0</v>
      </c>
      <c r="AK163" s="43">
        <v>2</v>
      </c>
      <c r="AM163" s="47">
        <v>24.999782071827909</v>
      </c>
      <c r="AN163" s="47">
        <v>9.8333333333333339</v>
      </c>
      <c r="AO163" s="47">
        <v>22.63077402448695</v>
      </c>
      <c r="AP163" s="47">
        <v>15.596017891000145</v>
      </c>
      <c r="AQ163" s="47">
        <v>3.1099200004467695</v>
      </c>
      <c r="AR163" s="47">
        <v>0.82191687775053923</v>
      </c>
      <c r="AW163" s="12">
        <v>1</v>
      </c>
      <c r="AX163" s="12">
        <v>0</v>
      </c>
      <c r="AY163" s="12">
        <v>1</v>
      </c>
      <c r="AZ163" s="12">
        <v>0</v>
      </c>
      <c r="BA163" s="12">
        <v>0</v>
      </c>
      <c r="BB163" s="43">
        <v>2</v>
      </c>
      <c r="BD163" s="47">
        <v>14.999998120192346</v>
      </c>
      <c r="BE163" s="47">
        <v>6.3333333333333339</v>
      </c>
      <c r="BF163" s="47">
        <v>14.151773814247157</v>
      </c>
      <c r="BG163" s="47">
        <v>8.4444513966980299</v>
      </c>
      <c r="BH163" s="47">
        <v>2.2015916872431953</v>
      </c>
      <c r="BI163" s="47">
        <v>0.65040180895577571</v>
      </c>
      <c r="BN163" s="12">
        <v>0</v>
      </c>
      <c r="BO163" s="12">
        <v>0</v>
      </c>
      <c r="BP163" s="12">
        <v>1</v>
      </c>
      <c r="BQ163" s="12">
        <v>0</v>
      </c>
      <c r="BR163" s="12">
        <v>0</v>
      </c>
      <c r="BS163" s="43">
        <v>2</v>
      </c>
      <c r="BU163" s="47">
        <v>4.0004305097721424</v>
      </c>
      <c r="BV163" s="47">
        <v>1.8333333333333335</v>
      </c>
      <c r="BW163" s="47">
        <v>2.4790006251619841</v>
      </c>
      <c r="BX163" s="47">
        <v>2.3912638034568339</v>
      </c>
      <c r="BY163" s="47">
        <v>0.99280266526284855</v>
      </c>
      <c r="BZ163" s="47">
        <v>0.33913514131767752</v>
      </c>
    </row>
    <row r="164" spans="12:78" x14ac:dyDescent="0.2">
      <c r="O164" s="12">
        <v>1</v>
      </c>
      <c r="P164" s="12">
        <v>1</v>
      </c>
      <c r="Q164" s="12">
        <v>0</v>
      </c>
      <c r="R164" s="12">
        <v>0</v>
      </c>
      <c r="S164" s="12">
        <v>0</v>
      </c>
      <c r="T164" s="43">
        <v>1</v>
      </c>
      <c r="V164" s="47">
        <v>21.999351562055764</v>
      </c>
      <c r="W164" s="47">
        <v>9</v>
      </c>
      <c r="X164" s="47">
        <v>21.151773399324966</v>
      </c>
      <c r="Y164" s="47">
        <v>14.204754087543311</v>
      </c>
      <c r="Z164" s="47">
        <v>3.117117335183921</v>
      </c>
      <c r="AA164" s="47">
        <v>1.4827817364328617</v>
      </c>
      <c r="AF164" s="12">
        <v>1</v>
      </c>
      <c r="AG164" s="12">
        <v>0</v>
      </c>
      <c r="AH164" s="12">
        <v>0</v>
      </c>
      <c r="AI164" s="12">
        <v>0</v>
      </c>
      <c r="AJ164" s="12">
        <v>0</v>
      </c>
      <c r="AK164" s="43">
        <v>1</v>
      </c>
      <c r="AM164" s="47">
        <v>11.999567610420204</v>
      </c>
      <c r="AN164" s="47">
        <v>5.5</v>
      </c>
      <c r="AO164" s="47">
        <v>12.672773189085174</v>
      </c>
      <c r="AP164" s="47">
        <v>7.053187593241196</v>
      </c>
      <c r="AQ164" s="47">
        <v>2.2087890219803468</v>
      </c>
      <c r="AR164" s="47">
        <v>1.3112666676380982</v>
      </c>
      <c r="AW164" s="12">
        <v>1</v>
      </c>
      <c r="AX164" s="12">
        <v>1</v>
      </c>
      <c r="AY164" s="12">
        <v>0</v>
      </c>
      <c r="AZ164" s="12">
        <v>0</v>
      </c>
      <c r="BA164" s="12">
        <v>0</v>
      </c>
      <c r="BB164" s="43">
        <v>1</v>
      </c>
      <c r="BD164" s="47">
        <v>21.999351562055764</v>
      </c>
      <c r="BE164" s="47">
        <v>9</v>
      </c>
      <c r="BF164" s="47">
        <v>21.151773399324966</v>
      </c>
      <c r="BG164" s="47">
        <v>14.204754087543311</v>
      </c>
      <c r="BH164" s="47">
        <v>3.117117335183921</v>
      </c>
      <c r="BI164" s="47">
        <v>1.4827817364328617</v>
      </c>
      <c r="BN164" s="12">
        <v>1</v>
      </c>
      <c r="BO164" s="12">
        <v>1</v>
      </c>
      <c r="BP164" s="12">
        <v>0</v>
      </c>
      <c r="BQ164" s="12">
        <v>0</v>
      </c>
      <c r="BR164" s="12">
        <v>0</v>
      </c>
      <c r="BS164" s="43">
        <v>1</v>
      </c>
      <c r="BU164" s="47">
        <v>21.999351562055764</v>
      </c>
      <c r="BV164" s="47">
        <v>9</v>
      </c>
      <c r="BW164" s="47">
        <v>21.151773399324966</v>
      </c>
      <c r="BX164" s="47">
        <v>14.204754087543311</v>
      </c>
      <c r="BY164" s="47">
        <v>3.117117335183921</v>
      </c>
      <c r="BZ164" s="47">
        <v>1.4827817364328617</v>
      </c>
    </row>
    <row r="165" spans="12:78" x14ac:dyDescent="0.2">
      <c r="O165" s="12">
        <v>1</v>
      </c>
      <c r="P165" s="12">
        <v>1</v>
      </c>
      <c r="Q165" s="12">
        <v>1</v>
      </c>
      <c r="R165" s="12">
        <v>0</v>
      </c>
      <c r="S165" s="12">
        <v>1</v>
      </c>
      <c r="T165" s="43">
        <v>2</v>
      </c>
      <c r="V165" s="47">
        <v>26.000644301123121</v>
      </c>
      <c r="W165" s="47">
        <v>10.333333333333334</v>
      </c>
      <c r="X165" s="47">
        <v>22.782548392895137</v>
      </c>
      <c r="Y165" s="47">
        <v>19.487508345875984</v>
      </c>
      <c r="Z165" s="47">
        <v>2.972786756126967</v>
      </c>
      <c r="AA165" s="47">
        <v>1.5204720739176547</v>
      </c>
      <c r="AF165" s="12">
        <v>1</v>
      </c>
      <c r="AG165" s="12">
        <v>0</v>
      </c>
      <c r="AH165" s="12">
        <v>1</v>
      </c>
      <c r="AI165" s="12">
        <v>0</v>
      </c>
      <c r="AJ165" s="12">
        <v>1</v>
      </c>
      <c r="AK165" s="43">
        <v>2</v>
      </c>
      <c r="AM165" s="47">
        <v>16.000860349487557</v>
      </c>
      <c r="AN165" s="47">
        <v>6.8333333333333339</v>
      </c>
      <c r="AO165" s="47">
        <v>14.303548182655346</v>
      </c>
      <c r="AP165" s="47">
        <v>12.335941851573871</v>
      </c>
      <c r="AQ165" s="47">
        <v>2.0644584429233928</v>
      </c>
      <c r="AR165" s="47">
        <v>1.3489570051228912</v>
      </c>
      <c r="AW165" s="12">
        <v>1</v>
      </c>
      <c r="AX165" s="12">
        <v>0</v>
      </c>
      <c r="AY165" s="12">
        <v>1</v>
      </c>
      <c r="AZ165" s="12">
        <v>0</v>
      </c>
      <c r="BA165" s="12">
        <v>1</v>
      </c>
      <c r="BB165" s="43">
        <v>0</v>
      </c>
      <c r="BD165" s="47">
        <v>14.000860349487557</v>
      </c>
      <c r="BE165" s="47">
        <v>4.8333333333333339</v>
      </c>
      <c r="BF165" s="47">
        <v>12.303548182655346</v>
      </c>
      <c r="BG165" s="47">
        <v>10.335941851573871</v>
      </c>
      <c r="BH165" s="47">
        <v>6.4458442923392645E-2</v>
      </c>
      <c r="BI165" s="47">
        <v>-0.65104299487710882</v>
      </c>
      <c r="BN165" s="12">
        <v>1</v>
      </c>
      <c r="BO165" s="12">
        <v>0</v>
      </c>
      <c r="BP165" s="12">
        <v>1</v>
      </c>
      <c r="BQ165" s="12">
        <v>0</v>
      </c>
      <c r="BR165" s="12">
        <v>1</v>
      </c>
      <c r="BS165" s="43">
        <v>2</v>
      </c>
      <c r="BU165" s="47">
        <v>16.000860349487557</v>
      </c>
      <c r="BV165" s="47">
        <v>6.8333333333333339</v>
      </c>
      <c r="BW165" s="47">
        <v>14.303548182655346</v>
      </c>
      <c r="BX165" s="47">
        <v>12.335941851573871</v>
      </c>
      <c r="BY165" s="47">
        <v>2.0644584429233928</v>
      </c>
      <c r="BZ165" s="47">
        <v>1.3489570051228912</v>
      </c>
    </row>
    <row r="166" spans="12:78" x14ac:dyDescent="0.2">
      <c r="O166" s="12">
        <v>-1</v>
      </c>
      <c r="P166" s="12">
        <v>-1</v>
      </c>
      <c r="Q166" s="12">
        <v>1</v>
      </c>
      <c r="R166" s="12">
        <v>0</v>
      </c>
      <c r="S166" s="12">
        <v>1</v>
      </c>
      <c r="T166" s="43">
        <v>1</v>
      </c>
      <c r="V166" s="47">
        <v>-16.998058822988408</v>
      </c>
      <c r="W166" s="47">
        <v>-6.6666666666666661</v>
      </c>
      <c r="X166" s="47">
        <v>-18.520998405754796</v>
      </c>
      <c r="Y166" s="47">
        <v>-7.9219998292106375</v>
      </c>
      <c r="Z166" s="47">
        <v>-2.261447914240875</v>
      </c>
      <c r="AA166" s="47">
        <v>-0.44509139894806871</v>
      </c>
      <c r="AF166" s="12">
        <v>-1</v>
      </c>
      <c r="AG166" s="12">
        <v>0</v>
      </c>
      <c r="AH166" s="12">
        <v>1</v>
      </c>
      <c r="AI166" s="12">
        <v>1</v>
      </c>
      <c r="AJ166" s="12">
        <v>1</v>
      </c>
      <c r="AK166" s="43">
        <v>1</v>
      </c>
      <c r="AM166" s="47">
        <v>-2.9984899861251439</v>
      </c>
      <c r="AN166" s="47">
        <v>-1.1666666666666661</v>
      </c>
      <c r="AO166" s="47">
        <v>-4.3455459635303253</v>
      </c>
      <c r="AP166" s="47">
        <v>5.5494766132549733</v>
      </c>
      <c r="AQ166" s="47">
        <v>-2.4763528893857694</v>
      </c>
      <c r="AR166" s="47">
        <v>-0.79702753187950459</v>
      </c>
      <c r="AW166" s="12">
        <v>-1</v>
      </c>
      <c r="AX166" s="12">
        <v>-1</v>
      </c>
      <c r="AY166" s="12">
        <v>1</v>
      </c>
      <c r="AZ166" s="12">
        <v>0</v>
      </c>
      <c r="BA166" s="12">
        <v>1</v>
      </c>
      <c r="BB166" s="43">
        <v>1</v>
      </c>
      <c r="BD166" s="47">
        <v>-16.998058822988408</v>
      </c>
      <c r="BE166" s="47">
        <v>-6.6666666666666661</v>
      </c>
      <c r="BF166" s="47">
        <v>-18.520998405754796</v>
      </c>
      <c r="BG166" s="47">
        <v>-7.9219998292106375</v>
      </c>
      <c r="BH166" s="47">
        <v>-2.261447914240875</v>
      </c>
      <c r="BI166" s="47">
        <v>-0.44509139894806871</v>
      </c>
      <c r="BN166" s="12">
        <v>-1</v>
      </c>
      <c r="BO166" s="12">
        <v>-1</v>
      </c>
      <c r="BP166" s="12">
        <v>1</v>
      </c>
      <c r="BQ166" s="12">
        <v>0</v>
      </c>
      <c r="BR166" s="12">
        <v>1</v>
      </c>
      <c r="BS166" s="43">
        <v>1</v>
      </c>
      <c r="BU166" s="47">
        <v>-16.998058822988408</v>
      </c>
      <c r="BV166" s="47">
        <v>-6.6666666666666661</v>
      </c>
      <c r="BW166" s="47">
        <v>-18.520998405754796</v>
      </c>
      <c r="BX166" s="47">
        <v>-7.9219998292106375</v>
      </c>
      <c r="BY166" s="47">
        <v>-2.261447914240875</v>
      </c>
      <c r="BZ166" s="47">
        <v>-0.44509139894806871</v>
      </c>
    </row>
    <row r="167" spans="12:78" x14ac:dyDescent="0.2">
      <c r="O167" s="12">
        <v>0</v>
      </c>
      <c r="P167" s="12">
        <v>0</v>
      </c>
      <c r="Q167" s="12">
        <v>1</v>
      </c>
      <c r="R167" s="12">
        <v>0</v>
      </c>
      <c r="S167" s="12">
        <v>0</v>
      </c>
      <c r="T167" s="43">
        <v>2</v>
      </c>
      <c r="V167" s="47">
        <v>4.0004305097721424</v>
      </c>
      <c r="W167" s="47">
        <v>1.8333333333333335</v>
      </c>
      <c r="X167" s="47">
        <v>2.4790006251619841</v>
      </c>
      <c r="Y167" s="47">
        <v>2.3912638034568339</v>
      </c>
      <c r="Z167" s="47">
        <v>0.99280266526284855</v>
      </c>
      <c r="AA167" s="47">
        <v>0.33913514131767752</v>
      </c>
      <c r="AF167" s="12">
        <v>0</v>
      </c>
      <c r="AG167" s="12">
        <v>0</v>
      </c>
      <c r="AH167" s="12">
        <v>1</v>
      </c>
      <c r="AI167" s="12">
        <v>0</v>
      </c>
      <c r="AJ167" s="12">
        <v>0</v>
      </c>
      <c r="AK167" s="43">
        <v>2</v>
      </c>
      <c r="AM167" s="47">
        <v>4.0004305097721424</v>
      </c>
      <c r="AN167" s="47">
        <v>1.8333333333333335</v>
      </c>
      <c r="AO167" s="47">
        <v>2.4790006251619841</v>
      </c>
      <c r="AP167" s="47">
        <v>2.3912638034568339</v>
      </c>
      <c r="AQ167" s="47">
        <v>0.99280266526284855</v>
      </c>
      <c r="AR167" s="47">
        <v>0.33913514131767752</v>
      </c>
      <c r="AW167" s="12">
        <v>0</v>
      </c>
      <c r="AX167" s="12">
        <v>0</v>
      </c>
      <c r="AY167" s="12">
        <v>1</v>
      </c>
      <c r="AZ167" s="12">
        <v>0</v>
      </c>
      <c r="BA167" s="12">
        <v>0</v>
      </c>
      <c r="BB167" s="43">
        <v>0</v>
      </c>
      <c r="BD167" s="47">
        <v>2.0004305097721429</v>
      </c>
      <c r="BE167" s="47">
        <v>-0.16666666666666652</v>
      </c>
      <c r="BF167" s="47">
        <v>0.47900062516198405</v>
      </c>
      <c r="BG167" s="47">
        <v>0.39126380345683409</v>
      </c>
      <c r="BH167" s="47">
        <v>-1.0071973347371515</v>
      </c>
      <c r="BI167" s="47">
        <v>-1.6608648586823225</v>
      </c>
      <c r="BN167" s="12">
        <v>0</v>
      </c>
      <c r="BO167" s="12">
        <v>0</v>
      </c>
      <c r="BP167" s="12">
        <v>0</v>
      </c>
      <c r="BQ167" s="12">
        <v>0</v>
      </c>
      <c r="BR167" s="12">
        <v>0</v>
      </c>
      <c r="BS167" s="43">
        <v>2</v>
      </c>
      <c r="BU167" s="47">
        <v>2</v>
      </c>
      <c r="BV167" s="47">
        <v>2</v>
      </c>
      <c r="BW167" s="47">
        <v>2</v>
      </c>
      <c r="BX167" s="47">
        <v>2</v>
      </c>
      <c r="BY167" s="47">
        <v>2</v>
      </c>
      <c r="BZ167" s="47">
        <v>2</v>
      </c>
    </row>
    <row r="168" spans="12:78" x14ac:dyDescent="0.2">
      <c r="O168" s="12">
        <v>1</v>
      </c>
      <c r="P168" s="12">
        <v>-1</v>
      </c>
      <c r="Q168" s="12">
        <v>0</v>
      </c>
      <c r="R168" s="12">
        <v>1</v>
      </c>
      <c r="S168" s="12">
        <v>1</v>
      </c>
      <c r="T168" s="43">
        <v>-1</v>
      </c>
      <c r="V168" s="48">
        <v>5.0004307733075617</v>
      </c>
      <c r="W168" s="48">
        <v>2.5</v>
      </c>
      <c r="X168" s="48">
        <v>8.0419995792382455</v>
      </c>
      <c r="Y168" s="48">
        <v>8.1130215019784178</v>
      </c>
      <c r="Z168" s="48">
        <v>-1.9599058238914981</v>
      </c>
      <c r="AA168" s="48">
        <v>-0.68514440671574928</v>
      </c>
      <c r="AF168" s="12">
        <v>1</v>
      </c>
      <c r="AG168" s="12">
        <v>-1</v>
      </c>
      <c r="AH168" s="12">
        <v>0</v>
      </c>
      <c r="AI168" s="12">
        <v>1</v>
      </c>
      <c r="AJ168" s="12">
        <v>0</v>
      </c>
      <c r="AK168" s="43">
        <v>-1</v>
      </c>
      <c r="AM168" s="48">
        <v>3.9995685440123507</v>
      </c>
      <c r="AN168" s="48">
        <v>2</v>
      </c>
      <c r="AO168" s="48">
        <v>7.8902252108300566</v>
      </c>
      <c r="AP168" s="48">
        <v>4.2215310471025775</v>
      </c>
      <c r="AQ168" s="48">
        <v>-1.8227725795716956</v>
      </c>
      <c r="AR168" s="48">
        <v>-1.3836996028828648</v>
      </c>
      <c r="AW168" s="12">
        <v>1</v>
      </c>
      <c r="AX168" s="12">
        <v>-1</v>
      </c>
      <c r="AY168" s="12">
        <v>0</v>
      </c>
      <c r="AZ168" s="12">
        <v>1</v>
      </c>
      <c r="BA168" s="12">
        <v>0</v>
      </c>
      <c r="BB168" s="43">
        <v>-1</v>
      </c>
      <c r="BD168" s="48">
        <v>3.9995685440123507</v>
      </c>
      <c r="BE168" s="48">
        <v>2</v>
      </c>
      <c r="BF168" s="48">
        <v>7.8902252108300566</v>
      </c>
      <c r="BG168" s="48">
        <v>4.2215310471025775</v>
      </c>
      <c r="BH168" s="48">
        <v>-1.8227725795716956</v>
      </c>
      <c r="BI168" s="48">
        <v>-1.3836996028828648</v>
      </c>
      <c r="BN168" s="12">
        <v>1</v>
      </c>
      <c r="BO168" s="12">
        <v>-1</v>
      </c>
      <c r="BP168" s="12">
        <v>0</v>
      </c>
      <c r="BQ168" s="12">
        <v>0</v>
      </c>
      <c r="BR168" s="12">
        <v>1</v>
      </c>
      <c r="BS168" s="43">
        <v>-1</v>
      </c>
      <c r="BU168" s="48">
        <v>1.0006458880798541</v>
      </c>
      <c r="BV168" s="48">
        <v>0.5</v>
      </c>
      <c r="BW168" s="48">
        <v>2.3455473472535697</v>
      </c>
      <c r="BX168" s="48">
        <v>1.7931115538149225</v>
      </c>
      <c r="BY168" s="48">
        <v>-0.83667253554302989</v>
      </c>
      <c r="BZ168" s="48">
        <v>-0.16169320498954987</v>
      </c>
    </row>
    <row r="170" spans="12:78" x14ac:dyDescent="0.2">
      <c r="T170" t="s">
        <v>33</v>
      </c>
      <c r="V170" s="49" cm="1">
        <f t="array" ref="V170:AA176">RELU(_xlfn.ANCHORARRAY(V162))</f>
        <v>5.9993522154203545</v>
      </c>
      <c r="W170" s="49">
        <v>3.6666666666666661</v>
      </c>
      <c r="X170" s="49">
        <v>6.4973203319385142</v>
      </c>
      <c r="Y170" s="49">
        <v>0.3420138416208669</v>
      </c>
      <c r="Z170" s="49">
        <v>4.3392196450659668</v>
      </c>
      <c r="AA170" s="49">
        <v>3.4955827280466201</v>
      </c>
      <c r="AK170" t="s">
        <v>33</v>
      </c>
      <c r="AM170" s="49" cm="1">
        <f t="array" ref="AM170:AR176">RELU(_xlfn.ANCHORARRAY(AM162))</f>
        <v>10.00021323496464</v>
      </c>
      <c r="AN170" s="49">
        <v>3.3333333333333339</v>
      </c>
      <c r="AO170" s="49">
        <v>7.4553215822624814</v>
      </c>
      <c r="AP170" s="49">
        <v>1.1245414485345346</v>
      </c>
      <c r="AQ170" s="49">
        <v>2.3248249755916639</v>
      </c>
      <c r="AR170" s="49">
        <v>0.17385301068197512</v>
      </c>
      <c r="BB170" t="s">
        <v>33</v>
      </c>
      <c r="BD170" s="49" cm="1">
        <f t="array" ref="BD170:BI176">RELU(_xlfn.ANCHORARRAY(BD162))</f>
        <v>5.9993522154203545</v>
      </c>
      <c r="BE170" s="49">
        <v>3.6666666666666661</v>
      </c>
      <c r="BF170" s="49">
        <v>6.4973203319385142</v>
      </c>
      <c r="BG170" s="49">
        <v>0.3420138416208669</v>
      </c>
      <c r="BH170" s="49">
        <v>4.3392196450659668</v>
      </c>
      <c r="BI170" s="49">
        <v>3.4955827280466201</v>
      </c>
      <c r="BS170" t="s">
        <v>33</v>
      </c>
      <c r="BU170" s="49" cm="1">
        <f t="array" ref="BU170:BZ176">RELU(_xlfn.ANCHORARRAY(BU162))</f>
        <v>5.9993522154203545</v>
      </c>
      <c r="BV170" s="49">
        <v>3.6666666666666661</v>
      </c>
      <c r="BW170" s="49">
        <v>6.4973203319385142</v>
      </c>
      <c r="BX170" s="49">
        <v>0.3420138416208669</v>
      </c>
      <c r="BY170" s="49">
        <v>4.3392196450659668</v>
      </c>
      <c r="BZ170" s="49">
        <v>3.4955827280466201</v>
      </c>
    </row>
    <row r="171" spans="12:78" x14ac:dyDescent="0.2">
      <c r="V171" s="47">
        <v>14.999998120192346</v>
      </c>
      <c r="W171" s="47">
        <v>6.3333333333333339</v>
      </c>
      <c r="X171" s="47">
        <v>14.151773814247157</v>
      </c>
      <c r="Y171" s="47">
        <v>8.4444513966980299</v>
      </c>
      <c r="Z171" s="47">
        <v>2.2015916872431953</v>
      </c>
      <c r="AA171" s="47">
        <v>0.65040180895577571</v>
      </c>
      <c r="AM171" s="47">
        <v>24.999782071827909</v>
      </c>
      <c r="AN171" s="47">
        <v>9.8333333333333339</v>
      </c>
      <c r="AO171" s="47">
        <v>22.63077402448695</v>
      </c>
      <c r="AP171" s="47">
        <v>15.596017891000145</v>
      </c>
      <c r="AQ171" s="47">
        <v>3.1099200004467695</v>
      </c>
      <c r="AR171" s="47">
        <v>0.82191687775053923</v>
      </c>
      <c r="BD171" s="47">
        <v>14.999998120192346</v>
      </c>
      <c r="BE171" s="47">
        <v>6.3333333333333339</v>
      </c>
      <c r="BF171" s="47">
        <v>14.151773814247157</v>
      </c>
      <c r="BG171" s="47">
        <v>8.4444513966980299</v>
      </c>
      <c r="BH171" s="47">
        <v>2.2015916872431953</v>
      </c>
      <c r="BI171" s="47">
        <v>0.65040180895577571</v>
      </c>
      <c r="BU171" s="47">
        <v>4.0004305097721424</v>
      </c>
      <c r="BV171" s="47">
        <v>1.8333333333333335</v>
      </c>
      <c r="BW171" s="47">
        <v>2.4790006251619841</v>
      </c>
      <c r="BX171" s="47">
        <v>2.3912638034568339</v>
      </c>
      <c r="BY171" s="47">
        <v>0.99280266526284855</v>
      </c>
      <c r="BZ171" s="47">
        <v>0.33913514131767752</v>
      </c>
    </row>
    <row r="172" spans="12:78" x14ac:dyDescent="0.2">
      <c r="V172" s="47">
        <v>21.999351562055764</v>
      </c>
      <c r="W172" s="47">
        <v>9</v>
      </c>
      <c r="X172" s="47">
        <v>21.151773399324966</v>
      </c>
      <c r="Y172" s="47">
        <v>14.204754087543311</v>
      </c>
      <c r="Z172" s="47">
        <v>3.117117335183921</v>
      </c>
      <c r="AA172" s="47">
        <v>1.4827817364328617</v>
      </c>
      <c r="AM172" s="47">
        <v>11.999567610420204</v>
      </c>
      <c r="AN172" s="47">
        <v>5.5</v>
      </c>
      <c r="AO172" s="47">
        <v>12.672773189085174</v>
      </c>
      <c r="AP172" s="47">
        <v>7.053187593241196</v>
      </c>
      <c r="AQ172" s="47">
        <v>2.2087890219803468</v>
      </c>
      <c r="AR172" s="47">
        <v>1.3112666676380982</v>
      </c>
      <c r="BD172" s="47">
        <v>21.999351562055764</v>
      </c>
      <c r="BE172" s="47">
        <v>9</v>
      </c>
      <c r="BF172" s="47">
        <v>21.151773399324966</v>
      </c>
      <c r="BG172" s="47">
        <v>14.204754087543311</v>
      </c>
      <c r="BH172" s="47">
        <v>3.117117335183921</v>
      </c>
      <c r="BI172" s="47">
        <v>1.4827817364328617</v>
      </c>
      <c r="BU172" s="47">
        <v>21.999351562055764</v>
      </c>
      <c r="BV172" s="47">
        <v>9</v>
      </c>
      <c r="BW172" s="47">
        <v>21.151773399324966</v>
      </c>
      <c r="BX172" s="47">
        <v>14.204754087543311</v>
      </c>
      <c r="BY172" s="47">
        <v>3.117117335183921</v>
      </c>
      <c r="BZ172" s="47">
        <v>1.4827817364328617</v>
      </c>
    </row>
    <row r="173" spans="12:78" x14ac:dyDescent="0.2">
      <c r="V173" s="47">
        <v>26.000644301123121</v>
      </c>
      <c r="W173" s="47">
        <v>10.333333333333334</v>
      </c>
      <c r="X173" s="47">
        <v>22.782548392895137</v>
      </c>
      <c r="Y173" s="47">
        <v>19.487508345875984</v>
      </c>
      <c r="Z173" s="47">
        <v>2.972786756126967</v>
      </c>
      <c r="AA173" s="47">
        <v>1.5204720739176547</v>
      </c>
      <c r="AM173" s="47">
        <v>16.000860349487557</v>
      </c>
      <c r="AN173" s="47">
        <v>6.8333333333333339</v>
      </c>
      <c r="AO173" s="47">
        <v>14.303548182655346</v>
      </c>
      <c r="AP173" s="47">
        <v>12.335941851573871</v>
      </c>
      <c r="AQ173" s="47">
        <v>2.0644584429233928</v>
      </c>
      <c r="AR173" s="47">
        <v>1.3489570051228912</v>
      </c>
      <c r="BD173" s="47">
        <v>14.000860349487557</v>
      </c>
      <c r="BE173" s="47">
        <v>4.8333333333333339</v>
      </c>
      <c r="BF173" s="47">
        <v>12.303548182655346</v>
      </c>
      <c r="BG173" s="47">
        <v>10.335941851573871</v>
      </c>
      <c r="BH173" s="47">
        <v>6.4458442923392645E-2</v>
      </c>
      <c r="BI173" s="47">
        <v>0</v>
      </c>
      <c r="BU173" s="47">
        <v>16.000860349487557</v>
      </c>
      <c r="BV173" s="47">
        <v>6.8333333333333339</v>
      </c>
      <c r="BW173" s="47">
        <v>14.303548182655346</v>
      </c>
      <c r="BX173" s="47">
        <v>12.335941851573871</v>
      </c>
      <c r="BY173" s="47">
        <v>2.0644584429233928</v>
      </c>
      <c r="BZ173" s="47">
        <v>1.3489570051228912</v>
      </c>
    </row>
    <row r="174" spans="12:78" x14ac:dyDescent="0.2"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M174" s="47">
        <v>0</v>
      </c>
      <c r="AN174" s="47">
        <v>0</v>
      </c>
      <c r="AO174" s="47">
        <v>0</v>
      </c>
      <c r="AP174" s="47">
        <v>5.5494766132549733</v>
      </c>
      <c r="AQ174" s="47">
        <v>0</v>
      </c>
      <c r="AR174" s="47">
        <v>0</v>
      </c>
      <c r="BD174" s="47">
        <v>0</v>
      </c>
      <c r="BE174" s="47">
        <v>0</v>
      </c>
      <c r="BF174" s="47">
        <v>0</v>
      </c>
      <c r="BG174" s="47">
        <v>0</v>
      </c>
      <c r="BH174" s="47">
        <v>0</v>
      </c>
      <c r="BI174" s="47">
        <v>0</v>
      </c>
      <c r="BU174" s="47">
        <v>0</v>
      </c>
      <c r="BV174" s="47">
        <v>0</v>
      </c>
      <c r="BW174" s="47">
        <v>0</v>
      </c>
      <c r="BX174" s="47">
        <v>0</v>
      </c>
      <c r="BY174" s="47">
        <v>0</v>
      </c>
      <c r="BZ174" s="47">
        <v>0</v>
      </c>
    </row>
    <row r="175" spans="12:78" x14ac:dyDescent="0.2">
      <c r="V175" s="47">
        <v>4.0004305097721424</v>
      </c>
      <c r="W175" s="47">
        <v>1.8333333333333335</v>
      </c>
      <c r="X175" s="47">
        <v>2.4790006251619841</v>
      </c>
      <c r="Y175" s="47">
        <v>2.3912638034568339</v>
      </c>
      <c r="Z175" s="47">
        <v>0.99280266526284855</v>
      </c>
      <c r="AA175" s="47">
        <v>0.33913514131767752</v>
      </c>
      <c r="AM175" s="47">
        <v>4.0004305097721424</v>
      </c>
      <c r="AN175" s="47">
        <v>1.8333333333333335</v>
      </c>
      <c r="AO175" s="47">
        <v>2.4790006251619841</v>
      </c>
      <c r="AP175" s="47">
        <v>2.3912638034568339</v>
      </c>
      <c r="AQ175" s="47">
        <v>0.99280266526284855</v>
      </c>
      <c r="AR175" s="47">
        <v>0.33913514131767752</v>
      </c>
      <c r="BD175" s="47">
        <v>2.0004305097721429</v>
      </c>
      <c r="BE175" s="47">
        <v>0</v>
      </c>
      <c r="BF175" s="47">
        <v>0.47900062516198405</v>
      </c>
      <c r="BG175" s="47">
        <v>0.39126380345683409</v>
      </c>
      <c r="BH175" s="47">
        <v>0</v>
      </c>
      <c r="BI175" s="47">
        <v>0</v>
      </c>
      <c r="BU175" s="47">
        <v>2</v>
      </c>
      <c r="BV175" s="47">
        <v>2</v>
      </c>
      <c r="BW175" s="47">
        <v>2</v>
      </c>
      <c r="BX175" s="47">
        <v>2</v>
      </c>
      <c r="BY175" s="47">
        <v>2</v>
      </c>
      <c r="BZ175" s="47">
        <v>2</v>
      </c>
    </row>
    <row r="176" spans="12:78" x14ac:dyDescent="0.2">
      <c r="V176" s="48">
        <v>5.0004307733075617</v>
      </c>
      <c r="W176" s="48">
        <v>2.5</v>
      </c>
      <c r="X176" s="48">
        <v>8.0419995792382455</v>
      </c>
      <c r="Y176" s="48">
        <v>8.1130215019784178</v>
      </c>
      <c r="Z176" s="48">
        <v>0</v>
      </c>
      <c r="AA176" s="48">
        <v>0</v>
      </c>
      <c r="AM176" s="48">
        <v>3.9995685440123507</v>
      </c>
      <c r="AN176" s="48">
        <v>2</v>
      </c>
      <c r="AO176" s="48">
        <v>7.8902252108300566</v>
      </c>
      <c r="AP176" s="48">
        <v>4.2215310471025775</v>
      </c>
      <c r="AQ176" s="48">
        <v>0</v>
      </c>
      <c r="AR176" s="48">
        <v>0</v>
      </c>
      <c r="BD176" s="48">
        <v>3.9995685440123507</v>
      </c>
      <c r="BE176" s="48">
        <v>2</v>
      </c>
      <c r="BF176" s="48">
        <v>7.8902252108300566</v>
      </c>
      <c r="BG176" s="48">
        <v>4.2215310471025775</v>
      </c>
      <c r="BH176" s="48">
        <v>0</v>
      </c>
      <c r="BI176" s="48">
        <v>0</v>
      </c>
      <c r="BU176" s="48">
        <v>1.0006458880798541</v>
      </c>
      <c r="BV176" s="48">
        <v>0.5</v>
      </c>
      <c r="BW176" s="48">
        <v>2.3455473472535697</v>
      </c>
      <c r="BX176" s="48">
        <v>1.7931115538149225</v>
      </c>
      <c r="BY176" s="48">
        <v>0</v>
      </c>
      <c r="BZ176" s="48">
        <v>0</v>
      </c>
    </row>
    <row r="177" spans="13:78" x14ac:dyDescent="0.2">
      <c r="M177" t="s">
        <v>34</v>
      </c>
      <c r="V177" s="46">
        <v>1</v>
      </c>
      <c r="W177" s="46">
        <v>1</v>
      </c>
      <c r="X177" s="46">
        <v>1</v>
      </c>
      <c r="Y177" s="46">
        <v>1</v>
      </c>
      <c r="Z177" s="46">
        <v>1</v>
      </c>
      <c r="AA177" s="46">
        <v>1</v>
      </c>
      <c r="AD177" t="s">
        <v>34</v>
      </c>
      <c r="AM177" s="46">
        <v>1</v>
      </c>
      <c r="AN177" s="46">
        <v>1</v>
      </c>
      <c r="AO177" s="46">
        <v>1</v>
      </c>
      <c r="AP177" s="46">
        <v>1</v>
      </c>
      <c r="AQ177" s="46">
        <v>1</v>
      </c>
      <c r="AR177" s="46">
        <v>1</v>
      </c>
      <c r="AU177" t="s">
        <v>34</v>
      </c>
      <c r="BD177" s="46">
        <v>1</v>
      </c>
      <c r="BE177" s="46">
        <v>1</v>
      </c>
      <c r="BF177" s="46">
        <v>1</v>
      </c>
      <c r="BG177" s="46">
        <v>1</v>
      </c>
      <c r="BH177" s="46">
        <v>1</v>
      </c>
      <c r="BI177" s="46">
        <v>1</v>
      </c>
      <c r="BL177" t="s">
        <v>34</v>
      </c>
      <c r="BU177" s="46">
        <v>1</v>
      </c>
      <c r="BV177" s="46">
        <v>1</v>
      </c>
      <c r="BW177" s="46">
        <v>1</v>
      </c>
      <c r="BX177" s="46">
        <v>1</v>
      </c>
      <c r="BY177" s="46">
        <v>1</v>
      </c>
      <c r="BZ177" s="46">
        <v>1</v>
      </c>
    </row>
    <row r="178" spans="13:78" x14ac:dyDescent="0.2">
      <c r="M178" t="s">
        <v>35</v>
      </c>
      <c r="T178" t="s">
        <v>36</v>
      </c>
      <c r="AD178" t="s">
        <v>35</v>
      </c>
      <c r="AK178" t="s">
        <v>36</v>
      </c>
      <c r="AU178" t="s">
        <v>35</v>
      </c>
      <c r="BB178" t="s">
        <v>36</v>
      </c>
      <c r="BL178" t="s">
        <v>35</v>
      </c>
      <c r="BS178" t="s">
        <v>36</v>
      </c>
    </row>
    <row r="179" spans="13:78" x14ac:dyDescent="0.2">
      <c r="M179" s="12">
        <v>0</v>
      </c>
      <c r="N179" s="12">
        <v>1</v>
      </c>
      <c r="O179" s="12">
        <v>0</v>
      </c>
      <c r="P179" s="12">
        <v>-1</v>
      </c>
      <c r="Q179" s="12">
        <v>-1</v>
      </c>
      <c r="R179" s="12">
        <v>0</v>
      </c>
      <c r="S179" s="12">
        <v>0</v>
      </c>
      <c r="T179" s="43">
        <v>1</v>
      </c>
      <c r="V179" s="49" cm="1">
        <f t="array" ref="V179:AA183">MMULT(M179:T183,V170:AA177)</f>
        <v>-10.000646180930774</v>
      </c>
      <c r="W179" s="49">
        <v>-3</v>
      </c>
      <c r="X179" s="49">
        <v>-7.6307745786479799</v>
      </c>
      <c r="Y179" s="49">
        <v>-10.043056949177954</v>
      </c>
      <c r="Z179" s="49">
        <v>0.22880493111622835</v>
      </c>
      <c r="AA179" s="49">
        <v>0.129929735038121</v>
      </c>
      <c r="AD179" s="12">
        <v>0</v>
      </c>
      <c r="AE179" s="12">
        <v>1</v>
      </c>
      <c r="AF179" s="12">
        <v>0</v>
      </c>
      <c r="AG179" s="12">
        <v>-1</v>
      </c>
      <c r="AH179" s="12">
        <v>-1</v>
      </c>
      <c r="AI179" s="12">
        <v>0</v>
      </c>
      <c r="AJ179" s="12">
        <v>0</v>
      </c>
      <c r="AK179" s="43">
        <v>0</v>
      </c>
      <c r="AM179" s="49" cm="1">
        <f t="array" ref="AM179:AR183">MMULT(AD179:AK183,AM170:AR177)</f>
        <v>8.9989217223403521</v>
      </c>
      <c r="AN179" s="49">
        <v>3</v>
      </c>
      <c r="AO179" s="49">
        <v>8.3272258418316039</v>
      </c>
      <c r="AP179" s="49">
        <v>-2.2894005738286998</v>
      </c>
      <c r="AQ179" s="49">
        <v>1.0454615575233768</v>
      </c>
      <c r="AR179" s="49">
        <v>-0.52704012737235195</v>
      </c>
      <c r="AU179" s="12">
        <v>0</v>
      </c>
      <c r="AV179" s="12">
        <v>1</v>
      </c>
      <c r="AW179" s="12">
        <v>0</v>
      </c>
      <c r="AX179" s="12">
        <v>-1</v>
      </c>
      <c r="AY179" s="12">
        <v>-1</v>
      </c>
      <c r="AZ179" s="12">
        <v>0</v>
      </c>
      <c r="BA179" s="12">
        <v>0</v>
      </c>
      <c r="BB179" s="43">
        <v>1</v>
      </c>
      <c r="BD179" s="49" cm="1">
        <f t="array" ref="BD179:BI183">MMULT(AU179:BB183,BD170:BI177)</f>
        <v>1.9991377707047899</v>
      </c>
      <c r="BE179" s="49">
        <v>2.5</v>
      </c>
      <c r="BF179" s="49">
        <v>2.8482256315918111</v>
      </c>
      <c r="BG179" s="49">
        <v>-0.89149045487584111</v>
      </c>
      <c r="BH179" s="49">
        <v>3.1371332443198026</v>
      </c>
      <c r="BI179" s="49">
        <v>1.6504018089557757</v>
      </c>
      <c r="BL179" s="12">
        <v>0</v>
      </c>
      <c r="BM179" s="12">
        <v>1</v>
      </c>
      <c r="BN179" s="12">
        <v>0</v>
      </c>
      <c r="BO179" s="12">
        <v>-1</v>
      </c>
      <c r="BP179" s="12">
        <v>-1</v>
      </c>
      <c r="BQ179" s="12">
        <v>1</v>
      </c>
      <c r="BR179" s="12">
        <v>0</v>
      </c>
      <c r="BS179" s="43">
        <v>1</v>
      </c>
      <c r="BU179" s="49" cm="1">
        <f t="array" ref="BU179:BZ183">MMULT(BL179:BS183,BU170:BZ177)</f>
        <v>-9.0004298397154141</v>
      </c>
      <c r="BV179" s="49">
        <v>-2</v>
      </c>
      <c r="BW179" s="49">
        <v>-8.8245475574933625</v>
      </c>
      <c r="BX179" s="49">
        <v>-6.9446780481170372</v>
      </c>
      <c r="BY179" s="49">
        <v>1.9283442223394558</v>
      </c>
      <c r="BZ179" s="49">
        <v>1.9901781361947863</v>
      </c>
    </row>
    <row r="180" spans="13:78" x14ac:dyDescent="0.2">
      <c r="M180" s="12">
        <v>0</v>
      </c>
      <c r="N180" s="12">
        <v>1</v>
      </c>
      <c r="O180" s="12">
        <v>0</v>
      </c>
      <c r="P180" s="12">
        <v>1</v>
      </c>
      <c r="Q180" s="12">
        <v>0</v>
      </c>
      <c r="R180" s="12">
        <v>0</v>
      </c>
      <c r="S180" s="12">
        <v>0</v>
      </c>
      <c r="T180" s="43">
        <v>2</v>
      </c>
      <c r="V180" s="47">
        <v>43.000642421315469</v>
      </c>
      <c r="W180" s="47">
        <v>18.666666666666668</v>
      </c>
      <c r="X180" s="47">
        <v>38.934322207142294</v>
      </c>
      <c r="Y180" s="47">
        <v>29.931959742574016</v>
      </c>
      <c r="Z180" s="47">
        <v>7.1743784433701627</v>
      </c>
      <c r="AA180" s="47">
        <v>4.1708738828734306</v>
      </c>
      <c r="AD180" s="12">
        <v>0</v>
      </c>
      <c r="AE180" s="12">
        <v>0</v>
      </c>
      <c r="AF180" s="12">
        <v>0</v>
      </c>
      <c r="AG180" s="12">
        <v>1</v>
      </c>
      <c r="AH180" s="12">
        <v>1</v>
      </c>
      <c r="AI180" s="12">
        <v>1</v>
      </c>
      <c r="AJ180" s="12">
        <v>0</v>
      </c>
      <c r="AK180" s="43">
        <v>2</v>
      </c>
      <c r="AM180" s="47">
        <v>22.001290859259697</v>
      </c>
      <c r="AN180" s="47">
        <v>10.666666666666668</v>
      </c>
      <c r="AO180" s="47">
        <v>18.782548807817331</v>
      </c>
      <c r="AP180" s="47">
        <v>22.276682268285679</v>
      </c>
      <c r="AQ180" s="47">
        <v>5.0572611081862409</v>
      </c>
      <c r="AR180" s="47">
        <v>3.6880921464405687</v>
      </c>
      <c r="AU180" s="12">
        <v>0</v>
      </c>
      <c r="AV180" s="12">
        <v>0</v>
      </c>
      <c r="AW180" s="12">
        <v>0</v>
      </c>
      <c r="AX180" s="12">
        <v>1</v>
      </c>
      <c r="AY180" s="12">
        <v>0</v>
      </c>
      <c r="AZ180" s="12">
        <v>1</v>
      </c>
      <c r="BA180" s="12">
        <v>0</v>
      </c>
      <c r="BB180" s="43">
        <v>2</v>
      </c>
      <c r="BD180" s="47">
        <v>18.001290859259701</v>
      </c>
      <c r="BE180" s="47">
        <v>6.8333333333333339</v>
      </c>
      <c r="BF180" s="47">
        <v>14.78254880781733</v>
      </c>
      <c r="BG180" s="47">
        <v>12.727205655030705</v>
      </c>
      <c r="BH180" s="47">
        <v>2.0644584429233928</v>
      </c>
      <c r="BI180" s="47">
        <v>2</v>
      </c>
      <c r="BL180" s="12">
        <v>0</v>
      </c>
      <c r="BM180" s="12">
        <v>1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43">
        <v>0</v>
      </c>
      <c r="BU180" s="47">
        <v>4.0004305097721424</v>
      </c>
      <c r="BV180" s="47">
        <v>1.8333333333333335</v>
      </c>
      <c r="BW180" s="47">
        <v>2.4790006251619841</v>
      </c>
      <c r="BX180" s="47">
        <v>2.3912638034568339</v>
      </c>
      <c r="BY180" s="47">
        <v>0.99280266526284855</v>
      </c>
      <c r="BZ180" s="47">
        <v>0.33913514131767752</v>
      </c>
    </row>
    <row r="181" spans="13:78" x14ac:dyDescent="0.2">
      <c r="M181" s="12">
        <v>-1</v>
      </c>
      <c r="N181" s="12">
        <v>1</v>
      </c>
      <c r="O181" s="12">
        <v>1</v>
      </c>
      <c r="P181" s="12">
        <v>0</v>
      </c>
      <c r="Q181" s="12">
        <v>0</v>
      </c>
      <c r="R181" s="12">
        <v>0</v>
      </c>
      <c r="S181" s="12">
        <v>1</v>
      </c>
      <c r="T181" s="43">
        <v>1</v>
      </c>
      <c r="V181" s="47">
        <v>37.000428240135321</v>
      </c>
      <c r="W181" s="47">
        <v>15.166666666666668</v>
      </c>
      <c r="X181" s="47">
        <v>37.848226460871857</v>
      </c>
      <c r="Y181" s="47">
        <v>31.42021314459889</v>
      </c>
      <c r="Z181" s="47">
        <v>1.9794893773611495</v>
      </c>
      <c r="AA181" s="47">
        <v>-0.36239918265798265</v>
      </c>
      <c r="AD181" s="12">
        <v>-1</v>
      </c>
      <c r="AE181" s="12">
        <v>1</v>
      </c>
      <c r="AF181" s="12">
        <v>1</v>
      </c>
      <c r="AG181" s="12">
        <v>1</v>
      </c>
      <c r="AH181" s="12">
        <v>0</v>
      </c>
      <c r="AI181" s="12">
        <v>0</v>
      </c>
      <c r="AJ181" s="12">
        <v>1</v>
      </c>
      <c r="AK181" s="43">
        <v>1</v>
      </c>
      <c r="AM181" s="47">
        <v>47.999565340783377</v>
      </c>
      <c r="AN181" s="47">
        <v>21.833333333333336</v>
      </c>
      <c r="AO181" s="47">
        <v>51.041999024795047</v>
      </c>
      <c r="AP181" s="47">
        <v>39.082136934383257</v>
      </c>
      <c r="AQ181" s="47">
        <v>6.0583424897588447</v>
      </c>
      <c r="AR181" s="47">
        <v>4.3082875398295535</v>
      </c>
      <c r="AU181" s="12">
        <v>-1</v>
      </c>
      <c r="AV181" s="12">
        <v>1</v>
      </c>
      <c r="AW181" s="12">
        <v>1</v>
      </c>
      <c r="AX181" s="12">
        <v>0</v>
      </c>
      <c r="AY181" s="12">
        <v>0</v>
      </c>
      <c r="AZ181" s="12">
        <v>1</v>
      </c>
      <c r="BA181" s="12">
        <v>1</v>
      </c>
      <c r="BB181" s="43">
        <v>0</v>
      </c>
      <c r="BD181" s="47">
        <v>36.99999652061225</v>
      </c>
      <c r="BE181" s="47">
        <v>13.666666666666668</v>
      </c>
      <c r="BF181" s="47">
        <v>37.175452717625646</v>
      </c>
      <c r="BG181" s="47">
        <v>26.919986493179884</v>
      </c>
      <c r="BH181" s="47">
        <v>0.97948937736114949</v>
      </c>
      <c r="BI181" s="47">
        <v>-1.3623991826579827</v>
      </c>
      <c r="BL181" s="12">
        <v>-1</v>
      </c>
      <c r="BM181" s="12">
        <v>1</v>
      </c>
      <c r="BN181" s="12">
        <v>1</v>
      </c>
      <c r="BO181" s="12">
        <v>0</v>
      </c>
      <c r="BP181" s="12">
        <v>0</v>
      </c>
      <c r="BQ181" s="12">
        <v>0</v>
      </c>
      <c r="BR181" s="12">
        <v>1</v>
      </c>
      <c r="BS181" s="43">
        <v>1</v>
      </c>
      <c r="BU181" s="47">
        <v>22.001075744487409</v>
      </c>
      <c r="BV181" s="47">
        <v>8.6666666666666679</v>
      </c>
      <c r="BW181" s="47">
        <v>20.479001039802007</v>
      </c>
      <c r="BX181" s="47">
        <v>19.0471156031942</v>
      </c>
      <c r="BY181" s="47">
        <v>0.77070035538080273</v>
      </c>
      <c r="BZ181" s="47">
        <v>-0.67366585029608106</v>
      </c>
    </row>
    <row r="182" spans="13:78" x14ac:dyDescent="0.2">
      <c r="M182" s="12">
        <v>-1</v>
      </c>
      <c r="N182" s="12">
        <v>1</v>
      </c>
      <c r="O182" s="12">
        <v>1</v>
      </c>
      <c r="P182" s="12">
        <v>1</v>
      </c>
      <c r="Q182" s="12">
        <v>0</v>
      </c>
      <c r="R182" s="12">
        <v>1</v>
      </c>
      <c r="S182" s="12">
        <v>0</v>
      </c>
      <c r="T182" s="43">
        <v>2</v>
      </c>
      <c r="V182" s="47">
        <v>63.001072277723026</v>
      </c>
      <c r="W182" s="47">
        <v>25.833333333333332</v>
      </c>
      <c r="X182" s="47">
        <v>56.06777589969073</v>
      </c>
      <c r="Y182" s="47">
        <v>46.185963791953299</v>
      </c>
      <c r="Z182" s="47">
        <v>6.9450787987509646</v>
      </c>
      <c r="AA182" s="47">
        <v>2.4972080325773494</v>
      </c>
      <c r="AD182" s="12">
        <v>-1</v>
      </c>
      <c r="AE182" s="12">
        <v>0</v>
      </c>
      <c r="AF182" s="12">
        <v>1</v>
      </c>
      <c r="AG182" s="12">
        <v>1</v>
      </c>
      <c r="AH182" s="12">
        <v>1</v>
      </c>
      <c r="AI182" s="12">
        <v>1</v>
      </c>
      <c r="AJ182" s="12">
        <v>0</v>
      </c>
      <c r="AK182" s="43">
        <v>2</v>
      </c>
      <c r="AM182" s="47">
        <v>24.000645234715265</v>
      </c>
      <c r="AN182" s="47">
        <v>12.833333333333334</v>
      </c>
      <c r="AO182" s="47">
        <v>24.000000414640024</v>
      </c>
      <c r="AP182" s="47">
        <v>28.205328412992341</v>
      </c>
      <c r="AQ182" s="47">
        <v>4.9412251545749246</v>
      </c>
      <c r="AR182" s="47">
        <v>4.825505803396692</v>
      </c>
      <c r="AU182" s="12">
        <v>-1</v>
      </c>
      <c r="AV182" s="12">
        <v>0</v>
      </c>
      <c r="AW182" s="12">
        <v>1</v>
      </c>
      <c r="AX182" s="12">
        <v>0</v>
      </c>
      <c r="AY182" s="12">
        <v>0</v>
      </c>
      <c r="AZ182" s="12">
        <v>1</v>
      </c>
      <c r="BA182" s="12">
        <v>0</v>
      </c>
      <c r="BB182" s="43">
        <v>2</v>
      </c>
      <c r="BD182" s="47">
        <v>20.000429856407553</v>
      </c>
      <c r="BE182" s="47">
        <v>7.3333333333333339</v>
      </c>
      <c r="BF182" s="47">
        <v>17.133453692548436</v>
      </c>
      <c r="BG182" s="47">
        <v>16.254004049379276</v>
      </c>
      <c r="BH182" s="47">
        <v>0.77789769011795418</v>
      </c>
      <c r="BI182" s="47">
        <v>-1.2800991613758583E-2</v>
      </c>
      <c r="BL182" s="12">
        <v>0</v>
      </c>
      <c r="BM182" s="12">
        <v>0</v>
      </c>
      <c r="BN182" s="12">
        <v>1</v>
      </c>
      <c r="BO182" s="12">
        <v>1</v>
      </c>
      <c r="BP182" s="12">
        <v>0</v>
      </c>
      <c r="BQ182" s="12">
        <v>1</v>
      </c>
      <c r="BR182" s="12">
        <v>0</v>
      </c>
      <c r="BS182" s="43">
        <v>2</v>
      </c>
      <c r="BU182" s="47">
        <v>42.000211911543317</v>
      </c>
      <c r="BV182" s="47">
        <v>19.833333333333336</v>
      </c>
      <c r="BW182" s="47">
        <v>39.455321581980314</v>
      </c>
      <c r="BX182" s="47">
        <v>30.540695939117182</v>
      </c>
      <c r="BY182" s="47">
        <v>9.1815757781073142</v>
      </c>
      <c r="BZ182" s="47">
        <v>6.8317387415557533</v>
      </c>
    </row>
    <row r="183" spans="13:78" x14ac:dyDescent="0.2">
      <c r="M183" s="12">
        <v>1</v>
      </c>
      <c r="N183" s="12">
        <v>-1</v>
      </c>
      <c r="O183" s="12">
        <v>-1</v>
      </c>
      <c r="P183" s="12">
        <v>1</v>
      </c>
      <c r="Q183" s="12">
        <v>0</v>
      </c>
      <c r="R183" s="12">
        <v>1</v>
      </c>
      <c r="S183" s="12">
        <v>0</v>
      </c>
      <c r="T183" s="43">
        <v>1</v>
      </c>
      <c r="V183" s="48">
        <v>1.0773440675055923E-3</v>
      </c>
      <c r="W183" s="48">
        <v>1.4999999999999996</v>
      </c>
      <c r="X183" s="48">
        <v>-2.5446778635764882</v>
      </c>
      <c r="Y183" s="48">
        <v>0.57158050671234406</v>
      </c>
      <c r="Z183" s="48">
        <v>3.986100044028666</v>
      </c>
      <c r="AA183" s="48">
        <v>4.2220063978933151</v>
      </c>
      <c r="AD183" s="12">
        <v>1</v>
      </c>
      <c r="AE183" s="12">
        <v>0</v>
      </c>
      <c r="AF183" s="12">
        <v>-1</v>
      </c>
      <c r="AG183" s="12">
        <v>1</v>
      </c>
      <c r="AH183" s="12">
        <v>0</v>
      </c>
      <c r="AI183" s="12">
        <v>1</v>
      </c>
      <c r="AJ183" s="12">
        <v>0</v>
      </c>
      <c r="AK183" s="43">
        <v>1</v>
      </c>
      <c r="AM183" s="48">
        <v>19.001936483804137</v>
      </c>
      <c r="AN183" s="48">
        <v>7.5000000000000018</v>
      </c>
      <c r="AO183" s="48">
        <v>12.565097200994638</v>
      </c>
      <c r="AP183" s="48">
        <v>9.7985595103240435</v>
      </c>
      <c r="AQ183" s="48">
        <v>4.1732970617975589</v>
      </c>
      <c r="AR183" s="48">
        <v>1.5506784894844456</v>
      </c>
      <c r="AU183" s="12">
        <v>1</v>
      </c>
      <c r="AV183" s="12">
        <v>-1</v>
      </c>
      <c r="AW183" s="12">
        <v>-1</v>
      </c>
      <c r="AX183" s="12">
        <v>1</v>
      </c>
      <c r="AY183" s="12">
        <v>0</v>
      </c>
      <c r="AZ183" s="12">
        <v>1</v>
      </c>
      <c r="BA183" s="12">
        <v>0</v>
      </c>
      <c r="BB183" s="43">
        <v>1</v>
      </c>
      <c r="BD183" s="48">
        <v>-13.998706607568058</v>
      </c>
      <c r="BE183" s="48">
        <v>-5.8333333333333339</v>
      </c>
      <c r="BF183" s="48">
        <v>-15.023678073816281</v>
      </c>
      <c r="BG183" s="48">
        <v>-10.579985987589769</v>
      </c>
      <c r="BH183" s="48">
        <v>8.4969065562243151E-2</v>
      </c>
      <c r="BI183" s="48">
        <v>2.3623991826579829</v>
      </c>
      <c r="BL183" s="12">
        <v>1</v>
      </c>
      <c r="BM183" s="12">
        <v>-1</v>
      </c>
      <c r="BN183" s="12">
        <v>-1</v>
      </c>
      <c r="BO183" s="12">
        <v>1</v>
      </c>
      <c r="BP183" s="12">
        <v>0</v>
      </c>
      <c r="BQ183" s="12">
        <v>1</v>
      </c>
      <c r="BR183" s="12">
        <v>0</v>
      </c>
      <c r="BS183" s="43">
        <v>1</v>
      </c>
      <c r="BU183" s="48">
        <v>-0.9995695069199968</v>
      </c>
      <c r="BV183" s="48">
        <v>2.6666666666666661</v>
      </c>
      <c r="BW183" s="48">
        <v>0.17009449010691036</v>
      </c>
      <c r="BX183" s="48">
        <v>-0.91806219780540488</v>
      </c>
      <c r="BY183" s="48">
        <v>5.2937580875425905</v>
      </c>
      <c r="BZ183" s="48">
        <v>6.0226228554189722</v>
      </c>
    </row>
    <row r="185" spans="13:78" x14ac:dyDescent="0.2">
      <c r="T185" t="s">
        <v>33</v>
      </c>
      <c r="V185" s="49" cm="1">
        <f t="array" ref="V185:AA189">RELU(_xlfn.ANCHORARRAY(V179))</f>
        <v>0</v>
      </c>
      <c r="W185" s="49">
        <v>0</v>
      </c>
      <c r="X185" s="49">
        <v>0</v>
      </c>
      <c r="Y185" s="49">
        <v>0</v>
      </c>
      <c r="Z185" s="49">
        <v>0.22880493111622835</v>
      </c>
      <c r="AA185" s="49">
        <v>0.129929735038121</v>
      </c>
      <c r="AK185" t="s">
        <v>33</v>
      </c>
      <c r="AM185" s="49" cm="1">
        <f t="array" ref="AM185:AR189">RELU(_xlfn.ANCHORARRAY(AM179))</f>
        <v>8.9989217223403521</v>
      </c>
      <c r="AN185" s="49">
        <v>3</v>
      </c>
      <c r="AO185" s="49">
        <v>8.3272258418316039</v>
      </c>
      <c r="AP185" s="49">
        <v>0</v>
      </c>
      <c r="AQ185" s="49">
        <v>1.0454615575233768</v>
      </c>
      <c r="AR185" s="49">
        <v>0</v>
      </c>
      <c r="BB185" t="s">
        <v>33</v>
      </c>
      <c r="BD185" s="49" cm="1">
        <f t="array" ref="BD185:BI189">RELU(_xlfn.ANCHORARRAY(BD179))</f>
        <v>1.9991377707047899</v>
      </c>
      <c r="BE185" s="49">
        <v>2.5</v>
      </c>
      <c r="BF185" s="49">
        <v>2.8482256315918111</v>
      </c>
      <c r="BG185" s="49">
        <v>0</v>
      </c>
      <c r="BH185" s="49">
        <v>3.1371332443198026</v>
      </c>
      <c r="BI185" s="49">
        <v>1.6504018089557757</v>
      </c>
      <c r="BS185" t="s">
        <v>33</v>
      </c>
      <c r="BU185" s="49" cm="1">
        <f t="array" ref="BU185:BZ189">RELU(_xlfn.ANCHORARRAY(BU179))</f>
        <v>0</v>
      </c>
      <c r="BV185" s="49">
        <v>0</v>
      </c>
      <c r="BW185" s="49">
        <v>0</v>
      </c>
      <c r="BX185" s="49">
        <v>0</v>
      </c>
      <c r="BY185" s="49">
        <v>1.9283442223394558</v>
      </c>
      <c r="BZ185" s="49">
        <v>1.9901781361947863</v>
      </c>
    </row>
    <row r="186" spans="13:78" x14ac:dyDescent="0.2">
      <c r="V186" s="47">
        <v>43.000642421315469</v>
      </c>
      <c r="W186" s="47">
        <v>18.666666666666668</v>
      </c>
      <c r="X186" s="47">
        <v>38.934322207142294</v>
      </c>
      <c r="Y186" s="47">
        <v>29.931959742574016</v>
      </c>
      <c r="Z186" s="47">
        <v>7.1743784433701627</v>
      </c>
      <c r="AA186" s="47">
        <v>4.1708738828734306</v>
      </c>
      <c r="AM186" s="47">
        <v>22.001290859259697</v>
      </c>
      <c r="AN186" s="47">
        <v>10.666666666666668</v>
      </c>
      <c r="AO186" s="47">
        <v>18.782548807817331</v>
      </c>
      <c r="AP186" s="47">
        <v>22.276682268285679</v>
      </c>
      <c r="AQ186" s="47">
        <v>5.0572611081862409</v>
      </c>
      <c r="AR186" s="47">
        <v>3.6880921464405687</v>
      </c>
      <c r="BD186" s="47">
        <v>18.001290859259701</v>
      </c>
      <c r="BE186" s="47">
        <v>6.8333333333333339</v>
      </c>
      <c r="BF186" s="47">
        <v>14.78254880781733</v>
      </c>
      <c r="BG186" s="47">
        <v>12.727205655030705</v>
      </c>
      <c r="BH186" s="47">
        <v>2.0644584429233928</v>
      </c>
      <c r="BI186" s="47">
        <v>2</v>
      </c>
      <c r="BU186" s="47">
        <v>4.0004305097721424</v>
      </c>
      <c r="BV186" s="47">
        <v>1.8333333333333335</v>
      </c>
      <c r="BW186" s="47">
        <v>2.4790006251619841</v>
      </c>
      <c r="BX186" s="47">
        <v>2.3912638034568339</v>
      </c>
      <c r="BY186" s="47">
        <v>0.99280266526284855</v>
      </c>
      <c r="BZ186" s="47">
        <v>0.33913514131767752</v>
      </c>
    </row>
    <row r="187" spans="13:78" x14ac:dyDescent="0.2">
      <c r="V187" s="47">
        <v>37.000428240135321</v>
      </c>
      <c r="W187" s="47">
        <v>15.166666666666668</v>
      </c>
      <c r="X187" s="47">
        <v>37.848226460871857</v>
      </c>
      <c r="Y187" s="47">
        <v>31.42021314459889</v>
      </c>
      <c r="Z187" s="47">
        <v>1.9794893773611495</v>
      </c>
      <c r="AA187" s="47">
        <v>0</v>
      </c>
      <c r="AM187" s="47">
        <v>47.999565340783377</v>
      </c>
      <c r="AN187" s="47">
        <v>21.833333333333336</v>
      </c>
      <c r="AO187" s="47">
        <v>51.041999024795047</v>
      </c>
      <c r="AP187" s="47">
        <v>39.082136934383257</v>
      </c>
      <c r="AQ187" s="47">
        <v>6.0583424897588447</v>
      </c>
      <c r="AR187" s="47">
        <v>4.3082875398295535</v>
      </c>
      <c r="BD187" s="47">
        <v>36.99999652061225</v>
      </c>
      <c r="BE187" s="47">
        <v>13.666666666666668</v>
      </c>
      <c r="BF187" s="47">
        <v>37.175452717625646</v>
      </c>
      <c r="BG187" s="47">
        <v>26.919986493179884</v>
      </c>
      <c r="BH187" s="47">
        <v>0.97948937736114949</v>
      </c>
      <c r="BI187" s="47">
        <v>0</v>
      </c>
      <c r="BU187" s="47">
        <v>22.001075744487409</v>
      </c>
      <c r="BV187" s="47">
        <v>8.6666666666666679</v>
      </c>
      <c r="BW187" s="47">
        <v>20.479001039802007</v>
      </c>
      <c r="BX187" s="47">
        <v>19.0471156031942</v>
      </c>
      <c r="BY187" s="47">
        <v>0.77070035538080273</v>
      </c>
      <c r="BZ187" s="47">
        <v>0</v>
      </c>
    </row>
    <row r="188" spans="13:78" x14ac:dyDescent="0.2">
      <c r="V188" s="47">
        <v>63.001072277723026</v>
      </c>
      <c r="W188" s="47">
        <v>25.833333333333332</v>
      </c>
      <c r="X188" s="47">
        <v>56.06777589969073</v>
      </c>
      <c r="Y188" s="47">
        <v>46.185963791953299</v>
      </c>
      <c r="Z188" s="47">
        <v>6.9450787987509646</v>
      </c>
      <c r="AA188" s="47">
        <v>2.4972080325773494</v>
      </c>
      <c r="AM188" s="47">
        <v>24.000645234715265</v>
      </c>
      <c r="AN188" s="47">
        <v>12.833333333333334</v>
      </c>
      <c r="AO188" s="47">
        <v>24.000000414640024</v>
      </c>
      <c r="AP188" s="47">
        <v>28.205328412992341</v>
      </c>
      <c r="AQ188" s="47">
        <v>4.9412251545749246</v>
      </c>
      <c r="AR188" s="47">
        <v>4.825505803396692</v>
      </c>
      <c r="BD188" s="47">
        <v>20.000429856407553</v>
      </c>
      <c r="BE188" s="47">
        <v>7.3333333333333339</v>
      </c>
      <c r="BF188" s="47">
        <v>17.133453692548436</v>
      </c>
      <c r="BG188" s="47">
        <v>16.254004049379276</v>
      </c>
      <c r="BH188" s="47">
        <v>0.77789769011795418</v>
      </c>
      <c r="BI188" s="47">
        <v>0</v>
      </c>
      <c r="BU188" s="47">
        <v>42.000211911543317</v>
      </c>
      <c r="BV188" s="47">
        <v>19.833333333333336</v>
      </c>
      <c r="BW188" s="47">
        <v>39.455321581980314</v>
      </c>
      <c r="BX188" s="47">
        <v>30.540695939117182</v>
      </c>
      <c r="BY188" s="47">
        <v>9.1815757781073142</v>
      </c>
      <c r="BZ188" s="47">
        <v>6.8317387415557533</v>
      </c>
    </row>
    <row r="189" spans="13:78" x14ac:dyDescent="0.2">
      <c r="V189" s="48">
        <v>1.0773440675055923E-3</v>
      </c>
      <c r="W189" s="48">
        <v>1.4999999999999996</v>
      </c>
      <c r="X189" s="48">
        <v>0</v>
      </c>
      <c r="Y189" s="48">
        <v>0.57158050671234406</v>
      </c>
      <c r="Z189" s="48">
        <v>3.986100044028666</v>
      </c>
      <c r="AA189" s="48">
        <v>4.2220063978933151</v>
      </c>
      <c r="AM189" s="48">
        <v>19.001936483804137</v>
      </c>
      <c r="AN189" s="48">
        <v>7.5000000000000018</v>
      </c>
      <c r="AO189" s="48">
        <v>12.565097200994638</v>
      </c>
      <c r="AP189" s="48">
        <v>9.7985595103240435</v>
      </c>
      <c r="AQ189" s="48">
        <v>4.1732970617975589</v>
      </c>
      <c r="AR189" s="48">
        <v>1.5506784894844456</v>
      </c>
      <c r="BD189" s="48">
        <v>0</v>
      </c>
      <c r="BE189" s="48">
        <v>0</v>
      </c>
      <c r="BF189" s="48">
        <v>0</v>
      </c>
      <c r="BG189" s="48">
        <v>0</v>
      </c>
      <c r="BH189" s="48">
        <v>8.4969065562243151E-2</v>
      </c>
      <c r="BI189" s="48">
        <v>2.3623991826579829</v>
      </c>
      <c r="BU189" s="48">
        <v>0</v>
      </c>
      <c r="BV189" s="48">
        <v>2.6666666666666661</v>
      </c>
      <c r="BW189" s="48">
        <v>0.17009449010691036</v>
      </c>
      <c r="BX189" s="48">
        <v>0</v>
      </c>
      <c r="BY189" s="48">
        <v>5.2937580875425905</v>
      </c>
      <c r="BZ189" s="48">
        <v>6.0226228554189722</v>
      </c>
    </row>
    <row r="190" spans="13:78" x14ac:dyDescent="0.2">
      <c r="T190" t="s">
        <v>30</v>
      </c>
      <c r="AK190" t="s">
        <v>30</v>
      </c>
      <c r="BB190" t="s">
        <v>30</v>
      </c>
      <c r="BS190" t="s">
        <v>30</v>
      </c>
    </row>
    <row r="191" spans="13:78" x14ac:dyDescent="0.2">
      <c r="U191" t="str">
        <f>"E"&amp;O159</f>
        <v>E1</v>
      </c>
      <c r="V191" s="51" cm="1">
        <f t="array" ref="V191:AA191">AS151:AX151</f>
        <v>1</v>
      </c>
      <c r="W191" s="51">
        <v>1</v>
      </c>
      <c r="X191" s="51">
        <v>1</v>
      </c>
      <c r="Y191" s="51">
        <v>1</v>
      </c>
      <c r="Z191" s="51">
        <v>1</v>
      </c>
      <c r="AA191" s="51">
        <v>1</v>
      </c>
      <c r="AL191" t="str">
        <f>"E"&amp;AF159</f>
        <v>E2</v>
      </c>
      <c r="AM191" s="51" cm="1">
        <f t="array" ref="AM191:AR191">AS152:AX152</f>
        <v>0.99999969389963606</v>
      </c>
      <c r="AN191" s="51">
        <v>0.99849881774326299</v>
      </c>
      <c r="AO191" s="51">
        <v>0.99999997138187136</v>
      </c>
      <c r="AP191" s="51">
        <v>0</v>
      </c>
      <c r="AQ191" s="51">
        <v>0.52137589608733403</v>
      </c>
      <c r="AR191" s="51">
        <v>0.44715199597590854</v>
      </c>
      <c r="BC191" t="str">
        <f>"E"&amp;AW159</f>
        <v>E3</v>
      </c>
      <c r="BD191" s="51" cm="1">
        <f t="array" ref="BD191:BI191">AS153:AX153</f>
        <v>0</v>
      </c>
      <c r="BE191" s="51">
        <v>0</v>
      </c>
      <c r="BF191" s="51">
        <v>0</v>
      </c>
      <c r="BG191" s="51">
        <v>0.99999977915647731</v>
      </c>
      <c r="BH191" s="51">
        <v>0</v>
      </c>
      <c r="BI191" s="51">
        <v>0.47695648635098542</v>
      </c>
      <c r="BT191" t="str">
        <f>"E"&amp;BN159</f>
        <v>E4</v>
      </c>
      <c r="BU191" s="51" cm="1">
        <f t="array" ref="BU191:BZ191">AS154:AX154</f>
        <v>0.99999999999999822</v>
      </c>
      <c r="BV191" s="51">
        <v>0.99999274152344331</v>
      </c>
      <c r="BW191" s="51">
        <v>0.99999999999980416</v>
      </c>
      <c r="BX191" s="51">
        <v>0.99999999998007549</v>
      </c>
      <c r="BY191" s="51">
        <v>0.86773915312503469</v>
      </c>
      <c r="BZ191" s="51">
        <v>0</v>
      </c>
    </row>
    <row r="193" spans="22:78" x14ac:dyDescent="0.2">
      <c r="V193" s="49" cm="1">
        <f t="array" ref="V193:AA197">_xlfn.ANCHORARRAY(V185)*V191:AA191</f>
        <v>0</v>
      </c>
      <c r="W193" s="49">
        <v>0</v>
      </c>
      <c r="X193" s="49">
        <v>0</v>
      </c>
      <c r="Y193" s="49">
        <v>0</v>
      </c>
      <c r="Z193" s="49">
        <v>0.22880493111622835</v>
      </c>
      <c r="AA193" s="49">
        <v>0.129929735038121</v>
      </c>
      <c r="AM193" s="49" cm="1">
        <f t="array" ref="AM193:AR197">_xlfn.ANCHORARRAY(AM185)*AM191:AR191</f>
        <v>8.9989189677671373</v>
      </c>
      <c r="AN193" s="49">
        <v>2.995496453229789</v>
      </c>
      <c r="AO193" s="49">
        <v>8.3272256035219829</v>
      </c>
      <c r="AP193" s="49">
        <v>0</v>
      </c>
      <c r="AQ193" s="49">
        <v>0.54507845637861052</v>
      </c>
      <c r="AR193" s="49">
        <v>0</v>
      </c>
      <c r="BD193" s="49" cm="1">
        <f t="array" ref="BD193:BI197">_xlfn.ANCHORARRAY(BD185)*BD191:BI191</f>
        <v>0</v>
      </c>
      <c r="BE193" s="49">
        <v>0</v>
      </c>
      <c r="BF193" s="49">
        <v>0</v>
      </c>
      <c r="BG193" s="49">
        <v>0</v>
      </c>
      <c r="BH193" s="49">
        <v>0</v>
      </c>
      <c r="BI193" s="49">
        <v>0.78716984786685706</v>
      </c>
      <c r="BU193" s="49" cm="1">
        <f t="array" ref="BU193:BZ197">_xlfn.ANCHORARRAY(BU185)*BU191:BZ191</f>
        <v>0</v>
      </c>
      <c r="BV193" s="49">
        <v>0</v>
      </c>
      <c r="BW193" s="49">
        <v>0</v>
      </c>
      <c r="BX193" s="49">
        <v>0</v>
      </c>
      <c r="BY193" s="49">
        <v>1.6732997824263929</v>
      </c>
      <c r="BZ193" s="49">
        <v>0</v>
      </c>
    </row>
    <row r="194" spans="22:78" x14ac:dyDescent="0.2">
      <c r="V194" s="47">
        <v>43.000642421315469</v>
      </c>
      <c r="W194" s="47">
        <v>18.666666666666668</v>
      </c>
      <c r="X194" s="47">
        <v>38.934322207142294</v>
      </c>
      <c r="Y194" s="47">
        <v>29.931959742574016</v>
      </c>
      <c r="Z194" s="47">
        <v>7.1743784433701627</v>
      </c>
      <c r="AA194" s="47">
        <v>4.1708738828734306</v>
      </c>
      <c r="AM194" s="47">
        <v>22.001284124656557</v>
      </c>
      <c r="AN194" s="47">
        <v>10.65065405592814</v>
      </c>
      <c r="AO194" s="47">
        <v>18.782548270295933</v>
      </c>
      <c r="AP194" s="47">
        <v>0</v>
      </c>
      <c r="AQ194" s="47">
        <v>2.6367340420282255</v>
      </c>
      <c r="AR194" s="47">
        <v>1.6491377646239731</v>
      </c>
      <c r="BD194" s="47">
        <v>0</v>
      </c>
      <c r="BE194" s="47">
        <v>0</v>
      </c>
      <c r="BF194" s="47">
        <v>0</v>
      </c>
      <c r="BG194" s="47">
        <v>12.727202844309774</v>
      </c>
      <c r="BH194" s="47">
        <v>0</v>
      </c>
      <c r="BI194" s="47">
        <v>0.95391297270197084</v>
      </c>
      <c r="BU194" s="47">
        <v>4.0004305097721353</v>
      </c>
      <c r="BV194" s="47">
        <v>1.833320026126313</v>
      </c>
      <c r="BW194" s="47">
        <v>2.4790006251614987</v>
      </c>
      <c r="BX194" s="47">
        <v>2.3912638034091893</v>
      </c>
      <c r="BY194" s="47">
        <v>0.86149374397546152</v>
      </c>
      <c r="BZ194" s="47">
        <v>0</v>
      </c>
    </row>
    <row r="195" spans="22:78" x14ac:dyDescent="0.2">
      <c r="V195" s="47">
        <v>37.000428240135321</v>
      </c>
      <c r="W195" s="47">
        <v>15.166666666666668</v>
      </c>
      <c r="X195" s="47">
        <v>37.848226460871857</v>
      </c>
      <c r="Y195" s="47">
        <v>31.42021314459889</v>
      </c>
      <c r="Z195" s="47">
        <v>1.9794893773611495</v>
      </c>
      <c r="AA195" s="47">
        <v>0</v>
      </c>
      <c r="AM195" s="47">
        <v>47.99955064809896</v>
      </c>
      <c r="AN195" s="47">
        <v>21.80055752072791</v>
      </c>
      <c r="AO195" s="47">
        <v>51.041997564068552</v>
      </c>
      <c r="AP195" s="47">
        <v>0</v>
      </c>
      <c r="AQ195" s="47">
        <v>3.1586737444019879</v>
      </c>
      <c r="AR195" s="47">
        <v>1.9264593726729213</v>
      </c>
      <c r="BD195" s="47">
        <v>0</v>
      </c>
      <c r="BE195" s="47">
        <v>0</v>
      </c>
      <c r="BF195" s="47">
        <v>0</v>
      </c>
      <c r="BG195" s="47">
        <v>26.919980548075237</v>
      </c>
      <c r="BH195" s="47">
        <v>0</v>
      </c>
      <c r="BI195" s="47">
        <v>0</v>
      </c>
      <c r="BU195" s="47">
        <v>22.00107574448737</v>
      </c>
      <c r="BV195" s="47">
        <v>8.6666037598698438</v>
      </c>
      <c r="BW195" s="47">
        <v>20.479001039797996</v>
      </c>
      <c r="BX195" s="47">
        <v>19.047115602814696</v>
      </c>
      <c r="BY195" s="47">
        <v>0.66876687369130106</v>
      </c>
      <c r="BZ195" s="47">
        <v>0</v>
      </c>
    </row>
    <row r="196" spans="22:78" x14ac:dyDescent="0.2">
      <c r="V196" s="47">
        <v>63.001072277723026</v>
      </c>
      <c r="W196" s="47">
        <v>25.833333333333332</v>
      </c>
      <c r="X196" s="47">
        <v>56.06777589969073</v>
      </c>
      <c r="Y196" s="47">
        <v>46.185963791953299</v>
      </c>
      <c r="Z196" s="47">
        <v>6.9450787987509646</v>
      </c>
      <c r="AA196" s="47">
        <v>2.4972080325773494</v>
      </c>
      <c r="AM196" s="47">
        <v>24.000637888109022</v>
      </c>
      <c r="AN196" s="47">
        <v>12.814068161038541</v>
      </c>
      <c r="AO196" s="47">
        <v>23.999999727804923</v>
      </c>
      <c r="AP196" s="47">
        <v>0</v>
      </c>
      <c r="AQ196" s="47">
        <v>2.5762356927357768</v>
      </c>
      <c r="AR196" s="47">
        <v>2.1577345515821609</v>
      </c>
      <c r="BD196" s="47">
        <v>0</v>
      </c>
      <c r="BE196" s="47">
        <v>0</v>
      </c>
      <c r="BF196" s="47">
        <v>0</v>
      </c>
      <c r="BG196" s="47">
        <v>16.254000459787765</v>
      </c>
      <c r="BH196" s="47">
        <v>0</v>
      </c>
      <c r="BI196" s="47">
        <v>0</v>
      </c>
      <c r="BU196" s="47">
        <v>42.000211911543239</v>
      </c>
      <c r="BV196" s="47">
        <v>19.833189373548294</v>
      </c>
      <c r="BW196" s="47">
        <v>39.455321581972591</v>
      </c>
      <c r="BX196" s="47">
        <v>30.540695938508673</v>
      </c>
      <c r="BY196" s="47">
        <v>7.9672127900481726</v>
      </c>
      <c r="BZ196" s="47">
        <v>0</v>
      </c>
    </row>
    <row r="197" spans="22:78" x14ac:dyDescent="0.2">
      <c r="V197" s="48">
        <v>1.0773440675055923E-3</v>
      </c>
      <c r="W197" s="48">
        <v>1.4999999999999996</v>
      </c>
      <c r="X197" s="48">
        <v>0</v>
      </c>
      <c r="Y197" s="48">
        <v>0.57158050671234406</v>
      </c>
      <c r="Z197" s="48">
        <v>3.986100044028666</v>
      </c>
      <c r="AA197" s="48">
        <v>4.2220063978933151</v>
      </c>
      <c r="AM197" s="48">
        <v>19.001930667304464</v>
      </c>
      <c r="AN197" s="48">
        <v>7.4887411330744742</v>
      </c>
      <c r="AO197" s="48">
        <v>12.565096841405069</v>
      </c>
      <c r="AP197" s="48">
        <v>0</v>
      </c>
      <c r="AQ197" s="48">
        <v>2.1758564952333406</v>
      </c>
      <c r="AR197" s="48">
        <v>0.69338898168987673</v>
      </c>
      <c r="BD197" s="48">
        <v>0</v>
      </c>
      <c r="BE197" s="48">
        <v>0</v>
      </c>
      <c r="BF197" s="48">
        <v>0</v>
      </c>
      <c r="BG197" s="48">
        <v>0</v>
      </c>
      <c r="BH197" s="48">
        <v>0</v>
      </c>
      <c r="BI197" s="48">
        <v>1.1267616135189913</v>
      </c>
      <c r="BU197" s="48">
        <v>0</v>
      </c>
      <c r="BV197" s="48">
        <v>2.6666473107291817</v>
      </c>
      <c r="BW197" s="48">
        <v>0.17009449010687705</v>
      </c>
      <c r="BX197" s="48">
        <v>0</v>
      </c>
      <c r="BY197" s="48">
        <v>4.5936011597330104</v>
      </c>
      <c r="BZ197" s="48">
        <v>0</v>
      </c>
    </row>
    <row r="201" spans="22:78" x14ac:dyDescent="0.2">
      <c r="V201" s="32" cm="1">
        <f t="array" ref="V201:AA205">_xlfn.ANCHORARRAY(V193)+_xlfn.ANCHORARRAY(AM193)+_xlfn.ANCHORARRAY(BD193)+_xlfn.ANCHORARRAY(BU193)+_xlfn.ANCHORARRAY(V141)</f>
        <v>19.99848657818734</v>
      </c>
      <c r="W201" s="32">
        <v>7.495496453229789</v>
      </c>
      <c r="X201" s="32">
        <v>19.999998792607158</v>
      </c>
      <c r="Y201" s="32">
        <v>6.053187593241196</v>
      </c>
      <c r="Z201" s="32">
        <v>3.6559721919015784</v>
      </c>
      <c r="AA201" s="32">
        <v>1.2283662505430764</v>
      </c>
    </row>
    <row r="202" spans="22:78" x14ac:dyDescent="0.2">
      <c r="V202" s="33">
        <v>79.00214100737972</v>
      </c>
      <c r="W202" s="33">
        <v>34.650640748721116</v>
      </c>
      <c r="X202" s="33">
        <v>68.674871312839514</v>
      </c>
      <c r="Y202" s="33">
        <v>52.201992884595093</v>
      </c>
      <c r="Z202" s="33">
        <v>11.580934542577424</v>
      </c>
      <c r="AA202" s="33">
        <v>6.9454396889941385</v>
      </c>
    </row>
    <row r="203" spans="22:78" x14ac:dyDescent="0.2">
      <c r="V203" s="33">
        <v>109.00148514249379</v>
      </c>
      <c r="W203" s="33">
        <v>45.467161280597757</v>
      </c>
      <c r="X203" s="33">
        <v>109.84822568990039</v>
      </c>
      <c r="Y203" s="33">
        <v>77.778573098945657</v>
      </c>
      <c r="Z203" s="33">
        <v>4.7997326607172868</v>
      </c>
      <c r="AA203" s="33">
        <v>0.26559451399059886</v>
      </c>
    </row>
    <row r="204" spans="22:78" x14ac:dyDescent="0.2">
      <c r="V204" s="33">
        <v>133.00170696260301</v>
      </c>
      <c r="W204" s="33">
        <v>60.480590867920171</v>
      </c>
      <c r="X204" s="33">
        <v>125.21954944145291</v>
      </c>
      <c r="Y204" s="33">
        <v>99.300570138413235</v>
      </c>
      <c r="Z204" s="33">
        <v>16.365293993186445</v>
      </c>
      <c r="AA204" s="33">
        <v>4.1314913824333104</v>
      </c>
    </row>
    <row r="205" spans="22:78" x14ac:dyDescent="0.2">
      <c r="V205" s="34">
        <v>20.00387024066718</v>
      </c>
      <c r="W205" s="34">
        <v>12.155388443803655</v>
      </c>
      <c r="X205" s="34">
        <v>12.886965699920134</v>
      </c>
      <c r="Y205" s="34">
        <v>4.4630709615881843</v>
      </c>
      <c r="Z205" s="34">
        <v>10.618424454675214</v>
      </c>
      <c r="AA205" s="34">
        <v>6.7407121892692983</v>
      </c>
    </row>
  </sheetData>
  <conditionalFormatting sqref="V191:AA191">
    <cfRule type="cellIs" dxfId="4" priority="4" stopIfTrue="1" operator="equal">
      <formula>0</formula>
    </cfRule>
  </conditionalFormatting>
  <conditionalFormatting sqref="AM191:AR191">
    <cfRule type="cellIs" dxfId="3" priority="3" stopIfTrue="1" operator="equal">
      <formula>0</formula>
    </cfRule>
  </conditionalFormatting>
  <conditionalFormatting sqref="AS151:AX154">
    <cfRule type="cellIs" dxfId="2" priority="5" stopIfTrue="1" operator="equal">
      <formula>0</formula>
    </cfRule>
  </conditionalFormatting>
  <conditionalFormatting sqref="BD191:BI191">
    <cfRule type="cellIs" dxfId="1" priority="1" stopIfTrue="1" operator="equal">
      <formula>0</formula>
    </cfRule>
  </conditionalFormatting>
  <conditionalFormatting sqref="BU191:BZ191">
    <cfRule type="cellIs" dxfId="0" priority="2" stopIfTrue="1" operator="equal">
      <formula>0</formula>
    </cfRule>
  </conditionalFormatting>
  <hyperlinks>
    <hyperlink ref="L1" r:id="rId1" xr:uid="{A96FFB4E-8735-3048-AFD4-0B33608870FD}"/>
  </hyperlinks>
  <pageMargins left="0.25" right="0.25" top="0.75" bottom="0.75" header="0.3" footer="0.3"/>
  <pageSetup orientation="landscape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AFE73-6997-C143-BC43-22F467E2867A}">
  <dimension ref="A1:A21"/>
  <sheetViews>
    <sheetView workbookViewId="0">
      <selection activeCell="A39" sqref="A39"/>
    </sheetView>
  </sheetViews>
  <sheetFormatPr baseColWidth="10" defaultColWidth="10.83203125" defaultRowHeight="16" x14ac:dyDescent="0.2"/>
  <cols>
    <col min="1" max="1" width="116.83203125" style="64" customWidth="1"/>
    <col min="2" max="16384" width="10.83203125" style="65"/>
  </cols>
  <sheetData>
    <row r="1" spans="1:1" ht="17" x14ac:dyDescent="0.2">
      <c r="A1" s="64" t="s">
        <v>57</v>
      </c>
    </row>
    <row r="3" spans="1:1" ht="17" x14ac:dyDescent="0.2">
      <c r="A3" s="64" t="s">
        <v>58</v>
      </c>
    </row>
    <row r="5" spans="1:1" ht="17" x14ac:dyDescent="0.2">
      <c r="A5" s="64" t="s">
        <v>59</v>
      </c>
    </row>
    <row r="6" spans="1:1" ht="17" x14ac:dyDescent="0.2">
      <c r="A6" s="64" t="s">
        <v>60</v>
      </c>
    </row>
    <row r="7" spans="1:1" ht="17" x14ac:dyDescent="0.2">
      <c r="A7" s="64" t="s">
        <v>61</v>
      </c>
    </row>
    <row r="8" spans="1:1" ht="17" x14ac:dyDescent="0.2">
      <c r="A8" s="64" t="s">
        <v>62</v>
      </c>
    </row>
    <row r="9" spans="1:1" ht="17" x14ac:dyDescent="0.2">
      <c r="A9" s="64" t="s">
        <v>63</v>
      </c>
    </row>
    <row r="10" spans="1:1" ht="17" x14ac:dyDescent="0.2">
      <c r="A10" s="64" t="s">
        <v>64</v>
      </c>
    </row>
    <row r="11" spans="1:1" x14ac:dyDescent="0.2">
      <c r="A11" s="66"/>
    </row>
    <row r="12" spans="1:1" ht="17" x14ac:dyDescent="0.2">
      <c r="A12" s="64" t="s">
        <v>65</v>
      </c>
    </row>
    <row r="13" spans="1:1" ht="17" x14ac:dyDescent="0.2">
      <c r="A13" s="64" t="s">
        <v>66</v>
      </c>
    </row>
    <row r="15" spans="1:1" ht="17" x14ac:dyDescent="0.2">
      <c r="A15" s="64" t="s">
        <v>67</v>
      </c>
    </row>
    <row r="16" spans="1:1" ht="17" x14ac:dyDescent="0.2">
      <c r="A16" s="64" t="s">
        <v>68</v>
      </c>
    </row>
    <row r="17" spans="1:1" ht="17" x14ac:dyDescent="0.2">
      <c r="A17" s="64" t="s">
        <v>69</v>
      </c>
    </row>
    <row r="18" spans="1:1" ht="17" x14ac:dyDescent="0.2">
      <c r="A18" s="64" t="s">
        <v>70</v>
      </c>
    </row>
    <row r="19" spans="1:1" ht="17" x14ac:dyDescent="0.2">
      <c r="A19" s="64" t="s">
        <v>71</v>
      </c>
    </row>
    <row r="20" spans="1:1" ht="17" x14ac:dyDescent="0.2">
      <c r="A20" s="64" t="s">
        <v>72</v>
      </c>
    </row>
    <row r="21" spans="1:1" ht="17" x14ac:dyDescent="0.2">
      <c r="A21" s="64" t="s">
        <v>73</v>
      </c>
    </row>
  </sheetData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E0BD7304521046B23CDAA75CE67A4C" ma:contentTypeVersion="39" ma:contentTypeDescription="Create a new document." ma:contentTypeScope="" ma:versionID="978eb269f7322211fe83acebe9ff316e">
  <xsd:schema xmlns:xsd="http://www.w3.org/2001/XMLSchema" xmlns:xs="http://www.w3.org/2001/XMLSchema" xmlns:p="http://schemas.microsoft.com/office/2006/metadata/properties" xmlns:ns3="eda0043c-c824-4f20-8945-0867114f5f5b" xmlns:ns4="8e8ff7c6-5699-4712-beb0-61485df6b650" targetNamespace="http://schemas.microsoft.com/office/2006/metadata/properties" ma:root="true" ma:fieldsID="dcc0d6f5e45335d4962d05f00644bdfb" ns3:_="" ns4:_="">
    <xsd:import namespace="eda0043c-c824-4f20-8945-0867114f5f5b"/>
    <xsd:import namespace="8e8ff7c6-5699-4712-beb0-61485df6b65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  <xsd:element ref="ns3:_activity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NotebookType" minOccurs="0"/>
                <xsd:element ref="ns3:FolderType" minOccurs="0"/>
                <xsd:element ref="ns3:CultureName" minOccurs="0"/>
                <xsd:element ref="ns3:AppVersion" minOccurs="0"/>
                <xsd:element ref="ns3:TeamsChannelId" minOccurs="0"/>
                <xsd:element ref="ns3:Owner" minOccurs="0"/>
                <xsd:element ref="ns3:Math_Settings" minOccurs="0"/>
                <xsd:element ref="ns3:DefaultSectionNames" minOccurs="0"/>
                <xsd:element ref="ns3:Templates" minOccurs="0"/>
                <xsd:element ref="ns3:Teachers" minOccurs="0"/>
                <xsd:element ref="ns3:Students" minOccurs="0"/>
                <xsd:element ref="ns3:Student_Groups" minOccurs="0"/>
                <xsd:element ref="ns3:Distribution_Groups" minOccurs="0"/>
                <xsd:element ref="ns3:LMS_Mappings" minOccurs="0"/>
                <xsd:element ref="ns3:Invited_Teachers" minOccurs="0"/>
                <xsd:element ref="ns3:Invited_Students" minOccurs="0"/>
                <xsd:element ref="ns3:Self_Registration_Enabled" minOccurs="0"/>
                <xsd:element ref="ns3:Has_Teacher_Only_SectionGroup" minOccurs="0"/>
                <xsd:element ref="ns3:Is_Collaboration_Space_Locked" minOccurs="0"/>
                <xsd:element ref="ns3:IsNotebookLocked" minOccurs="0"/>
                <xsd:element ref="ns3:Teams_Channel_Section_Location" minOccurs="0"/>
                <xsd:element ref="ns3:MediaLengthInSecond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a0043c-c824-4f20-8945-0867114f5f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NotebookType" ma:index="20" nillable="true" ma:displayName="Notebook Type" ma:internalName="NotebookType">
      <xsd:simpleType>
        <xsd:restriction base="dms:Text"/>
      </xsd:simpleType>
    </xsd:element>
    <xsd:element name="FolderType" ma:index="21" nillable="true" ma:displayName="Folder Type" ma:internalName="FolderType">
      <xsd:simpleType>
        <xsd:restriction base="dms:Text"/>
      </xsd:simpleType>
    </xsd:element>
    <xsd:element name="CultureName" ma:index="22" nillable="true" ma:displayName="Culture Name" ma:internalName="CultureName">
      <xsd:simpleType>
        <xsd:restriction base="dms:Text"/>
      </xsd:simpleType>
    </xsd:element>
    <xsd:element name="AppVersion" ma:index="23" nillable="true" ma:displayName="App Version" ma:internalName="AppVersion">
      <xsd:simpleType>
        <xsd:restriction base="dms:Text"/>
      </xsd:simpleType>
    </xsd:element>
    <xsd:element name="TeamsChannelId" ma:index="24" nillable="true" ma:displayName="Teams Channel Id" ma:internalName="TeamsChannelId">
      <xsd:simpleType>
        <xsd:restriction base="dms:Text"/>
      </xsd:simpleType>
    </xsd:element>
    <xsd:element name="Owner" ma:index="25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26" nillable="true" ma:displayName="Math Settings" ma:internalName="Math_Settings">
      <xsd:simpleType>
        <xsd:restriction base="dms:Text"/>
      </xsd:simpleType>
    </xsd:element>
    <xsd:element name="DefaultSectionNames" ma:index="27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8" nillable="true" ma:displayName="Templates" ma:internalName="Templates">
      <xsd:simpleType>
        <xsd:restriction base="dms:Note">
          <xsd:maxLength value="255"/>
        </xsd:restriction>
      </xsd:simpleType>
    </xsd:element>
    <xsd:element name="Teachers" ma:index="29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30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31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32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33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Teachers" ma:index="34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35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36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37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38" nillable="true" ma:displayName="Is Collaboration Space Locked" ma:internalName="Is_Collaboration_Space_Locked">
      <xsd:simpleType>
        <xsd:restriction base="dms:Boolean"/>
      </xsd:simpleType>
    </xsd:element>
    <xsd:element name="IsNotebookLocked" ma:index="39" nillable="true" ma:displayName="Is Notebook Locked" ma:internalName="IsNotebookLocked">
      <xsd:simpleType>
        <xsd:restriction base="dms:Boolean"/>
      </xsd:simpleType>
    </xsd:element>
    <xsd:element name="Teams_Channel_Section_Location" ma:index="40" nillable="true" ma:displayName="Teams Channel Section Location" ma:internalName="Teams_Channel_Section_Location">
      <xsd:simpleType>
        <xsd:restriction base="dms:Text"/>
      </xsd:simpleType>
    </xsd:element>
    <xsd:element name="MediaLengthInSeconds" ma:index="4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4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4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4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4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4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8ff7c6-5699-4712-beb0-61485df6b65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ppVersion xmlns="eda0043c-c824-4f20-8945-0867114f5f5b" xsi:nil="true"/>
    <Invited_Teachers xmlns="eda0043c-c824-4f20-8945-0867114f5f5b" xsi:nil="true"/>
    <Templates xmlns="eda0043c-c824-4f20-8945-0867114f5f5b" xsi:nil="true"/>
    <NotebookType xmlns="eda0043c-c824-4f20-8945-0867114f5f5b" xsi:nil="true"/>
    <Teachers xmlns="eda0043c-c824-4f20-8945-0867114f5f5b">
      <UserInfo>
        <DisplayName/>
        <AccountId xsi:nil="true"/>
        <AccountType/>
      </UserInfo>
    </Teachers>
    <Student_Groups xmlns="eda0043c-c824-4f20-8945-0867114f5f5b">
      <UserInfo>
        <DisplayName/>
        <AccountId xsi:nil="true"/>
        <AccountType/>
      </UserInfo>
    </Student_Groups>
    <Invited_Students xmlns="eda0043c-c824-4f20-8945-0867114f5f5b" xsi:nil="true"/>
    <Math_Settings xmlns="eda0043c-c824-4f20-8945-0867114f5f5b" xsi:nil="true"/>
    <Students xmlns="eda0043c-c824-4f20-8945-0867114f5f5b">
      <UserInfo>
        <DisplayName/>
        <AccountId xsi:nil="true"/>
        <AccountType/>
      </UserInfo>
    </Students>
    <LMS_Mappings xmlns="eda0043c-c824-4f20-8945-0867114f5f5b" xsi:nil="true"/>
    <IsNotebookLocked xmlns="eda0043c-c824-4f20-8945-0867114f5f5b" xsi:nil="true"/>
    <_activity xmlns="eda0043c-c824-4f20-8945-0867114f5f5b" xsi:nil="true"/>
    <Is_Collaboration_Space_Locked xmlns="eda0043c-c824-4f20-8945-0867114f5f5b" xsi:nil="true"/>
    <Self_Registration_Enabled xmlns="eda0043c-c824-4f20-8945-0867114f5f5b" xsi:nil="true"/>
    <Has_Teacher_Only_SectionGroup xmlns="eda0043c-c824-4f20-8945-0867114f5f5b" xsi:nil="true"/>
    <FolderType xmlns="eda0043c-c824-4f20-8945-0867114f5f5b" xsi:nil="true"/>
    <TeamsChannelId xmlns="eda0043c-c824-4f20-8945-0867114f5f5b" xsi:nil="true"/>
    <DefaultSectionNames xmlns="eda0043c-c824-4f20-8945-0867114f5f5b" xsi:nil="true"/>
    <CultureName xmlns="eda0043c-c824-4f20-8945-0867114f5f5b" xsi:nil="true"/>
    <Teams_Channel_Section_Location xmlns="eda0043c-c824-4f20-8945-0867114f5f5b" xsi:nil="true"/>
    <Owner xmlns="eda0043c-c824-4f20-8945-0867114f5f5b">
      <UserInfo>
        <DisplayName/>
        <AccountId xsi:nil="true"/>
        <AccountType/>
      </UserInfo>
    </Owner>
    <Distribution_Groups xmlns="eda0043c-c824-4f20-8945-0867114f5f5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C55D333-4019-44D2-913E-227F70F373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a0043c-c824-4f20-8945-0867114f5f5b"/>
    <ds:schemaRef ds:uri="8e8ff7c6-5699-4712-beb0-61485df6b6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10FED69-08C6-4753-A90E-AF23D577113F}">
  <ds:schemaRefs>
    <ds:schemaRef ds:uri="http://schemas.openxmlformats.org/package/2006/metadata/core-properties"/>
    <ds:schemaRef ds:uri="8e8ff7c6-5699-4712-beb0-61485df6b650"/>
    <ds:schemaRef ds:uri="http://purl.org/dc/elements/1.1/"/>
    <ds:schemaRef ds:uri="http://schemas.microsoft.com/office/2006/metadata/properties"/>
    <ds:schemaRef ds:uri="http://schemas.microsoft.com/office/infopath/2007/PartnerControls"/>
    <ds:schemaRef ds:uri="eda0043c-c824-4f20-8945-0867114f5f5b"/>
    <ds:schemaRef ds:uri="http://schemas.microsoft.com/office/2006/documentManagement/types"/>
    <ds:schemaRef ds:uri="http://purl.org/dc/dcmitype/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3FE42948-4E58-40E9-8C58-362F75D847D3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3ded8b1b-070d-4629-82e4-c0b019f46057}" enabled="0" method="" siteId="{3ded8b1b-070d-4629-82e4-c0b019f4605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answers</vt:lpstr>
      <vt:lpstr>LICENSE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 Yeh</dc:creator>
  <cp:keywords/>
  <dc:description/>
  <cp:lastModifiedBy>Tom Yeh</cp:lastModifiedBy>
  <cp:revision/>
  <dcterms:created xsi:type="dcterms:W3CDTF">2024-12-14T16:49:51Z</dcterms:created>
  <dcterms:modified xsi:type="dcterms:W3CDTF">2025-02-04T22:34:12Z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0x0101004AE0BD7304521046B23CDAA75CE67A4C</vt:lpwstr>
  </property>
</Properties>
</file>